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5400" windowWidth="12120" windowHeight="7800" firstSheet="12" activeTab="12"/>
  </bookViews>
  <sheets>
    <sheet name="මහියංගණය" sheetId="7" state="hidden" r:id="rId1"/>
    <sheet name="රිදීමාලියද්ද" sheetId="8" state="hidden" r:id="rId2"/>
    <sheet name="මීගහකිවුල" sheetId="9" state="hidden" r:id="rId3"/>
    <sheet name="කන්දකැටිය" sheetId="10" state="hidden" r:id="rId4"/>
    <sheet name="සොරණාතොට" sheetId="11" state="hidden" r:id="rId5"/>
    <sheet name="පස්සර" sheetId="12" state="hidden" r:id="rId6"/>
    <sheet name="ලුණුගල" sheetId="13" state="hidden" r:id="rId7"/>
    <sheet name="බදුල්ල" sheetId="14" state="hidden" r:id="rId8"/>
    <sheet name="හාලිඇල" sheetId="15" state="hidden" r:id="rId9"/>
    <sheet name="ඌවපරණගම" sheetId="16" state="hidden" r:id="rId10"/>
    <sheet name="වැලිමඩ" sheetId="17" state="hidden" r:id="rId11"/>
    <sheet name="බණ්ඩාරවෙල" sheetId="18" state="hidden" r:id="rId12"/>
    <sheet name="ඇල්ල" sheetId="19" r:id="rId13"/>
    <sheet name="හපුතලේ" sheetId="20" state="hidden" r:id="rId14"/>
    <sheet name="හල්දුම්මුල්ල" sheetId="21" state="hidden" r:id="rId15"/>
    <sheet name="සංරචක" sheetId="22" state="hidden" r:id="rId16"/>
    <sheet name="Full Report" sheetId="1" state="hidden" r:id="rId17"/>
    <sheet name="හල්දුම්මුල්ල (2)" sheetId="30" state="hidden" r:id="rId18"/>
    <sheet name="කළහැකි" sheetId="33" r:id="rId19"/>
    <sheet name="ව්‍යාපෘථි සංශෝධන" sheetId="34" r:id="rId20"/>
    <sheet name="උපදෙස්" sheetId="35" r:id="rId21"/>
    <sheet name="නාම සංශෝධන" sheetId="36" r:id="rId22"/>
  </sheets>
  <definedNames>
    <definedName name="_xlnm._FilterDatabase" localSheetId="12" hidden="1">ඇල්ල!$B$5:$X$229</definedName>
    <definedName name="_xlnm._FilterDatabase" localSheetId="9" hidden="1">ඌවපරණගම!$B$5:$Z$330</definedName>
    <definedName name="_xlnm._FilterDatabase" localSheetId="3" hidden="1">කන්දකැටිය!$B$5:$Z$77</definedName>
    <definedName name="_xlnm._FilterDatabase" localSheetId="5" hidden="1">පස්සර!$B$5:$Z$278</definedName>
    <definedName name="_xlnm._FilterDatabase" localSheetId="11" hidden="1">බණ්ඩාරවෙල!$B$5:$Z$208</definedName>
    <definedName name="_xlnm._FilterDatabase" localSheetId="7" hidden="1">බදුල්ල!$B$5:$Z$332</definedName>
    <definedName name="_xlnm._FilterDatabase" localSheetId="0" hidden="1">මහියංගණය!$B$5:$Y$109</definedName>
    <definedName name="_xlnm._FilterDatabase" localSheetId="2" hidden="1">මීගහකිවුල!$B$5:$Z$82</definedName>
    <definedName name="_xlnm._FilterDatabase" localSheetId="1" hidden="1">රිදීමාලියද්ද!$B$5:$Y$90</definedName>
    <definedName name="_xlnm._FilterDatabase" localSheetId="6" hidden="1">ලුණුගල!$B$5:$Z$225</definedName>
    <definedName name="_xlnm._FilterDatabase" localSheetId="10" hidden="1">වැලිමඩ!$B$5:$Z$267</definedName>
    <definedName name="_xlnm._FilterDatabase" localSheetId="4" hidden="1">සොරණාතොට!$B$5:$Z$101</definedName>
    <definedName name="_xlnm._FilterDatabase" localSheetId="13" hidden="1">හපුතලේ!$B$5:$Y$167</definedName>
    <definedName name="_xlnm._FilterDatabase" localSheetId="14" hidden="1">හල්දුම්මුල්ල!$B$5:$Z$187</definedName>
    <definedName name="_xlnm._FilterDatabase" localSheetId="17" hidden="1">'හල්දුම්මුල්ල (2)'!$B$5:$R$187</definedName>
    <definedName name="_xlnm._FilterDatabase" localSheetId="8" hidden="1">හාලිඇල!$B$5:$Z$269</definedName>
    <definedName name="_xlnm.Print_Area" localSheetId="16">'Full Report'!$A$2:$AT$38</definedName>
    <definedName name="_xlnm.Print_Titles" localSheetId="17">'හල්දුම්මුල්ල (2)'!$5:$8</definedName>
  </definedNames>
  <calcPr calcId="144525"/>
</workbook>
</file>

<file path=xl/calcChain.xml><?xml version="1.0" encoding="utf-8"?>
<calcChain xmlns="http://schemas.openxmlformats.org/spreadsheetml/2006/main">
  <c r="Q229" i="19" l="1"/>
  <c r="R229" i="19"/>
  <c r="S229" i="19"/>
  <c r="T229" i="19"/>
  <c r="U229" i="19"/>
  <c r="V229" i="19"/>
  <c r="W229" i="19"/>
  <c r="X229" i="19"/>
  <c r="P229" i="19"/>
  <c r="O229" i="19"/>
  <c r="J229" i="19" l="1"/>
  <c r="P173" i="30" l="1"/>
  <c r="Q173" i="30"/>
  <c r="H173" i="30" l="1"/>
  <c r="I173" i="30"/>
  <c r="J173" i="30"/>
  <c r="K173" i="30"/>
  <c r="L173" i="30"/>
  <c r="M173" i="30"/>
  <c r="N173" i="30"/>
  <c r="O173" i="30"/>
  <c r="G173" i="30"/>
  <c r="O174" i="30" l="1"/>
  <c r="DK37" i="22" l="1"/>
  <c r="DJ37" i="22"/>
  <c r="DM37" i="22"/>
  <c r="DN37" i="22"/>
  <c r="DO37" i="22"/>
  <c r="DP37" i="22"/>
  <c r="DQ37" i="22"/>
  <c r="DR37" i="22"/>
  <c r="DS37" i="22"/>
  <c r="DT37" i="22"/>
  <c r="DU37" i="22"/>
  <c r="DV37" i="22"/>
  <c r="DL37" i="22"/>
  <c r="DK27" i="22"/>
  <c r="DJ27" i="22"/>
  <c r="DM27" i="22"/>
  <c r="DN27" i="22"/>
  <c r="DO27" i="22"/>
  <c r="DP27" i="22"/>
  <c r="DQ27" i="22"/>
  <c r="DR27" i="22"/>
  <c r="DS27" i="22"/>
  <c r="DT27" i="22"/>
  <c r="DU27" i="22"/>
  <c r="DV27" i="22"/>
  <c r="DL27" i="22"/>
  <c r="DK30" i="22"/>
  <c r="DJ30" i="22"/>
  <c r="DM30" i="22"/>
  <c r="DN30" i="22"/>
  <c r="DO30" i="22"/>
  <c r="DP30" i="22"/>
  <c r="DQ30" i="22"/>
  <c r="DR30" i="22"/>
  <c r="DS30" i="22"/>
  <c r="DT30" i="22"/>
  <c r="DU30" i="22"/>
  <c r="DV30" i="22"/>
  <c r="DL30" i="22"/>
  <c r="M211" i="13"/>
  <c r="O211" i="13"/>
  <c r="P211" i="13"/>
  <c r="Q211" i="13"/>
  <c r="R211" i="13"/>
  <c r="S211" i="13"/>
  <c r="T211" i="13"/>
  <c r="U211" i="13"/>
  <c r="V211" i="13"/>
  <c r="W211" i="13"/>
  <c r="X211" i="13"/>
  <c r="Y211" i="13"/>
  <c r="J211" i="13"/>
  <c r="CS37" i="22"/>
  <c r="CR37" i="22"/>
  <c r="CU37" i="22" l="1"/>
  <c r="CV37" i="22"/>
  <c r="CW37" i="22"/>
  <c r="CX37" i="22"/>
  <c r="CY37" i="22"/>
  <c r="CZ37" i="22"/>
  <c r="DA37" i="22"/>
  <c r="DB37" i="22"/>
  <c r="DC37" i="22"/>
  <c r="DD37" i="22"/>
  <c r="CT37" i="22"/>
  <c r="CS30" i="22"/>
  <c r="CR30" i="22"/>
  <c r="CU30" i="22"/>
  <c r="CV30" i="22"/>
  <c r="CW30" i="22"/>
  <c r="CX30" i="22"/>
  <c r="CY30" i="22"/>
  <c r="CZ30" i="22"/>
  <c r="DA30" i="22"/>
  <c r="DB30" i="22"/>
  <c r="DC30" i="22"/>
  <c r="DD30" i="22"/>
  <c r="CT30" i="22"/>
  <c r="CS27" i="22"/>
  <c r="CR27" i="22"/>
  <c r="DD27" i="22"/>
  <c r="CU27" i="22"/>
  <c r="CV27" i="22"/>
  <c r="CW27" i="22"/>
  <c r="CX27" i="22"/>
  <c r="CY27" i="22"/>
  <c r="CZ27" i="22"/>
  <c r="DA27" i="22"/>
  <c r="DB27" i="22"/>
  <c r="DC27" i="22"/>
  <c r="CT27" i="22"/>
  <c r="M264" i="12"/>
  <c r="O264" i="12"/>
  <c r="P264" i="12"/>
  <c r="Q264" i="12"/>
  <c r="R264" i="12"/>
  <c r="S264" i="12"/>
  <c r="T264" i="12"/>
  <c r="U264" i="12"/>
  <c r="V264" i="12"/>
  <c r="W264" i="12"/>
  <c r="X264" i="12"/>
  <c r="Y264" i="12"/>
  <c r="J264" i="12"/>
  <c r="BH18" i="22" l="1"/>
  <c r="BI18" i="22"/>
  <c r="BJ18" i="22"/>
  <c r="BK18" i="22"/>
  <c r="BL18" i="22"/>
  <c r="BM18" i="22"/>
  <c r="BN18" i="22"/>
  <c r="BO18" i="22"/>
  <c r="BP18" i="22"/>
  <c r="BQ18" i="22"/>
  <c r="BR18" i="22"/>
  <c r="BS18" i="22"/>
  <c r="BT18" i="22"/>
  <c r="JP28" i="22" l="1"/>
  <c r="JQ28" i="22"/>
  <c r="JR28" i="22"/>
  <c r="JS28" i="22"/>
  <c r="JT28" i="22"/>
  <c r="JU28" i="22"/>
  <c r="JV28" i="22"/>
  <c r="JW28" i="22"/>
  <c r="JX28" i="22"/>
  <c r="JY28" i="22"/>
  <c r="JZ28" i="22"/>
  <c r="KA28" i="22"/>
  <c r="KB28" i="22"/>
  <c r="JP33" i="22"/>
  <c r="JQ33" i="22"/>
  <c r="JR33" i="22"/>
  <c r="JS33" i="22"/>
  <c r="JT33" i="22"/>
  <c r="JU33" i="22"/>
  <c r="JV33" i="22"/>
  <c r="JW33" i="22"/>
  <c r="JX33" i="22"/>
  <c r="JY33" i="22"/>
  <c r="JZ33" i="22"/>
  <c r="KA33" i="22"/>
  <c r="KB33" i="22"/>
  <c r="JP35" i="22"/>
  <c r="JQ35" i="22"/>
  <c r="JR35" i="22"/>
  <c r="JS35" i="22"/>
  <c r="JT35" i="22"/>
  <c r="JU35" i="22"/>
  <c r="JV35" i="22"/>
  <c r="JW35" i="22"/>
  <c r="JX35" i="22"/>
  <c r="JY35" i="22"/>
  <c r="JZ35" i="22"/>
  <c r="KA35" i="22"/>
  <c r="KB35" i="22"/>
  <c r="JP36" i="22"/>
  <c r="JQ36" i="22"/>
  <c r="JR36" i="22"/>
  <c r="JS36" i="22"/>
  <c r="JT36" i="22"/>
  <c r="JU36" i="22"/>
  <c r="JV36" i="22"/>
  <c r="JW36" i="22"/>
  <c r="JX36" i="22"/>
  <c r="JY36" i="22"/>
  <c r="JZ36" i="22"/>
  <c r="KA36" i="22"/>
  <c r="KB36" i="22"/>
  <c r="JP12" i="22"/>
  <c r="JP54" i="22" s="1"/>
  <c r="JQ12" i="22"/>
  <c r="JR12" i="22"/>
  <c r="JR54" i="22" s="1"/>
  <c r="JS12" i="22"/>
  <c r="JT12" i="22"/>
  <c r="JT54" i="22" s="1"/>
  <c r="JU12" i="22"/>
  <c r="JV12" i="22"/>
  <c r="JV54" i="22" s="1"/>
  <c r="JW12" i="22"/>
  <c r="JX12" i="22"/>
  <c r="JX54" i="22" s="1"/>
  <c r="JY12" i="22"/>
  <c r="JZ12" i="22"/>
  <c r="JZ54" i="22" s="1"/>
  <c r="KA12" i="22"/>
  <c r="KB12" i="22"/>
  <c r="KB54" i="22" s="1"/>
  <c r="IX39" i="22"/>
  <c r="IY39" i="22"/>
  <c r="IZ39" i="22"/>
  <c r="JA39" i="22"/>
  <c r="JB39" i="22"/>
  <c r="JC39" i="22"/>
  <c r="JD39" i="22"/>
  <c r="JE39" i="22"/>
  <c r="JF39" i="22"/>
  <c r="JG39" i="22"/>
  <c r="JH39" i="22"/>
  <c r="JI39" i="22"/>
  <c r="JJ39" i="22"/>
  <c r="IF39" i="22"/>
  <c r="IG39" i="22"/>
  <c r="IH39" i="22"/>
  <c r="II39" i="22"/>
  <c r="IJ39" i="22"/>
  <c r="IK39" i="22"/>
  <c r="IL39" i="22"/>
  <c r="IM39" i="22"/>
  <c r="IN39" i="22"/>
  <c r="IO39" i="22"/>
  <c r="IP39" i="22"/>
  <c r="IQ39" i="22"/>
  <c r="IR39" i="22"/>
  <c r="IF18" i="22"/>
  <c r="IG18" i="22"/>
  <c r="IH18" i="22"/>
  <c r="II18" i="22"/>
  <c r="IJ18" i="22"/>
  <c r="IK18" i="22"/>
  <c r="IL18" i="22"/>
  <c r="IM18" i="22"/>
  <c r="IN18" i="22"/>
  <c r="IO18" i="22"/>
  <c r="IP18" i="22"/>
  <c r="IQ18" i="22"/>
  <c r="IR18" i="22"/>
  <c r="HN39" i="22"/>
  <c r="HO39" i="22"/>
  <c r="HP39" i="22"/>
  <c r="HQ39" i="22"/>
  <c r="HR39" i="22"/>
  <c r="HS39" i="22"/>
  <c r="HT39" i="22"/>
  <c r="HU39" i="22"/>
  <c r="HV39" i="22"/>
  <c r="HW39" i="22"/>
  <c r="HX39" i="22"/>
  <c r="HY39" i="22"/>
  <c r="HZ39" i="22"/>
  <c r="HN18" i="22"/>
  <c r="HO18" i="22"/>
  <c r="HP18" i="22"/>
  <c r="HQ18" i="22"/>
  <c r="HR18" i="22"/>
  <c r="HS18" i="22"/>
  <c r="HT18" i="22"/>
  <c r="HU18" i="22"/>
  <c r="HV18" i="22"/>
  <c r="HW18" i="22"/>
  <c r="HX18" i="22"/>
  <c r="HY18" i="22"/>
  <c r="HZ18" i="22"/>
  <c r="GV39" i="22"/>
  <c r="GW39" i="22"/>
  <c r="GX39" i="22"/>
  <c r="GY39" i="22"/>
  <c r="GZ39" i="22"/>
  <c r="HA39" i="22"/>
  <c r="HB39" i="22"/>
  <c r="HC39" i="22"/>
  <c r="HD39" i="22"/>
  <c r="HE39" i="22"/>
  <c r="HF39" i="22"/>
  <c r="HG39" i="22"/>
  <c r="HH39" i="22"/>
  <c r="GV18" i="22"/>
  <c r="GW18" i="22"/>
  <c r="GX18" i="22"/>
  <c r="GY18" i="22"/>
  <c r="GZ18" i="22"/>
  <c r="HA18" i="22"/>
  <c r="HB18" i="22"/>
  <c r="HC18" i="22"/>
  <c r="HD18" i="22"/>
  <c r="HE18" i="22"/>
  <c r="HF18" i="22"/>
  <c r="HG18" i="22"/>
  <c r="HH18" i="22"/>
  <c r="GD39" i="22"/>
  <c r="GE39" i="22"/>
  <c r="GF39" i="22"/>
  <c r="GG39" i="22"/>
  <c r="GH39" i="22"/>
  <c r="GI39" i="22"/>
  <c r="GJ39" i="22"/>
  <c r="GK39" i="22"/>
  <c r="GL39" i="22"/>
  <c r="GM39" i="22"/>
  <c r="GN39" i="22"/>
  <c r="GO39" i="22"/>
  <c r="GP39" i="22"/>
  <c r="FL39" i="22"/>
  <c r="FM39" i="22"/>
  <c r="FN39" i="22"/>
  <c r="FO39" i="22"/>
  <c r="FP39" i="22"/>
  <c r="FQ39" i="22"/>
  <c r="FR39" i="22"/>
  <c r="FS39" i="22"/>
  <c r="FT39" i="22"/>
  <c r="FU39" i="22"/>
  <c r="FV39" i="22"/>
  <c r="FW39" i="22"/>
  <c r="FX39" i="22"/>
  <c r="ET39" i="22"/>
  <c r="EU39" i="22"/>
  <c r="EV39" i="22"/>
  <c r="EW39" i="22"/>
  <c r="EX39" i="22"/>
  <c r="EY39" i="22"/>
  <c r="EZ39" i="22"/>
  <c r="FA39" i="22"/>
  <c r="FB39" i="22"/>
  <c r="FC39" i="22"/>
  <c r="FD39" i="22"/>
  <c r="FE39" i="22"/>
  <c r="FF39" i="22"/>
  <c r="ET18" i="22"/>
  <c r="EU18" i="22"/>
  <c r="EV18" i="22"/>
  <c r="EW18" i="22"/>
  <c r="EX18" i="22"/>
  <c r="EY18" i="22"/>
  <c r="EZ18" i="22"/>
  <c r="FA18" i="22"/>
  <c r="FB18" i="22"/>
  <c r="FC18" i="22"/>
  <c r="FD18" i="22"/>
  <c r="FE18" i="22"/>
  <c r="FF18" i="22"/>
  <c r="EB39" i="22"/>
  <c r="EC39" i="22"/>
  <c r="ED39" i="22"/>
  <c r="EE39" i="22"/>
  <c r="EF39" i="22"/>
  <c r="EG39" i="22"/>
  <c r="EH39" i="22"/>
  <c r="EI39" i="22"/>
  <c r="EJ39" i="22"/>
  <c r="EK39" i="22"/>
  <c r="EL39" i="22"/>
  <c r="EM39" i="22"/>
  <c r="EN39" i="22"/>
  <c r="EB18" i="22"/>
  <c r="EC18" i="22"/>
  <c r="ED18" i="22"/>
  <c r="EE18" i="22"/>
  <c r="EF18" i="22"/>
  <c r="EG18" i="22"/>
  <c r="EH18" i="22"/>
  <c r="EI18" i="22"/>
  <c r="EJ18" i="22"/>
  <c r="EK18" i="22"/>
  <c r="EL18" i="22"/>
  <c r="EM18" i="22"/>
  <c r="EN18" i="22"/>
  <c r="KA54" i="22" l="1"/>
  <c r="JY54" i="22"/>
  <c r="JW54" i="22"/>
  <c r="JU54" i="22"/>
  <c r="JS54" i="22"/>
  <c r="JQ54" i="22"/>
  <c r="DJ39" i="22"/>
  <c r="DK39" i="22"/>
  <c r="DL39" i="22"/>
  <c r="DM39" i="22"/>
  <c r="DN39" i="22"/>
  <c r="DO39" i="22"/>
  <c r="DP39" i="22"/>
  <c r="DQ39" i="22"/>
  <c r="DR39" i="22"/>
  <c r="DS39" i="22"/>
  <c r="DT39" i="22"/>
  <c r="DU39" i="22"/>
  <c r="DV39" i="22"/>
  <c r="CR39" i="22"/>
  <c r="CS39" i="22"/>
  <c r="CT39" i="22"/>
  <c r="CU39" i="22"/>
  <c r="CV39" i="22"/>
  <c r="CW39" i="22"/>
  <c r="CX39" i="22"/>
  <c r="CY39" i="22"/>
  <c r="CZ39" i="22"/>
  <c r="DA39" i="22"/>
  <c r="DB39" i="22"/>
  <c r="DC39" i="22"/>
  <c r="DD39" i="22"/>
  <c r="BZ39" i="22"/>
  <c r="CA39" i="22"/>
  <c r="CB39" i="22"/>
  <c r="CC39" i="22"/>
  <c r="CD39" i="22"/>
  <c r="CE39" i="22"/>
  <c r="CF39" i="22"/>
  <c r="CG39" i="22"/>
  <c r="CH39" i="22"/>
  <c r="CI39" i="22"/>
  <c r="CJ39" i="22"/>
  <c r="CK39" i="22"/>
  <c r="CL39" i="22"/>
  <c r="BZ18" i="22"/>
  <c r="CA18" i="22"/>
  <c r="CB18" i="22"/>
  <c r="CC18" i="22"/>
  <c r="CD18" i="22"/>
  <c r="CE18" i="22"/>
  <c r="CF18" i="22"/>
  <c r="CG18" i="22"/>
  <c r="CH18" i="22"/>
  <c r="CI18" i="22"/>
  <c r="CJ18" i="22"/>
  <c r="CK18" i="22"/>
  <c r="CL18" i="22"/>
  <c r="BH39" i="22"/>
  <c r="BI39" i="22"/>
  <c r="BJ39" i="22"/>
  <c r="BK39" i="22"/>
  <c r="BL39" i="22"/>
  <c r="BM39" i="22"/>
  <c r="BN39" i="22"/>
  <c r="BO39" i="22"/>
  <c r="BP39" i="22"/>
  <c r="BQ39" i="22"/>
  <c r="BR39" i="22"/>
  <c r="BS39" i="22"/>
  <c r="BT39" i="22"/>
  <c r="AP39" i="22"/>
  <c r="AQ39" i="22"/>
  <c r="AR39" i="22"/>
  <c r="AS39" i="22"/>
  <c r="AT39" i="22"/>
  <c r="AU39" i="22"/>
  <c r="AV39" i="22"/>
  <c r="AW39" i="22"/>
  <c r="AX39" i="22"/>
  <c r="AY39" i="22"/>
  <c r="AZ39" i="22"/>
  <c r="BA39" i="22"/>
  <c r="BB39" i="22"/>
  <c r="AP18" i="22"/>
  <c r="AQ18" i="22"/>
  <c r="AR18" i="22"/>
  <c r="AS18" i="22"/>
  <c r="AT18" i="22"/>
  <c r="AU18" i="22"/>
  <c r="AV18" i="22"/>
  <c r="AW18" i="22"/>
  <c r="AX18" i="22"/>
  <c r="AY18" i="22"/>
  <c r="AZ18" i="22"/>
  <c r="BA18" i="22"/>
  <c r="BB18" i="22"/>
  <c r="X39" i="22"/>
  <c r="Y39" i="22"/>
  <c r="Z39" i="22"/>
  <c r="AA39" i="22"/>
  <c r="AB39" i="22"/>
  <c r="AC39" i="22"/>
  <c r="AD39" i="22"/>
  <c r="AE39" i="22"/>
  <c r="AF39" i="22"/>
  <c r="AG39" i="22"/>
  <c r="AH39" i="22"/>
  <c r="AI39" i="22"/>
  <c r="AJ39" i="22"/>
  <c r="X18" i="22"/>
  <c r="Y18" i="22"/>
  <c r="Z18" i="22"/>
  <c r="AA18" i="22"/>
  <c r="AB18" i="22"/>
  <c r="AC18" i="22"/>
  <c r="AD18" i="22"/>
  <c r="AE18" i="22"/>
  <c r="AF18" i="22"/>
  <c r="AG18" i="22"/>
  <c r="AH18" i="22"/>
  <c r="AI18" i="22"/>
  <c r="AJ18" i="22"/>
  <c r="F39" i="22"/>
  <c r="JP39" i="22" s="1"/>
  <c r="G39" i="22"/>
  <c r="JQ39" i="22" s="1"/>
  <c r="H39" i="22"/>
  <c r="JR39" i="22" s="1"/>
  <c r="I39" i="22"/>
  <c r="JS39" i="22" s="1"/>
  <c r="J39" i="22"/>
  <c r="JT39" i="22" s="1"/>
  <c r="K39" i="22"/>
  <c r="JU39" i="22" s="1"/>
  <c r="L39" i="22"/>
  <c r="JV39" i="22" s="1"/>
  <c r="M39" i="22"/>
  <c r="JW39" i="22" s="1"/>
  <c r="N39" i="22"/>
  <c r="JX39" i="22" s="1"/>
  <c r="O39" i="22"/>
  <c r="JY39" i="22" s="1"/>
  <c r="P39" i="22"/>
  <c r="JZ39" i="22" s="1"/>
  <c r="Q39" i="22"/>
  <c r="KA39" i="22" s="1"/>
  <c r="R39" i="22"/>
  <c r="KB39" i="22" s="1"/>
  <c r="IY37" i="22"/>
  <c r="IX37" i="22"/>
  <c r="JA37" i="22"/>
  <c r="JB37" i="22"/>
  <c r="JC37" i="22"/>
  <c r="JD37" i="22"/>
  <c r="JE37" i="22"/>
  <c r="JF37" i="22"/>
  <c r="JG37" i="22"/>
  <c r="JH37" i="22"/>
  <c r="JI37" i="22"/>
  <c r="JJ37" i="22"/>
  <c r="IZ37" i="22"/>
  <c r="IY29" i="22"/>
  <c r="IX29" i="22"/>
  <c r="JA29" i="22"/>
  <c r="JB29" i="22"/>
  <c r="JC29" i="22"/>
  <c r="JD29" i="22"/>
  <c r="JE29" i="22"/>
  <c r="JF29" i="22"/>
  <c r="JG29" i="22"/>
  <c r="JH29" i="22"/>
  <c r="JI29" i="22"/>
  <c r="JJ29" i="22"/>
  <c r="IZ29" i="22"/>
  <c r="IY32" i="22"/>
  <c r="IX32" i="22"/>
  <c r="JA32" i="22"/>
  <c r="JB32" i="22"/>
  <c r="JC32" i="22"/>
  <c r="JD32" i="22"/>
  <c r="JE32" i="22"/>
  <c r="JF32" i="22"/>
  <c r="JG32" i="22"/>
  <c r="JH32" i="22"/>
  <c r="JI32" i="22"/>
  <c r="JJ32" i="22"/>
  <c r="IZ32" i="22"/>
  <c r="IZ27" i="22" l="1"/>
  <c r="IT70" i="22"/>
  <c r="IU70" i="22"/>
  <c r="IX27" i="22" s="1"/>
  <c r="IV70" i="22"/>
  <c r="IW70" i="22"/>
  <c r="IX70" i="22"/>
  <c r="IY27" i="22" s="1"/>
  <c r="IY70" i="22"/>
  <c r="JA27" i="22"/>
  <c r="JB27" i="22"/>
  <c r="JC27" i="22"/>
  <c r="JD27" i="22"/>
  <c r="JE27" i="22"/>
  <c r="JE48" i="22" s="1"/>
  <c r="JE59" i="22" s="1"/>
  <c r="JF27" i="22"/>
  <c r="JG27" i="22"/>
  <c r="JH27" i="22"/>
  <c r="JI27" i="22"/>
  <c r="JJ27" i="22"/>
  <c r="IZ70" i="22"/>
  <c r="IY30" i="22"/>
  <c r="IX30" i="22"/>
  <c r="JA30" i="22"/>
  <c r="JB30" i="22"/>
  <c r="JC30" i="22"/>
  <c r="JD30" i="22"/>
  <c r="JE30" i="22"/>
  <c r="JF30" i="22"/>
  <c r="JF51" i="22" s="1"/>
  <c r="JG30" i="22"/>
  <c r="JH30" i="22"/>
  <c r="JI30" i="22"/>
  <c r="JJ30" i="22"/>
  <c r="JJ51" i="22" s="1"/>
  <c r="IZ30" i="22"/>
  <c r="IY16" i="22"/>
  <c r="IY58" i="22" s="1"/>
  <c r="IX16" i="22"/>
  <c r="IX58" i="22" s="1"/>
  <c r="AF22" i="1" s="1"/>
  <c r="JA16" i="22"/>
  <c r="JA58" i="22" s="1"/>
  <c r="JB16" i="22"/>
  <c r="JC16" i="22"/>
  <c r="JC58" i="22" s="1"/>
  <c r="JD16" i="22"/>
  <c r="JE16" i="22"/>
  <c r="JF16" i="22"/>
  <c r="JG16" i="22"/>
  <c r="JH16" i="22"/>
  <c r="JI16" i="22"/>
  <c r="JI58" i="22" s="1"/>
  <c r="JJ16" i="22"/>
  <c r="IZ16" i="22"/>
  <c r="IZ58" i="22" s="1"/>
  <c r="IY6" i="22"/>
  <c r="IX6" i="22"/>
  <c r="JA6" i="22"/>
  <c r="JB6" i="22"/>
  <c r="JB48" i="22" s="1"/>
  <c r="JC6" i="22"/>
  <c r="JD6" i="22"/>
  <c r="JE6" i="22"/>
  <c r="JF6" i="22"/>
  <c r="JG6" i="22"/>
  <c r="JH6" i="22"/>
  <c r="JI6" i="22"/>
  <c r="JJ6" i="22"/>
  <c r="JJ48" i="22" s="1"/>
  <c r="JJ59" i="22" s="1"/>
  <c r="IZ6" i="22"/>
  <c r="IY9" i="22"/>
  <c r="IX9" i="22"/>
  <c r="JA9" i="22"/>
  <c r="JA51" i="22" s="1"/>
  <c r="JB9" i="22"/>
  <c r="JC9" i="22"/>
  <c r="JC51" i="22" s="1"/>
  <c r="JD9" i="22"/>
  <c r="JE9" i="22"/>
  <c r="JF9" i="22"/>
  <c r="JG9" i="22"/>
  <c r="JG51" i="22" s="1"/>
  <c r="JH9" i="22"/>
  <c r="JI9" i="22"/>
  <c r="JJ9" i="22"/>
  <c r="IZ9" i="22"/>
  <c r="IY15" i="22"/>
  <c r="IX15" i="22"/>
  <c r="JA15" i="22"/>
  <c r="JA18" i="22" s="1"/>
  <c r="JB15" i="22"/>
  <c r="JB18" i="22" s="1"/>
  <c r="JC15" i="22"/>
  <c r="JC18" i="22" s="1"/>
  <c r="JD15" i="22"/>
  <c r="JE15" i="22"/>
  <c r="JE18" i="22" s="1"/>
  <c r="JF15" i="22"/>
  <c r="JF18" i="22" s="1"/>
  <c r="JG15" i="22"/>
  <c r="JG18" i="22" s="1"/>
  <c r="JH15" i="22"/>
  <c r="JI15" i="22"/>
  <c r="JI18" i="22" s="1"/>
  <c r="JJ15" i="22"/>
  <c r="IZ15" i="22"/>
  <c r="IZ18" i="22" s="1"/>
  <c r="IX49" i="22"/>
  <c r="X22" i="1" s="1"/>
  <c r="IY49" i="22"/>
  <c r="IZ49" i="22"/>
  <c r="JA49" i="22"/>
  <c r="JB49" i="22"/>
  <c r="JC49" i="22"/>
  <c r="JD49" i="22"/>
  <c r="JE49" i="22"/>
  <c r="JF49" i="22"/>
  <c r="JG49" i="22"/>
  <c r="JH49" i="22"/>
  <c r="JI49" i="22"/>
  <c r="JJ49" i="22"/>
  <c r="IX50" i="22"/>
  <c r="Y22" i="1" s="1"/>
  <c r="IY50" i="22"/>
  <c r="IZ50" i="22"/>
  <c r="JA50" i="22"/>
  <c r="JB50" i="22"/>
  <c r="JC50" i="22"/>
  <c r="JD50" i="22"/>
  <c r="JE50" i="22"/>
  <c r="JF50" i="22"/>
  <c r="JG50" i="22"/>
  <c r="JH50" i="22"/>
  <c r="JI50" i="22"/>
  <c r="JJ50" i="22"/>
  <c r="IX51" i="22"/>
  <c r="Z22" i="1" s="1"/>
  <c r="JB51" i="22"/>
  <c r="JE51" i="22"/>
  <c r="JI51" i="22"/>
  <c r="IX52" i="22"/>
  <c r="AA22" i="1" s="1"/>
  <c r="IY52" i="22"/>
  <c r="IZ52" i="22"/>
  <c r="JA52" i="22"/>
  <c r="JB52" i="22"/>
  <c r="JC52" i="22"/>
  <c r="JD52" i="22"/>
  <c r="JE52" i="22"/>
  <c r="JF52" i="22"/>
  <c r="JG52" i="22"/>
  <c r="JH52" i="22"/>
  <c r="JI52" i="22"/>
  <c r="JJ52" i="22"/>
  <c r="IX53" i="22"/>
  <c r="AB22" i="1" s="1"/>
  <c r="IY53" i="22"/>
  <c r="IZ53" i="22"/>
  <c r="JA53" i="22"/>
  <c r="JB53" i="22"/>
  <c r="JC53" i="22"/>
  <c r="JD53" i="22"/>
  <c r="JE53" i="22"/>
  <c r="JF53" i="22"/>
  <c r="JG53" i="22"/>
  <c r="JH53" i="22"/>
  <c r="JI53" i="22"/>
  <c r="JJ53" i="22"/>
  <c r="IX54" i="22"/>
  <c r="AC22" i="1" s="1"/>
  <c r="IY54" i="22"/>
  <c r="IZ54" i="22"/>
  <c r="JA54" i="22"/>
  <c r="JB54" i="22"/>
  <c r="JC54" i="22"/>
  <c r="JD54" i="22"/>
  <c r="JE54" i="22"/>
  <c r="JF54" i="22"/>
  <c r="JG54" i="22"/>
  <c r="JH54" i="22"/>
  <c r="JI54" i="22"/>
  <c r="JJ54" i="22"/>
  <c r="IX55" i="22"/>
  <c r="AD22" i="1" s="1"/>
  <c r="IY55" i="22"/>
  <c r="IZ55" i="22"/>
  <c r="JA55" i="22"/>
  <c r="JB55" i="22"/>
  <c r="JC55" i="22"/>
  <c r="JD55" i="22"/>
  <c r="JE55" i="22"/>
  <c r="JF55" i="22"/>
  <c r="JG55" i="22"/>
  <c r="JH55" i="22"/>
  <c r="JI55" i="22"/>
  <c r="JJ55" i="22"/>
  <c r="IX56" i="22"/>
  <c r="AE22" i="1" s="1"/>
  <c r="IY56" i="22"/>
  <c r="IZ56" i="22"/>
  <c r="JA56" i="22"/>
  <c r="JB56" i="22"/>
  <c r="JC56" i="22"/>
  <c r="JD56" i="22"/>
  <c r="JE56" i="22"/>
  <c r="JF56" i="22"/>
  <c r="JG56" i="22"/>
  <c r="JH56" i="22"/>
  <c r="JI56" i="22"/>
  <c r="JJ56" i="22"/>
  <c r="JC57" i="22"/>
  <c r="JC60" i="22" s="1"/>
  <c r="JG57" i="22"/>
  <c r="JG60" i="22" s="1"/>
  <c r="JI57" i="22"/>
  <c r="JI60" i="22" s="1"/>
  <c r="JB58" i="22"/>
  <c r="JD58" i="22"/>
  <c r="JE58" i="22"/>
  <c r="JF58" i="22"/>
  <c r="JH58" i="22"/>
  <c r="JJ58" i="22"/>
  <c r="JC48" i="22"/>
  <c r="JG48" i="22"/>
  <c r="IW28" i="22"/>
  <c r="IW29" i="22"/>
  <c r="IW31" i="22"/>
  <c r="IW32" i="22"/>
  <c r="IW33" i="22"/>
  <c r="IW34" i="22"/>
  <c r="IW35" i="22"/>
  <c r="IW36" i="22"/>
  <c r="IW37" i="22"/>
  <c r="IW7" i="22"/>
  <c r="IW8" i="22"/>
  <c r="IW10" i="22"/>
  <c r="IW11" i="22"/>
  <c r="IW12" i="22"/>
  <c r="IW13" i="22"/>
  <c r="IW14" i="22"/>
  <c r="IG37" i="22"/>
  <c r="IF37" i="22"/>
  <c r="II37" i="22"/>
  <c r="IJ37" i="22"/>
  <c r="IK37" i="22"/>
  <c r="IL37" i="22"/>
  <c r="IM37" i="22"/>
  <c r="IN37" i="22"/>
  <c r="IO37" i="22"/>
  <c r="IP37" i="22"/>
  <c r="IQ37" i="22"/>
  <c r="IR37" i="22"/>
  <c r="IH37" i="22"/>
  <c r="IH27" i="22"/>
  <c r="IC70" i="22"/>
  <c r="IF27" i="22" s="1"/>
  <c r="ID70" i="22"/>
  <c r="IE70" i="22"/>
  <c r="IF70" i="22"/>
  <c r="IG27" i="22" s="1"/>
  <c r="IG70" i="22"/>
  <c r="II27" i="22"/>
  <c r="IJ27" i="22"/>
  <c r="IK27" i="22"/>
  <c r="IL27" i="22"/>
  <c r="IM27" i="22"/>
  <c r="IN27" i="22"/>
  <c r="IO27" i="22"/>
  <c r="IP27" i="22"/>
  <c r="IQ27" i="22"/>
  <c r="IR27" i="22"/>
  <c r="IH70" i="22"/>
  <c r="IG30" i="22"/>
  <c r="IF30" i="22"/>
  <c r="II30" i="22"/>
  <c r="IJ30" i="22"/>
  <c r="IK30" i="22"/>
  <c r="IL30" i="22"/>
  <c r="IM30" i="22"/>
  <c r="IN30" i="22"/>
  <c r="IO30" i="22"/>
  <c r="IP30" i="22"/>
  <c r="IQ30" i="22"/>
  <c r="IR30" i="22"/>
  <c r="IH30" i="22"/>
  <c r="IG16" i="22"/>
  <c r="IF16" i="22"/>
  <c r="II16" i="22"/>
  <c r="IJ16" i="22"/>
  <c r="IK16" i="22"/>
  <c r="IL16" i="22"/>
  <c r="IM16" i="22"/>
  <c r="IN16" i="22"/>
  <c r="IO16" i="22"/>
  <c r="IP16" i="22"/>
  <c r="IQ16" i="22"/>
  <c r="IR16" i="22"/>
  <c r="IH16" i="22"/>
  <c r="IG8" i="22"/>
  <c r="IF8" i="22"/>
  <c r="II8" i="22"/>
  <c r="IJ8" i="22"/>
  <c r="IK8" i="22"/>
  <c r="IL8" i="22"/>
  <c r="IM8" i="22"/>
  <c r="IN8" i="22"/>
  <c r="IO8" i="22"/>
  <c r="IP8" i="22"/>
  <c r="IQ8" i="22"/>
  <c r="IR8" i="22"/>
  <c r="IH8" i="22"/>
  <c r="IG6" i="22"/>
  <c r="IF6" i="22"/>
  <c r="II6" i="22"/>
  <c r="IJ6" i="22"/>
  <c r="IK6" i="22"/>
  <c r="IL6" i="22"/>
  <c r="IM6" i="22"/>
  <c r="IN6" i="22"/>
  <c r="IO6" i="22"/>
  <c r="IP6" i="22"/>
  <c r="IQ6" i="22"/>
  <c r="IR6" i="22"/>
  <c r="IH6" i="22"/>
  <c r="IG9" i="22"/>
  <c r="IF9" i="22"/>
  <c r="II9" i="22"/>
  <c r="IJ9" i="22"/>
  <c r="IK9" i="22"/>
  <c r="IL9" i="22"/>
  <c r="IM9" i="22"/>
  <c r="IN9" i="22"/>
  <c r="IO9" i="22"/>
  <c r="IP9" i="22"/>
  <c r="IQ9" i="22"/>
  <c r="IR9" i="22"/>
  <c r="IH9" i="22"/>
  <c r="IW39" i="22" l="1"/>
  <c r="IW56" i="22"/>
  <c r="P22" i="1" s="1"/>
  <c r="IW54" i="22"/>
  <c r="N22" i="1" s="1"/>
  <c r="IW52" i="22"/>
  <c r="L22" i="1" s="1"/>
  <c r="JB57" i="22"/>
  <c r="JB60" i="22" s="1"/>
  <c r="JH51" i="22"/>
  <c r="JD51" i="22"/>
  <c r="JH17" i="22"/>
  <c r="JI48" i="22"/>
  <c r="JD17" i="22"/>
  <c r="JF48" i="22"/>
  <c r="JF59" i="22" s="1"/>
  <c r="IW16" i="22"/>
  <c r="IW58" i="22" s="1"/>
  <c r="Q22" i="1" s="1"/>
  <c r="JA48" i="22"/>
  <c r="JA59" i="22" s="1"/>
  <c r="IX17" i="22"/>
  <c r="JG38" i="22"/>
  <c r="JG40" i="22" s="1"/>
  <c r="JC38" i="22"/>
  <c r="JC40" i="22" s="1"/>
  <c r="JI59" i="22"/>
  <c r="JI61" i="22" s="1"/>
  <c r="IQ38" i="22"/>
  <c r="IQ40" i="22" s="1"/>
  <c r="IP17" i="22"/>
  <c r="IP19" i="22" s="1"/>
  <c r="IL17" i="22"/>
  <c r="IL19" i="22" s="1"/>
  <c r="IF17" i="22"/>
  <c r="IF19" i="22" s="1"/>
  <c r="IP38" i="22"/>
  <c r="IP40" i="22" s="1"/>
  <c r="IL38" i="22"/>
  <c r="IL40" i="22" s="1"/>
  <c r="JB59" i="22"/>
  <c r="JB61" i="22" s="1"/>
  <c r="JF57" i="22"/>
  <c r="JF60" i="22" s="1"/>
  <c r="JA57" i="22"/>
  <c r="JA60" i="22" s="1"/>
  <c r="JH57" i="22"/>
  <c r="JH60" i="22" s="1"/>
  <c r="JH18" i="22"/>
  <c r="JH19" i="22" s="1"/>
  <c r="JD57" i="22"/>
  <c r="JD60" i="22" s="1"/>
  <c r="JD18" i="22"/>
  <c r="JD19" i="22" s="1"/>
  <c r="IX57" i="22"/>
  <c r="IX18" i="22"/>
  <c r="IX19" i="22" s="1"/>
  <c r="JJ17" i="22"/>
  <c r="JF17" i="22"/>
  <c r="JF19" i="22" s="1"/>
  <c r="JB17" i="22"/>
  <c r="JB19" i="22" s="1"/>
  <c r="JI38" i="22"/>
  <c r="JI40" i="22" s="1"/>
  <c r="JE38" i="22"/>
  <c r="JE40" i="22" s="1"/>
  <c r="JA38" i="22"/>
  <c r="JA40" i="22" s="1"/>
  <c r="JC59" i="22"/>
  <c r="JC61" i="22" s="1"/>
  <c r="JE57" i="22"/>
  <c r="JE60" i="22" s="1"/>
  <c r="JE61" i="22" s="1"/>
  <c r="IY57" i="22"/>
  <c r="IY60" i="22" s="1"/>
  <c r="IY18" i="22"/>
  <c r="JI17" i="22"/>
  <c r="JI19" i="22" s="1"/>
  <c r="JE17" i="22"/>
  <c r="JE19" i="22" s="1"/>
  <c r="JA17" i="22"/>
  <c r="JA19" i="22" s="1"/>
  <c r="JH38" i="22"/>
  <c r="JH40" i="22" s="1"/>
  <c r="JD38" i="22"/>
  <c r="JD40" i="22" s="1"/>
  <c r="IX38" i="22"/>
  <c r="IX40" i="22" s="1"/>
  <c r="JJ57" i="22"/>
  <c r="JJ60" i="22" s="1"/>
  <c r="JJ61" i="22" s="1"/>
  <c r="AT22" i="1" s="1"/>
  <c r="JJ18" i="22"/>
  <c r="IY38" i="22"/>
  <c r="IY40" i="22" s="1"/>
  <c r="IZ17" i="22"/>
  <c r="IZ19" i="22" s="1"/>
  <c r="JG17" i="22"/>
  <c r="JG19" i="22" s="1"/>
  <c r="JC17" i="22"/>
  <c r="JC19" i="22" s="1"/>
  <c r="IY17" i="22"/>
  <c r="IY19" i="22" s="1"/>
  <c r="JJ38" i="22"/>
  <c r="JJ40" i="22" s="1"/>
  <c r="JF38" i="22"/>
  <c r="JF40" i="22" s="1"/>
  <c r="JB38" i="22"/>
  <c r="JB40" i="22" s="1"/>
  <c r="IZ38" i="22"/>
  <c r="IZ40" i="22" s="1"/>
  <c r="IO17" i="22"/>
  <c r="IO19" i="22" s="1"/>
  <c r="IG17" i="22"/>
  <c r="IG19" i="22" s="1"/>
  <c r="IR17" i="22"/>
  <c r="IR19" i="22" s="1"/>
  <c r="IN17" i="22"/>
  <c r="IN19" i="22" s="1"/>
  <c r="IJ17" i="22"/>
  <c r="IJ19" i="22" s="1"/>
  <c r="IR38" i="22"/>
  <c r="IR40" i="22" s="1"/>
  <c r="IN38" i="22"/>
  <c r="IN40" i="22" s="1"/>
  <c r="IJ38" i="22"/>
  <c r="IJ40" i="22" s="1"/>
  <c r="IH17" i="22"/>
  <c r="IH19" i="22" s="1"/>
  <c r="IK17" i="22"/>
  <c r="IK19" i="22" s="1"/>
  <c r="IQ17" i="22"/>
  <c r="IQ19" i="22" s="1"/>
  <c r="IM17" i="22"/>
  <c r="IM19" i="22" s="1"/>
  <c r="II17" i="22"/>
  <c r="II19" i="22" s="1"/>
  <c r="IM38" i="22"/>
  <c r="IM40" i="22" s="1"/>
  <c r="II38" i="22"/>
  <c r="II40" i="22" s="1"/>
  <c r="IF38" i="22"/>
  <c r="IF40" i="22" s="1"/>
  <c r="IO38" i="22"/>
  <c r="IO40" i="22" s="1"/>
  <c r="IK38" i="22"/>
  <c r="IK40" i="22" s="1"/>
  <c r="IG38" i="22"/>
  <c r="IG40" i="22" s="1"/>
  <c r="IH38" i="22"/>
  <c r="IH40" i="22" s="1"/>
  <c r="IW55" i="22"/>
  <c r="O22" i="1" s="1"/>
  <c r="IW49" i="22"/>
  <c r="I22" i="1" s="1"/>
  <c r="IW50" i="22"/>
  <c r="J22" i="1" s="1"/>
  <c r="IW53" i="22"/>
  <c r="M22" i="1" s="1"/>
  <c r="IW30" i="22"/>
  <c r="IY48" i="22"/>
  <c r="IX48" i="22"/>
  <c r="JD48" i="22"/>
  <c r="JD59" i="22" s="1"/>
  <c r="JD61" i="22" s="1"/>
  <c r="JH48" i="22"/>
  <c r="JH59" i="22" s="1"/>
  <c r="JH61" i="22" s="1"/>
  <c r="IW27" i="22"/>
  <c r="IZ48" i="22"/>
  <c r="IY51" i="22"/>
  <c r="IZ51" i="22"/>
  <c r="JG58" i="22"/>
  <c r="JG59" i="22" s="1"/>
  <c r="JG61" i="22" s="1"/>
  <c r="IW6" i="22"/>
  <c r="IW9" i="22"/>
  <c r="IW15" i="22"/>
  <c r="IW18" i="22" s="1"/>
  <c r="IZ57" i="22"/>
  <c r="IZ60" i="22" s="1"/>
  <c r="IF49" i="22"/>
  <c r="IG49" i="22"/>
  <c r="IH49" i="22"/>
  <c r="II49" i="22"/>
  <c r="IJ49" i="22"/>
  <c r="IK49" i="22"/>
  <c r="IL49" i="22"/>
  <c r="IM49" i="22"/>
  <c r="IN49" i="22"/>
  <c r="IO49" i="22"/>
  <c r="IP49" i="22"/>
  <c r="IQ49" i="22"/>
  <c r="IR49" i="22"/>
  <c r="IF50" i="22"/>
  <c r="Y21" i="1" s="1"/>
  <c r="IG50" i="22"/>
  <c r="IH50" i="22"/>
  <c r="II50" i="22"/>
  <c r="IJ50" i="22"/>
  <c r="IK50" i="22"/>
  <c r="IL50" i="22"/>
  <c r="IM50" i="22"/>
  <c r="IN50" i="22"/>
  <c r="IO50" i="22"/>
  <c r="IP50" i="22"/>
  <c r="IQ50" i="22"/>
  <c r="IR50" i="22"/>
  <c r="IF51" i="22"/>
  <c r="Z21" i="1" s="1"/>
  <c r="IG51" i="22"/>
  <c r="IH51" i="22"/>
  <c r="II51" i="22"/>
  <c r="IJ51" i="22"/>
  <c r="IK51" i="22"/>
  <c r="IL51" i="22"/>
  <c r="IM51" i="22"/>
  <c r="IN51" i="22"/>
  <c r="IO51" i="22"/>
  <c r="IP51" i="22"/>
  <c r="IQ51" i="22"/>
  <c r="IR51" i="22"/>
  <c r="IF52" i="22"/>
  <c r="AA21" i="1" s="1"/>
  <c r="IG52" i="22"/>
  <c r="IH52" i="22"/>
  <c r="II52" i="22"/>
  <c r="IJ52" i="22"/>
  <c r="IK52" i="22"/>
  <c r="IL52" i="22"/>
  <c r="IM52" i="22"/>
  <c r="IN52" i="22"/>
  <c r="IO52" i="22"/>
  <c r="IP52" i="22"/>
  <c r="IQ52" i="22"/>
  <c r="IR52" i="22"/>
  <c r="IF53" i="22"/>
  <c r="AB21" i="1" s="1"/>
  <c r="IG53" i="22"/>
  <c r="IH53" i="22"/>
  <c r="II53" i="22"/>
  <c r="IJ53" i="22"/>
  <c r="IK53" i="22"/>
  <c r="IL53" i="22"/>
  <c r="IM53" i="22"/>
  <c r="IN53" i="22"/>
  <c r="IO53" i="22"/>
  <c r="IP53" i="22"/>
  <c r="IQ53" i="22"/>
  <c r="IR53" i="22"/>
  <c r="IF54" i="22"/>
  <c r="AC21" i="1" s="1"/>
  <c r="IG54" i="22"/>
  <c r="IH54" i="22"/>
  <c r="II54" i="22"/>
  <c r="IJ54" i="22"/>
  <c r="IK54" i="22"/>
  <c r="IL54" i="22"/>
  <c r="IM54" i="22"/>
  <c r="IN54" i="22"/>
  <c r="IO54" i="22"/>
  <c r="IP54" i="22"/>
  <c r="IQ54" i="22"/>
  <c r="IR54" i="22"/>
  <c r="IF55" i="22"/>
  <c r="AD21" i="1" s="1"/>
  <c r="IG55" i="22"/>
  <c r="IH55" i="22"/>
  <c r="II55" i="22"/>
  <c r="IJ55" i="22"/>
  <c r="IK55" i="22"/>
  <c r="IL55" i="22"/>
  <c r="IM55" i="22"/>
  <c r="IN55" i="22"/>
  <c r="IO55" i="22"/>
  <c r="IP55" i="22"/>
  <c r="IQ55" i="22"/>
  <c r="IR55" i="22"/>
  <c r="IF56" i="22"/>
  <c r="AE21" i="1" s="1"/>
  <c r="IG56" i="22"/>
  <c r="IH56" i="22"/>
  <c r="II56" i="22"/>
  <c r="IJ56" i="22"/>
  <c r="IK56" i="22"/>
  <c r="IL56" i="22"/>
  <c r="IM56" i="22"/>
  <c r="IN56" i="22"/>
  <c r="IO56" i="22"/>
  <c r="IP56" i="22"/>
  <c r="IQ56" i="22"/>
  <c r="IR56" i="22"/>
  <c r="IF57" i="22"/>
  <c r="AG21" i="1" s="1"/>
  <c r="IG57" i="22"/>
  <c r="IH57" i="22"/>
  <c r="II57" i="22"/>
  <c r="IJ57" i="22"/>
  <c r="IK57" i="22"/>
  <c r="IL57" i="22"/>
  <c r="IM57" i="22"/>
  <c r="IN57" i="22"/>
  <c r="IO57" i="22"/>
  <c r="IP57" i="22"/>
  <c r="IQ57" i="22"/>
  <c r="IR57" i="22"/>
  <c r="IF58" i="22"/>
  <c r="AF21" i="1" s="1"/>
  <c r="IG58" i="22"/>
  <c r="IH58" i="22"/>
  <c r="II58" i="22"/>
  <c r="IJ58" i="22"/>
  <c r="IK58" i="22"/>
  <c r="IL58" i="22"/>
  <c r="IM58" i="22"/>
  <c r="IN58" i="22"/>
  <c r="IO58" i="22"/>
  <c r="IP58" i="22"/>
  <c r="IQ58" i="22"/>
  <c r="IR58" i="22"/>
  <c r="IF48" i="22"/>
  <c r="W21" i="1" s="1"/>
  <c r="IG48" i="22"/>
  <c r="IH48" i="22"/>
  <c r="II48" i="22"/>
  <c r="IJ48" i="22"/>
  <c r="IK48" i="22"/>
  <c r="IL48" i="22"/>
  <c r="IM48" i="22"/>
  <c r="IN48" i="22"/>
  <c r="IO48" i="22"/>
  <c r="IP48" i="22"/>
  <c r="IQ48" i="22"/>
  <c r="IR48" i="22"/>
  <c r="IE28" i="22"/>
  <c r="IE29" i="22"/>
  <c r="IE30" i="22"/>
  <c r="IE31" i="22"/>
  <c r="IE32" i="22"/>
  <c r="IE33" i="22"/>
  <c r="IE34" i="22"/>
  <c r="IE35" i="22"/>
  <c r="IE36" i="22"/>
  <c r="IE37" i="22"/>
  <c r="IE27" i="22"/>
  <c r="IE7" i="22"/>
  <c r="IE8" i="22"/>
  <c r="IE9" i="22"/>
  <c r="IE10" i="22"/>
  <c r="IE11" i="22"/>
  <c r="IE53" i="22" s="1"/>
  <c r="M21" i="1" s="1"/>
  <c r="IE12" i="22"/>
  <c r="IE13" i="22"/>
  <c r="IE55" i="22" s="1"/>
  <c r="O21" i="1" s="1"/>
  <c r="IE14" i="22"/>
  <c r="IE15" i="22"/>
  <c r="IE57" i="22" s="1"/>
  <c r="R21" i="1" s="1"/>
  <c r="IE16" i="22"/>
  <c r="IE6" i="22"/>
  <c r="IE49" i="22" l="1"/>
  <c r="IE18" i="22"/>
  <c r="IR60" i="22"/>
  <c r="IP60" i="22"/>
  <c r="IN60" i="22"/>
  <c r="IL60" i="22"/>
  <c r="IJ60" i="22"/>
  <c r="IH60" i="22"/>
  <c r="X21" i="1"/>
  <c r="IF60" i="22"/>
  <c r="U21" i="1" s="1"/>
  <c r="IE58" i="22"/>
  <c r="Q21" i="1" s="1"/>
  <c r="IE56" i="22"/>
  <c r="P21" i="1" s="1"/>
  <c r="IE54" i="22"/>
  <c r="N21" i="1" s="1"/>
  <c r="IE52" i="22"/>
  <c r="L21" i="1" s="1"/>
  <c r="IE50" i="22"/>
  <c r="J21" i="1" s="1"/>
  <c r="IE38" i="22"/>
  <c r="IE40" i="22" s="1"/>
  <c r="IE39" i="22"/>
  <c r="IQ59" i="22"/>
  <c r="IO59" i="22"/>
  <c r="IM59" i="22"/>
  <c r="IK59" i="22"/>
  <c r="II59" i="22"/>
  <c r="IG59" i="22"/>
  <c r="IQ60" i="22"/>
  <c r="IO60" i="22"/>
  <c r="IM60" i="22"/>
  <c r="IK60" i="22"/>
  <c r="II60" i="22"/>
  <c r="IG60" i="22"/>
  <c r="IW38" i="22"/>
  <c r="IW40" i="22" s="1"/>
  <c r="IZ59" i="22"/>
  <c r="JF61" i="22"/>
  <c r="JA61" i="22"/>
  <c r="IX60" i="22"/>
  <c r="U22" i="1" s="1"/>
  <c r="AG22" i="1"/>
  <c r="IX59" i="22"/>
  <c r="W22" i="1"/>
  <c r="W39" i="1" s="1"/>
  <c r="IY59" i="22"/>
  <c r="IY61" i="22" s="1"/>
  <c r="W38" i="1"/>
  <c r="IW17" i="22"/>
  <c r="IW19" i="22" s="1"/>
  <c r="IZ61" i="22"/>
  <c r="JJ19" i="22"/>
  <c r="IE48" i="22"/>
  <c r="IE17" i="22"/>
  <c r="IE19" i="22" s="1"/>
  <c r="IE51" i="22"/>
  <c r="K21" i="1" s="1"/>
  <c r="IP59" i="22"/>
  <c r="IP61" i="22" s="1"/>
  <c r="IL59" i="22"/>
  <c r="IH59" i="22"/>
  <c r="IH61" i="22" s="1"/>
  <c r="IR59" i="22"/>
  <c r="IR61" i="22" s="1"/>
  <c r="AT21" i="1" s="1"/>
  <c r="IN59" i="22"/>
  <c r="IN61" i="22" s="1"/>
  <c r="IJ59" i="22"/>
  <c r="IJ61" i="22" s="1"/>
  <c r="IF59" i="22"/>
  <c r="IW51" i="22"/>
  <c r="K22" i="1" s="1"/>
  <c r="IW48" i="22"/>
  <c r="IW57" i="22"/>
  <c r="HO37" i="22"/>
  <c r="HN37" i="22"/>
  <c r="HQ37" i="22"/>
  <c r="HR37" i="22"/>
  <c r="HS37" i="22"/>
  <c r="HT37" i="22"/>
  <c r="HU37" i="22"/>
  <c r="HV37" i="22"/>
  <c r="HW37" i="22"/>
  <c r="HX37" i="22"/>
  <c r="HY37" i="22"/>
  <c r="HZ37" i="22"/>
  <c r="HP37" i="22"/>
  <c r="HO29" i="22"/>
  <c r="HN29" i="22"/>
  <c r="HQ29" i="22"/>
  <c r="HR29" i="22"/>
  <c r="HS29" i="22"/>
  <c r="HT29" i="22"/>
  <c r="HU29" i="22"/>
  <c r="HV29" i="22"/>
  <c r="HW29" i="22"/>
  <c r="HX29" i="22"/>
  <c r="HY29" i="22"/>
  <c r="HZ29" i="22"/>
  <c r="HP29" i="22"/>
  <c r="HO27" i="22"/>
  <c r="HN27" i="22"/>
  <c r="HQ27" i="22"/>
  <c r="HR27" i="22"/>
  <c r="HS27" i="22"/>
  <c r="HT27" i="22"/>
  <c r="HU27" i="22"/>
  <c r="HV27" i="22"/>
  <c r="HW27" i="22"/>
  <c r="HX27" i="22"/>
  <c r="HY27" i="22"/>
  <c r="HZ27" i="22"/>
  <c r="HP27" i="22"/>
  <c r="HO30" i="22"/>
  <c r="HN30" i="22"/>
  <c r="HQ30" i="22"/>
  <c r="HR30" i="22"/>
  <c r="HS30" i="22"/>
  <c r="HT30" i="22"/>
  <c r="HU30" i="22"/>
  <c r="HV30" i="22"/>
  <c r="HW30" i="22"/>
  <c r="HX30" i="22"/>
  <c r="HY30" i="22"/>
  <c r="HZ30" i="22"/>
  <c r="HP30" i="22"/>
  <c r="II61" i="22" l="1"/>
  <c r="IM61" i="22"/>
  <c r="IQ61" i="22"/>
  <c r="IL61" i="22"/>
  <c r="IG61" i="22"/>
  <c r="IK61" i="22"/>
  <c r="IO61" i="22"/>
  <c r="I21" i="1"/>
  <c r="IE60" i="22"/>
  <c r="F21" i="1" s="1"/>
  <c r="HP38" i="22"/>
  <c r="HP40" i="22" s="1"/>
  <c r="IW59" i="22"/>
  <c r="H22" i="1"/>
  <c r="IX61" i="22"/>
  <c r="T22" i="1"/>
  <c r="IW60" i="22"/>
  <c r="F22" i="1" s="1"/>
  <c r="R22" i="1"/>
  <c r="IF61" i="22"/>
  <c r="T21" i="1"/>
  <c r="IE59" i="22"/>
  <c r="H21" i="1"/>
  <c r="HY38" i="22"/>
  <c r="HY40" i="22" s="1"/>
  <c r="HU38" i="22"/>
  <c r="HU40" i="22" s="1"/>
  <c r="HQ38" i="22"/>
  <c r="HQ40" i="22" s="1"/>
  <c r="HX38" i="22"/>
  <c r="HX40" i="22" s="1"/>
  <c r="HT38" i="22"/>
  <c r="HT40" i="22" s="1"/>
  <c r="HN38" i="22"/>
  <c r="HN40" i="22" s="1"/>
  <c r="HW38" i="22"/>
  <c r="HW40" i="22" s="1"/>
  <c r="HS38" i="22"/>
  <c r="HS40" i="22" s="1"/>
  <c r="HO38" i="22"/>
  <c r="HO40" i="22" s="1"/>
  <c r="HZ38" i="22"/>
  <c r="HZ40" i="22" s="1"/>
  <c r="HV38" i="22"/>
  <c r="HV40" i="22" s="1"/>
  <c r="HR38" i="22"/>
  <c r="HR40" i="22" s="1"/>
  <c r="HO14" i="22"/>
  <c r="HO56" i="22" s="1"/>
  <c r="HN14" i="22"/>
  <c r="HN56" i="22" s="1"/>
  <c r="AE20" i="1" s="1"/>
  <c r="HQ14" i="22"/>
  <c r="HQ56" i="22" s="1"/>
  <c r="HR14" i="22"/>
  <c r="HR56" i="22" s="1"/>
  <c r="HS14" i="22"/>
  <c r="HT14" i="22"/>
  <c r="HT56" i="22" s="1"/>
  <c r="HU14" i="22"/>
  <c r="HU56" i="22" s="1"/>
  <c r="HV14" i="22"/>
  <c r="HV56" i="22" s="1"/>
  <c r="HW14" i="22"/>
  <c r="HW56" i="22" s="1"/>
  <c r="HX14" i="22"/>
  <c r="HX56" i="22" s="1"/>
  <c r="HY14" i="22"/>
  <c r="HY56" i="22" s="1"/>
  <c r="HZ14" i="22"/>
  <c r="HZ56" i="22" s="1"/>
  <c r="HP14" i="22"/>
  <c r="HP56" i="22" s="1"/>
  <c r="HO16" i="22"/>
  <c r="HO58" i="22" s="1"/>
  <c r="HN16" i="22"/>
  <c r="HN58" i="22" s="1"/>
  <c r="AF20" i="1" s="1"/>
  <c r="HQ16" i="22"/>
  <c r="HQ58" i="22" s="1"/>
  <c r="HR16" i="22"/>
  <c r="HR58" i="22" s="1"/>
  <c r="HS16" i="22"/>
  <c r="HS58" i="22" s="1"/>
  <c r="HT16" i="22"/>
  <c r="HT58" i="22" s="1"/>
  <c r="HU16" i="22"/>
  <c r="HU58" i="22" s="1"/>
  <c r="HV16" i="22"/>
  <c r="HV58" i="22" s="1"/>
  <c r="HW16" i="22"/>
  <c r="HW58" i="22" s="1"/>
  <c r="HX16" i="22"/>
  <c r="HX58" i="22" s="1"/>
  <c r="HY16" i="22"/>
  <c r="HY58" i="22" s="1"/>
  <c r="HZ16" i="22"/>
  <c r="HZ58" i="22" s="1"/>
  <c r="HP16" i="22"/>
  <c r="HP58" i="22" s="1"/>
  <c r="HO11" i="22"/>
  <c r="HO53" i="22" s="1"/>
  <c r="HN11" i="22"/>
  <c r="HN53" i="22" s="1"/>
  <c r="AB20" i="1" s="1"/>
  <c r="HQ11" i="22"/>
  <c r="HR11" i="22"/>
  <c r="HR53" i="22" s="1"/>
  <c r="HS11" i="22"/>
  <c r="HS53" i="22" s="1"/>
  <c r="HT11" i="22"/>
  <c r="HT53" i="22" s="1"/>
  <c r="HU11" i="22"/>
  <c r="HU53" i="22" s="1"/>
  <c r="HV11" i="22"/>
  <c r="HV53" i="22" s="1"/>
  <c r="HW11" i="22"/>
  <c r="HW53" i="22" s="1"/>
  <c r="HX11" i="22"/>
  <c r="HX53" i="22" s="1"/>
  <c r="HY11" i="22"/>
  <c r="HY53" i="22" s="1"/>
  <c r="HZ11" i="22"/>
  <c r="HZ53" i="22" s="1"/>
  <c r="HP11" i="22"/>
  <c r="HP53" i="22" s="1"/>
  <c r="HP6" i="22"/>
  <c r="HN49" i="22"/>
  <c r="HO49" i="22"/>
  <c r="HO60" i="22" s="1"/>
  <c r="HP49" i="22"/>
  <c r="HQ49" i="22"/>
  <c r="HQ60" i="22" s="1"/>
  <c r="HR49" i="22"/>
  <c r="HS49" i="22"/>
  <c r="HS60" i="22" s="1"/>
  <c r="HT49" i="22"/>
  <c r="HU49" i="22"/>
  <c r="HU60" i="22" s="1"/>
  <c r="HV49" i="22"/>
  <c r="HW49" i="22"/>
  <c r="HW60" i="22" s="1"/>
  <c r="HX49" i="22"/>
  <c r="HY49" i="22"/>
  <c r="HY60" i="22" s="1"/>
  <c r="HZ49" i="22"/>
  <c r="HN50" i="22"/>
  <c r="Y20" i="1" s="1"/>
  <c r="HO50" i="22"/>
  <c r="HP50" i="22"/>
  <c r="HQ50" i="22"/>
  <c r="HR50" i="22"/>
  <c r="HS50" i="22"/>
  <c r="HT50" i="22"/>
  <c r="HU50" i="22"/>
  <c r="HV50" i="22"/>
  <c r="HW50" i="22"/>
  <c r="HX50" i="22"/>
  <c r="HY50" i="22"/>
  <c r="HZ50" i="22"/>
  <c r="HQ53" i="22"/>
  <c r="HN54" i="22"/>
  <c r="AC20" i="1" s="1"/>
  <c r="HO54" i="22"/>
  <c r="HP54" i="22"/>
  <c r="HQ54" i="22"/>
  <c r="HR54" i="22"/>
  <c r="HS54" i="22"/>
  <c r="HT54" i="22"/>
  <c r="HU54" i="22"/>
  <c r="HV54" i="22"/>
  <c r="HW54" i="22"/>
  <c r="HX54" i="22"/>
  <c r="HY54" i="22"/>
  <c r="HZ54" i="22"/>
  <c r="HS56" i="22"/>
  <c r="HN57" i="22"/>
  <c r="AG20" i="1" s="1"/>
  <c r="HO57" i="22"/>
  <c r="HP57" i="22"/>
  <c r="HQ57" i="22"/>
  <c r="HR57" i="22"/>
  <c r="HS57" i="22"/>
  <c r="HT57" i="22"/>
  <c r="HU57" i="22"/>
  <c r="HV57" i="22"/>
  <c r="HW57" i="22"/>
  <c r="HX57" i="22"/>
  <c r="HY57" i="22"/>
  <c r="HZ57" i="22"/>
  <c r="HM28" i="22"/>
  <c r="HM29" i="22"/>
  <c r="HM30" i="22"/>
  <c r="HM31" i="22"/>
  <c r="HM32" i="22"/>
  <c r="HM33" i="22"/>
  <c r="HM34" i="22"/>
  <c r="HM35" i="22"/>
  <c r="HM36" i="22"/>
  <c r="HM37" i="22"/>
  <c r="HM27" i="22"/>
  <c r="HM7" i="22"/>
  <c r="HM8" i="22"/>
  <c r="HM12" i="22"/>
  <c r="HM54" i="22" s="1"/>
  <c r="N20" i="1" s="1"/>
  <c r="HM15" i="22"/>
  <c r="HK71" i="22"/>
  <c r="HN6" i="22" s="1"/>
  <c r="HL71" i="22"/>
  <c r="HM71" i="22"/>
  <c r="HN71" i="22"/>
  <c r="HO6" i="22" s="1"/>
  <c r="HO71" i="22"/>
  <c r="HQ6" i="22"/>
  <c r="HR6" i="22"/>
  <c r="HS6" i="22"/>
  <c r="HT6" i="22"/>
  <c r="HU6" i="22"/>
  <c r="HV6" i="22"/>
  <c r="HW6" i="22"/>
  <c r="HX6" i="22"/>
  <c r="HY6" i="22"/>
  <c r="HZ6" i="22"/>
  <c r="HP71" i="22"/>
  <c r="HO9" i="22"/>
  <c r="HO51" i="22" s="1"/>
  <c r="HN9" i="22"/>
  <c r="HN51" i="22" s="1"/>
  <c r="Z20" i="1" s="1"/>
  <c r="HQ9" i="22"/>
  <c r="HQ51" i="22" s="1"/>
  <c r="HR9" i="22"/>
  <c r="HR51" i="22" s="1"/>
  <c r="HS9" i="22"/>
  <c r="HS51" i="22" s="1"/>
  <c r="HT9" i="22"/>
  <c r="HT51" i="22" s="1"/>
  <c r="HU9" i="22"/>
  <c r="HU51" i="22" s="1"/>
  <c r="HV9" i="22"/>
  <c r="HV51" i="22" s="1"/>
  <c r="HW9" i="22"/>
  <c r="HW51" i="22" s="1"/>
  <c r="HX9" i="22"/>
  <c r="HX51" i="22" s="1"/>
  <c r="HY9" i="22"/>
  <c r="HY51" i="22" s="1"/>
  <c r="HZ9" i="22"/>
  <c r="HZ51" i="22" s="1"/>
  <c r="HP9" i="22"/>
  <c r="HP51" i="22" s="1"/>
  <c r="HO10" i="22"/>
  <c r="HO52" i="22" s="1"/>
  <c r="HN10" i="22"/>
  <c r="HN52" i="22" s="1"/>
  <c r="AA20" i="1" s="1"/>
  <c r="HQ10" i="22"/>
  <c r="HQ52" i="22" s="1"/>
  <c r="HR10" i="22"/>
  <c r="HR52" i="22" s="1"/>
  <c r="HS10" i="22"/>
  <c r="HS52" i="22" s="1"/>
  <c r="HT10" i="22"/>
  <c r="HT52" i="22" s="1"/>
  <c r="HU10" i="22"/>
  <c r="HU52" i="22" s="1"/>
  <c r="HV10" i="22"/>
  <c r="HV52" i="22" s="1"/>
  <c r="HW10" i="22"/>
  <c r="HW52" i="22" s="1"/>
  <c r="HX10" i="22"/>
  <c r="HX52" i="22" s="1"/>
  <c r="HY10" i="22"/>
  <c r="HY52" i="22" s="1"/>
  <c r="HZ10" i="22"/>
  <c r="HZ52" i="22" s="1"/>
  <c r="HP10" i="22"/>
  <c r="HP52" i="22" s="1"/>
  <c r="HO13" i="22"/>
  <c r="HO55" i="22" s="1"/>
  <c r="HN13" i="22"/>
  <c r="HN55" i="22" s="1"/>
  <c r="AD20" i="1" s="1"/>
  <c r="HQ13" i="22"/>
  <c r="HQ55" i="22" s="1"/>
  <c r="HR13" i="22"/>
  <c r="HR55" i="22" s="1"/>
  <c r="HS13" i="22"/>
  <c r="HS55" i="22" s="1"/>
  <c r="HT13" i="22"/>
  <c r="HT55" i="22" s="1"/>
  <c r="HU13" i="22"/>
  <c r="HU55" i="22" s="1"/>
  <c r="HV13" i="22"/>
  <c r="HV55" i="22" s="1"/>
  <c r="HW13" i="22"/>
  <c r="HW55" i="22" s="1"/>
  <c r="HX13" i="22"/>
  <c r="HX55" i="22" s="1"/>
  <c r="HY13" i="22"/>
  <c r="HY55" i="22" s="1"/>
  <c r="HZ13" i="22"/>
  <c r="HZ55" i="22" s="1"/>
  <c r="HP13" i="22"/>
  <c r="HP55" i="22" s="1"/>
  <c r="GW37" i="22"/>
  <c r="GV37" i="22"/>
  <c r="GY37" i="22"/>
  <c r="GZ37" i="22"/>
  <c r="HA37" i="22"/>
  <c r="HB37" i="22"/>
  <c r="HC37" i="22"/>
  <c r="HD37" i="22"/>
  <c r="HE37" i="22"/>
  <c r="HF37" i="22"/>
  <c r="HG37" i="22"/>
  <c r="HH37" i="22"/>
  <c r="GX37" i="22"/>
  <c r="GW29" i="22"/>
  <c r="GW50" i="22" s="1"/>
  <c r="GV29" i="22"/>
  <c r="GV50" i="22" s="1"/>
  <c r="Y19" i="1" s="1"/>
  <c r="GY29" i="22"/>
  <c r="GY50" i="22" s="1"/>
  <c r="GZ29" i="22"/>
  <c r="HA29" i="22"/>
  <c r="HA50" i="22" s="1"/>
  <c r="HB29" i="22"/>
  <c r="HB50" i="22" s="1"/>
  <c r="HC29" i="22"/>
  <c r="HC50" i="22" s="1"/>
  <c r="HD29" i="22"/>
  <c r="HD50" i="22" s="1"/>
  <c r="HE29" i="22"/>
  <c r="HE50" i="22" s="1"/>
  <c r="HF29" i="22"/>
  <c r="HF50" i="22" s="1"/>
  <c r="HG29" i="22"/>
  <c r="HH29" i="22"/>
  <c r="HH50" i="22" s="1"/>
  <c r="GX29" i="22"/>
  <c r="GX27" i="22"/>
  <c r="GS76" i="22"/>
  <c r="GV27" i="22" s="1"/>
  <c r="GT76" i="22"/>
  <c r="GU76" i="22"/>
  <c r="GV76" i="22"/>
  <c r="GW27" i="22" s="1"/>
  <c r="GW76" i="22"/>
  <c r="GY27" i="22"/>
  <c r="GZ27" i="22"/>
  <c r="HA27" i="22"/>
  <c r="HB27" i="22"/>
  <c r="HC27" i="22"/>
  <c r="HD27" i="22"/>
  <c r="HE27" i="22"/>
  <c r="HF27" i="22"/>
  <c r="HG27" i="22"/>
  <c r="HH27" i="22"/>
  <c r="GX76" i="22"/>
  <c r="GW16" i="22"/>
  <c r="GV16" i="22"/>
  <c r="GY16" i="22"/>
  <c r="GZ16" i="22"/>
  <c r="HA16" i="22"/>
  <c r="HB16" i="22"/>
  <c r="HC16" i="22"/>
  <c r="HC58" i="22" s="1"/>
  <c r="HD16" i="22"/>
  <c r="HE16" i="22"/>
  <c r="HF16" i="22"/>
  <c r="HG16" i="22"/>
  <c r="HH16" i="22"/>
  <c r="GX16" i="22"/>
  <c r="GX6" i="22"/>
  <c r="GS73" i="22"/>
  <c r="GV6" i="22" s="1"/>
  <c r="GT73" i="22"/>
  <c r="GU73" i="22"/>
  <c r="GV73" i="22"/>
  <c r="GW6" i="22" s="1"/>
  <c r="GW73" i="22"/>
  <c r="GY6" i="22"/>
  <c r="GZ6" i="22"/>
  <c r="HA6" i="22"/>
  <c r="HB6" i="22"/>
  <c r="HC6" i="22"/>
  <c r="HD6" i="22"/>
  <c r="HE6" i="22"/>
  <c r="HF6" i="22"/>
  <c r="HF48" i="22" s="1"/>
  <c r="HG6" i="22"/>
  <c r="HH6" i="22"/>
  <c r="GX73" i="22"/>
  <c r="GW9" i="22"/>
  <c r="GW51" i="22" s="1"/>
  <c r="GV9" i="22"/>
  <c r="GV51" i="22" s="1"/>
  <c r="Z19" i="1" s="1"/>
  <c r="GY9" i="22"/>
  <c r="GY51" i="22" s="1"/>
  <c r="GZ9" i="22"/>
  <c r="GZ51" i="22" s="1"/>
  <c r="HA9" i="22"/>
  <c r="HA51" i="22" s="1"/>
  <c r="HB9" i="22"/>
  <c r="HB51" i="22" s="1"/>
  <c r="HC9" i="22"/>
  <c r="HC51" i="22" s="1"/>
  <c r="HD9" i="22"/>
  <c r="HD51" i="22" s="1"/>
  <c r="HE9" i="22"/>
  <c r="HE51" i="22" s="1"/>
  <c r="HF9" i="22"/>
  <c r="HF51" i="22" s="1"/>
  <c r="HG9" i="22"/>
  <c r="HG51" i="22" s="1"/>
  <c r="HH9" i="22"/>
  <c r="HH51" i="22" s="1"/>
  <c r="GX9" i="22"/>
  <c r="GX51" i="22" s="1"/>
  <c r="GW10" i="22"/>
  <c r="GW52" i="22" s="1"/>
  <c r="GV10" i="22"/>
  <c r="GV52" i="22" s="1"/>
  <c r="AA19" i="1" s="1"/>
  <c r="GY10" i="22"/>
  <c r="GY52" i="22" s="1"/>
  <c r="GZ10" i="22"/>
  <c r="GZ52" i="22" s="1"/>
  <c r="HA10" i="22"/>
  <c r="HA52" i="22" s="1"/>
  <c r="HB10" i="22"/>
  <c r="HB52" i="22" s="1"/>
  <c r="HC10" i="22"/>
  <c r="HC52" i="22" s="1"/>
  <c r="HD10" i="22"/>
  <c r="HD52" i="22" s="1"/>
  <c r="HE10" i="22"/>
  <c r="HE52" i="22" s="1"/>
  <c r="HF10" i="22"/>
  <c r="HF52" i="22" s="1"/>
  <c r="HG10" i="22"/>
  <c r="HG52" i="22" s="1"/>
  <c r="HH10" i="22"/>
  <c r="HH52" i="22" s="1"/>
  <c r="GX10" i="22"/>
  <c r="GX52" i="22" s="1"/>
  <c r="GW13" i="22"/>
  <c r="GV13" i="22"/>
  <c r="GV55" i="22" s="1"/>
  <c r="AD19" i="1" s="1"/>
  <c r="GY13" i="22"/>
  <c r="GY55" i="22" s="1"/>
  <c r="GZ13" i="22"/>
  <c r="GZ55" i="22" s="1"/>
  <c r="HA13" i="22"/>
  <c r="HA55" i="22" s="1"/>
  <c r="HB13" i="22"/>
  <c r="HB55" i="22" s="1"/>
  <c r="HC13" i="22"/>
  <c r="HC55" i="22" s="1"/>
  <c r="HD13" i="22"/>
  <c r="HD55" i="22" s="1"/>
  <c r="HE13" i="22"/>
  <c r="HE55" i="22" s="1"/>
  <c r="HF13" i="22"/>
  <c r="HF55" i="22" s="1"/>
  <c r="HG13" i="22"/>
  <c r="HG55" i="22" s="1"/>
  <c r="HH13" i="22"/>
  <c r="HH55" i="22" s="1"/>
  <c r="GX13" i="22"/>
  <c r="GV49" i="22"/>
  <c r="GW49" i="22"/>
  <c r="GW60" i="22" s="1"/>
  <c r="GX49" i="22"/>
  <c r="GY49" i="22"/>
  <c r="GY60" i="22" s="1"/>
  <c r="GZ49" i="22"/>
  <c r="HA49" i="22"/>
  <c r="HA60" i="22" s="1"/>
  <c r="HB49" i="22"/>
  <c r="HC49" i="22"/>
  <c r="HC60" i="22" s="1"/>
  <c r="HD49" i="22"/>
  <c r="HE49" i="22"/>
  <c r="HE60" i="22" s="1"/>
  <c r="HF49" i="22"/>
  <c r="HG49" i="22"/>
  <c r="HG60" i="22" s="1"/>
  <c r="HH49" i="22"/>
  <c r="GX50" i="22"/>
  <c r="GZ50" i="22"/>
  <c r="HG50" i="22"/>
  <c r="GV53" i="22"/>
  <c r="AB19" i="1" s="1"/>
  <c r="GW53" i="22"/>
  <c r="GX53" i="22"/>
  <c r="GY53" i="22"/>
  <c r="GZ53" i="22"/>
  <c r="HA53" i="22"/>
  <c r="HB53" i="22"/>
  <c r="HC53" i="22"/>
  <c r="HD53" i="22"/>
  <c r="HE53" i="22"/>
  <c r="HF53" i="22"/>
  <c r="HG53" i="22"/>
  <c r="HH53" i="22"/>
  <c r="GV54" i="22"/>
  <c r="AC19" i="1" s="1"/>
  <c r="GW54" i="22"/>
  <c r="GX54" i="22"/>
  <c r="GY54" i="22"/>
  <c r="GZ54" i="22"/>
  <c r="HA54" i="22"/>
  <c r="HB54" i="22"/>
  <c r="HC54" i="22"/>
  <c r="HD54" i="22"/>
  <c r="HE54" i="22"/>
  <c r="HF54" i="22"/>
  <c r="HG54" i="22"/>
  <c r="HH54" i="22"/>
  <c r="GV56" i="22"/>
  <c r="AE19" i="1" s="1"/>
  <c r="GW56" i="22"/>
  <c r="GX56" i="22"/>
  <c r="GY56" i="22"/>
  <c r="GZ56" i="22"/>
  <c r="HA56" i="22"/>
  <c r="HB56" i="22"/>
  <c r="HC56" i="22"/>
  <c r="HD56" i="22"/>
  <c r="HE56" i="22"/>
  <c r="HF56" i="22"/>
  <c r="HG56" i="22"/>
  <c r="HH56" i="22"/>
  <c r="GV57" i="22"/>
  <c r="AG19" i="1" s="1"/>
  <c r="GW57" i="22"/>
  <c r="GX57" i="22"/>
  <c r="GY57" i="22"/>
  <c r="GZ57" i="22"/>
  <c r="HA57" i="22"/>
  <c r="HB57" i="22"/>
  <c r="HC57" i="22"/>
  <c r="HD57" i="22"/>
  <c r="HE57" i="22"/>
  <c r="HF57" i="22"/>
  <c r="HG57" i="22"/>
  <c r="HH57" i="22"/>
  <c r="HB48" i="22"/>
  <c r="GU7" i="22"/>
  <c r="GU8" i="22"/>
  <c r="GU11" i="22"/>
  <c r="GU12" i="22"/>
  <c r="GU14" i="22"/>
  <c r="GU15" i="22"/>
  <c r="GU28" i="22"/>
  <c r="GU30" i="22"/>
  <c r="GU31" i="22"/>
  <c r="GU32" i="22"/>
  <c r="GU33" i="22"/>
  <c r="GU34" i="22"/>
  <c r="GU35" i="22"/>
  <c r="GU36" i="22"/>
  <c r="GD50" i="22"/>
  <c r="Y18" i="1" s="1"/>
  <c r="GE50" i="22"/>
  <c r="GF50" i="22"/>
  <c r="GG50" i="22"/>
  <c r="GH50" i="22"/>
  <c r="GI50" i="22"/>
  <c r="GJ50" i="22"/>
  <c r="GK50" i="22"/>
  <c r="GL50" i="22"/>
  <c r="GM50" i="22"/>
  <c r="GN50" i="22"/>
  <c r="GO50" i="22"/>
  <c r="GP50" i="22"/>
  <c r="GD53" i="22"/>
  <c r="AB18" i="1" s="1"/>
  <c r="GE53" i="22"/>
  <c r="GF53" i="22"/>
  <c r="GG53" i="22"/>
  <c r="GH53" i="22"/>
  <c r="GI53" i="22"/>
  <c r="GJ53" i="22"/>
  <c r="GK53" i="22"/>
  <c r="GL53" i="22"/>
  <c r="GM53" i="22"/>
  <c r="GN53" i="22"/>
  <c r="GO53" i="22"/>
  <c r="GP53" i="22"/>
  <c r="GD54" i="22"/>
  <c r="AC18" i="1" s="1"/>
  <c r="GE54" i="22"/>
  <c r="GF54" i="22"/>
  <c r="GG54" i="22"/>
  <c r="GH54" i="22"/>
  <c r="GI54" i="22"/>
  <c r="GJ54" i="22"/>
  <c r="GK54" i="22"/>
  <c r="GL54" i="22"/>
  <c r="GM54" i="22"/>
  <c r="GN54" i="22"/>
  <c r="GO54" i="22"/>
  <c r="GP54" i="22"/>
  <c r="GD56" i="22"/>
  <c r="AE18" i="1" s="1"/>
  <c r="GE56" i="22"/>
  <c r="GF56" i="22"/>
  <c r="GG56" i="22"/>
  <c r="GH56" i="22"/>
  <c r="GI56" i="22"/>
  <c r="GJ56" i="22"/>
  <c r="GK56" i="22"/>
  <c r="GL56" i="22"/>
  <c r="GM56" i="22"/>
  <c r="GN56" i="22"/>
  <c r="GO56" i="22"/>
  <c r="GP56" i="22"/>
  <c r="GD57" i="22"/>
  <c r="AG18" i="1" s="1"/>
  <c r="GE57" i="22"/>
  <c r="GF57" i="22"/>
  <c r="GG57" i="22"/>
  <c r="GH57" i="22"/>
  <c r="GI57" i="22"/>
  <c r="GJ57" i="22"/>
  <c r="GK57" i="22"/>
  <c r="GL57" i="22"/>
  <c r="GM57" i="22"/>
  <c r="GN57" i="22"/>
  <c r="GO57" i="22"/>
  <c r="GP57" i="22"/>
  <c r="GE37" i="22"/>
  <c r="GD37" i="22"/>
  <c r="GG37" i="22"/>
  <c r="GH37" i="22"/>
  <c r="GI37" i="22"/>
  <c r="GJ37" i="22"/>
  <c r="GK37" i="22"/>
  <c r="GL37" i="22"/>
  <c r="GM37" i="22"/>
  <c r="GN37" i="22"/>
  <c r="GO37" i="22"/>
  <c r="GP37" i="22"/>
  <c r="GF37" i="22"/>
  <c r="GF27" i="22"/>
  <c r="GA79" i="22"/>
  <c r="GD27" i="22" s="1"/>
  <c r="GB79" i="22"/>
  <c r="GC79" i="22"/>
  <c r="GD79" i="22"/>
  <c r="GE27" i="22" s="1"/>
  <c r="GE79" i="22"/>
  <c r="GG27" i="22"/>
  <c r="GH27" i="22"/>
  <c r="GI27" i="22"/>
  <c r="GJ27" i="22"/>
  <c r="GK27" i="22"/>
  <c r="GL27" i="22"/>
  <c r="GM27" i="22"/>
  <c r="GN27" i="22"/>
  <c r="GO27" i="22"/>
  <c r="GP27" i="22"/>
  <c r="GF79" i="22"/>
  <c r="GE30" i="22"/>
  <c r="GD30" i="22"/>
  <c r="GG30" i="22"/>
  <c r="GH30" i="22"/>
  <c r="GI30" i="22"/>
  <c r="GJ30" i="22"/>
  <c r="GK30" i="22"/>
  <c r="GL30" i="22"/>
  <c r="GM30" i="22"/>
  <c r="GN30" i="22"/>
  <c r="GO30" i="22"/>
  <c r="GP30" i="22"/>
  <c r="GF30" i="22"/>
  <c r="GC28" i="22"/>
  <c r="GC29" i="22"/>
  <c r="GC32" i="22"/>
  <c r="GC33" i="22"/>
  <c r="GC34" i="22"/>
  <c r="GC35" i="22"/>
  <c r="GC36" i="22"/>
  <c r="GE31" i="22"/>
  <c r="GD31" i="22"/>
  <c r="GG31" i="22"/>
  <c r="GH31" i="22"/>
  <c r="GI31" i="22"/>
  <c r="GJ31" i="22"/>
  <c r="GK31" i="22"/>
  <c r="GL31" i="22"/>
  <c r="GM31" i="22"/>
  <c r="GN31" i="22"/>
  <c r="GO31" i="22"/>
  <c r="GP31" i="22"/>
  <c r="GF31" i="22"/>
  <c r="GE16" i="22"/>
  <c r="GD16" i="22"/>
  <c r="GG16" i="22"/>
  <c r="GH16" i="22"/>
  <c r="GI16" i="22"/>
  <c r="GJ16" i="22"/>
  <c r="GK16" i="22"/>
  <c r="GL16" i="22"/>
  <c r="GM16" i="22"/>
  <c r="GN16" i="22"/>
  <c r="GO16" i="22"/>
  <c r="GP16" i="22"/>
  <c r="GF16" i="22"/>
  <c r="GF6" i="22"/>
  <c r="GA76" i="22"/>
  <c r="GD6" i="22" s="1"/>
  <c r="GB76" i="22"/>
  <c r="GC76" i="22"/>
  <c r="GD76" i="22"/>
  <c r="GE6" i="22" s="1"/>
  <c r="GE76" i="22"/>
  <c r="GG6" i="22"/>
  <c r="GH6" i="22"/>
  <c r="GI6" i="22"/>
  <c r="GJ6" i="22"/>
  <c r="GK6" i="22"/>
  <c r="GL6" i="22"/>
  <c r="GM6" i="22"/>
  <c r="GN6" i="22"/>
  <c r="GO6" i="22"/>
  <c r="GP6" i="22"/>
  <c r="GF76" i="22"/>
  <c r="GE9" i="22"/>
  <c r="GD9" i="22"/>
  <c r="GG9" i="22"/>
  <c r="GH9" i="22"/>
  <c r="GI9" i="22"/>
  <c r="GJ9" i="22"/>
  <c r="GK9" i="22"/>
  <c r="GL9" i="22"/>
  <c r="GM9" i="22"/>
  <c r="GN9" i="22"/>
  <c r="GO9" i="22"/>
  <c r="GP9" i="22"/>
  <c r="GF9" i="22"/>
  <c r="GE10" i="22"/>
  <c r="GE52" i="22" s="1"/>
  <c r="GD10" i="22"/>
  <c r="GD52" i="22" s="1"/>
  <c r="AA18" i="1" s="1"/>
  <c r="GG10" i="22"/>
  <c r="GG52" i="22" s="1"/>
  <c r="GH10" i="22"/>
  <c r="GH52" i="22" s="1"/>
  <c r="GI10" i="22"/>
  <c r="GI52" i="22" s="1"/>
  <c r="GJ10" i="22"/>
  <c r="GJ52" i="22" s="1"/>
  <c r="GK10" i="22"/>
  <c r="GK52" i="22" s="1"/>
  <c r="GL10" i="22"/>
  <c r="GL52" i="22" s="1"/>
  <c r="GM10" i="22"/>
  <c r="GM52" i="22" s="1"/>
  <c r="GN10" i="22"/>
  <c r="GN52" i="22" s="1"/>
  <c r="GO10" i="22"/>
  <c r="GO52" i="22" s="1"/>
  <c r="GP10" i="22"/>
  <c r="GP52" i="22" s="1"/>
  <c r="GF10" i="22"/>
  <c r="GF52" i="22" s="1"/>
  <c r="GE13" i="22"/>
  <c r="GE55" i="22" s="1"/>
  <c r="GD13" i="22"/>
  <c r="GD55" i="22" s="1"/>
  <c r="AD18" i="1" s="1"/>
  <c r="GG13" i="22"/>
  <c r="GG55" i="22" s="1"/>
  <c r="GH13" i="22"/>
  <c r="GH55" i="22" s="1"/>
  <c r="GI13" i="22"/>
  <c r="GI55" i="22" s="1"/>
  <c r="GJ13" i="22"/>
  <c r="GJ55" i="22" s="1"/>
  <c r="GK13" i="22"/>
  <c r="GK55" i="22" s="1"/>
  <c r="GL13" i="22"/>
  <c r="GL55" i="22" s="1"/>
  <c r="GM13" i="22"/>
  <c r="GM55" i="22" s="1"/>
  <c r="GN13" i="22"/>
  <c r="GN55" i="22" s="1"/>
  <c r="GO13" i="22"/>
  <c r="GO55" i="22" s="1"/>
  <c r="GP13" i="22"/>
  <c r="GP55" i="22" s="1"/>
  <c r="GF13" i="22"/>
  <c r="GF55" i="22" s="1"/>
  <c r="GC8" i="22"/>
  <c r="GC50" i="22" s="1"/>
  <c r="J18" i="1" s="1"/>
  <c r="GC11" i="22"/>
  <c r="GC53" i="22" s="1"/>
  <c r="M18" i="1" s="1"/>
  <c r="GC12" i="22"/>
  <c r="GC54" i="22" s="1"/>
  <c r="N18" i="1" s="1"/>
  <c r="GC14" i="22"/>
  <c r="GC15" i="22"/>
  <c r="GC57" i="22" s="1"/>
  <c r="R18" i="1" s="1"/>
  <c r="GE7" i="22"/>
  <c r="GD7" i="22"/>
  <c r="GG7" i="22"/>
  <c r="GH7" i="22"/>
  <c r="GI7" i="22"/>
  <c r="GJ7" i="22"/>
  <c r="GK7" i="22"/>
  <c r="GL7" i="22"/>
  <c r="GM7" i="22"/>
  <c r="GN7" i="22"/>
  <c r="GO7" i="22"/>
  <c r="GP7" i="22"/>
  <c r="GF7" i="22"/>
  <c r="FN27" i="22"/>
  <c r="FN38" i="22" s="1"/>
  <c r="FN40" i="22" s="1"/>
  <c r="FI73" i="22"/>
  <c r="FL27" i="22" s="1"/>
  <c r="FL38" i="22" s="1"/>
  <c r="FL40" i="22" s="1"/>
  <c r="FJ73" i="22"/>
  <c r="FK73" i="22"/>
  <c r="FL73" i="22"/>
  <c r="FM27" i="22" s="1"/>
  <c r="FM38" i="22" s="1"/>
  <c r="FM40" i="22" s="1"/>
  <c r="FM73" i="22"/>
  <c r="GC56" i="22" l="1"/>
  <c r="P18" i="1" s="1"/>
  <c r="GC39" i="22"/>
  <c r="GU39" i="22"/>
  <c r="GU18" i="22"/>
  <c r="HH60" i="22"/>
  <c r="HF60" i="22"/>
  <c r="HD60" i="22"/>
  <c r="HB60" i="22"/>
  <c r="GZ60" i="22"/>
  <c r="GX60" i="22"/>
  <c r="X19" i="1"/>
  <c r="GV60" i="22"/>
  <c r="U19" i="1" s="1"/>
  <c r="HH58" i="22"/>
  <c r="HD58" i="22"/>
  <c r="GZ58" i="22"/>
  <c r="HM39" i="22"/>
  <c r="HZ60" i="22"/>
  <c r="HX60" i="22"/>
  <c r="HV60" i="22"/>
  <c r="HT60" i="22"/>
  <c r="HR60" i="22"/>
  <c r="HP60" i="22"/>
  <c r="X20" i="1"/>
  <c r="HN60" i="22"/>
  <c r="U20" i="1" s="1"/>
  <c r="HM18" i="22"/>
  <c r="HM38" i="22"/>
  <c r="HM40" i="22" s="1"/>
  <c r="GO51" i="22"/>
  <c r="GG51" i="22"/>
  <c r="GM58" i="22"/>
  <c r="GE58" i="22"/>
  <c r="GN51" i="22"/>
  <c r="GJ51" i="22"/>
  <c r="GD51" i="22"/>
  <c r="Z18" i="1" s="1"/>
  <c r="GP58" i="22"/>
  <c r="GL58" i="22"/>
  <c r="GH58" i="22"/>
  <c r="GK51" i="22"/>
  <c r="GF58" i="22"/>
  <c r="GI58" i="22"/>
  <c r="HG58" i="22"/>
  <c r="HG38" i="22"/>
  <c r="HG40" i="22" s="1"/>
  <c r="HC38" i="22"/>
  <c r="HC40" i="22" s="1"/>
  <c r="GY58" i="22"/>
  <c r="GY38" i="22"/>
  <c r="GY40" i="22" s="1"/>
  <c r="IW61" i="22"/>
  <c r="E22" i="1"/>
  <c r="IE61" i="22"/>
  <c r="E21" i="1"/>
  <c r="HH38" i="22"/>
  <c r="HH40" i="22" s="1"/>
  <c r="HD38" i="22"/>
  <c r="HD40" i="22" s="1"/>
  <c r="GZ38" i="22"/>
  <c r="GZ40" i="22" s="1"/>
  <c r="HE58" i="22"/>
  <c r="HA58" i="22"/>
  <c r="HF38" i="22"/>
  <c r="HF40" i="22" s="1"/>
  <c r="HB38" i="22"/>
  <c r="HB40" i="22" s="1"/>
  <c r="GV38" i="22"/>
  <c r="GV40" i="22" s="1"/>
  <c r="HG17" i="22"/>
  <c r="HG19" i="22" s="1"/>
  <c r="HE38" i="22"/>
  <c r="HE40" i="22" s="1"/>
  <c r="HA38" i="22"/>
  <c r="HA40" i="22" s="1"/>
  <c r="GW38" i="22"/>
  <c r="GW40" i="22" s="1"/>
  <c r="GX38" i="22"/>
  <c r="GX40" i="22" s="1"/>
  <c r="HZ17" i="22"/>
  <c r="HZ19" i="22" s="1"/>
  <c r="HV17" i="22"/>
  <c r="HV19" i="22" s="1"/>
  <c r="HR17" i="22"/>
  <c r="HR19" i="22" s="1"/>
  <c r="HP17" i="22"/>
  <c r="HP19" i="22" s="1"/>
  <c r="HY48" i="22"/>
  <c r="HY59" i="22" s="1"/>
  <c r="HY61" i="22" s="1"/>
  <c r="HY17" i="22"/>
  <c r="HY19" i="22" s="1"/>
  <c r="HU48" i="22"/>
  <c r="HU59" i="22" s="1"/>
  <c r="HU61" i="22" s="1"/>
  <c r="HU17" i="22"/>
  <c r="HU19" i="22" s="1"/>
  <c r="HQ48" i="22"/>
  <c r="HQ59" i="22" s="1"/>
  <c r="HQ61" i="22" s="1"/>
  <c r="HQ17" i="22"/>
  <c r="HQ19" i="22" s="1"/>
  <c r="HX17" i="22"/>
  <c r="HX19" i="22" s="1"/>
  <c r="HT17" i="22"/>
  <c r="HT19" i="22" s="1"/>
  <c r="HN48" i="22"/>
  <c r="HN17" i="22"/>
  <c r="HN19" i="22" s="1"/>
  <c r="HW17" i="22"/>
  <c r="HW19" i="22" s="1"/>
  <c r="HS17" i="22"/>
  <c r="HS19" i="22" s="1"/>
  <c r="HO17" i="22"/>
  <c r="HO19" i="22" s="1"/>
  <c r="HH17" i="22"/>
  <c r="HH19" i="22" s="1"/>
  <c r="HD48" i="22"/>
  <c r="HD59" i="22" s="1"/>
  <c r="HD61" i="22" s="1"/>
  <c r="HD17" i="22"/>
  <c r="HD19" i="22" s="1"/>
  <c r="GZ48" i="22"/>
  <c r="GZ59" i="22" s="1"/>
  <c r="GZ61" i="22" s="1"/>
  <c r="GZ17" i="22"/>
  <c r="GZ19" i="22" s="1"/>
  <c r="HC17" i="22"/>
  <c r="HC19" i="22" s="1"/>
  <c r="GY17" i="22"/>
  <c r="GY19" i="22" s="1"/>
  <c r="HF17" i="22"/>
  <c r="HF19" i="22" s="1"/>
  <c r="HB17" i="22"/>
  <c r="HB19" i="22" s="1"/>
  <c r="GV17" i="22"/>
  <c r="GV19" i="22" s="1"/>
  <c r="HE48" i="22"/>
  <c r="HE17" i="22"/>
  <c r="HE19" i="22" s="1"/>
  <c r="HA48" i="22"/>
  <c r="HA59" i="22" s="1"/>
  <c r="HA61" i="22" s="1"/>
  <c r="HA17" i="22"/>
  <c r="HA19" i="22" s="1"/>
  <c r="GW17" i="22"/>
  <c r="GW19" i="22" s="1"/>
  <c r="GX17" i="22"/>
  <c r="GX19" i="22" s="1"/>
  <c r="GI49" i="22"/>
  <c r="GI60" i="22" s="1"/>
  <c r="GI18" i="22"/>
  <c r="GN17" i="22"/>
  <c r="GJ17" i="22"/>
  <c r="GD17" i="22"/>
  <c r="GM38" i="22"/>
  <c r="GM40" i="22" s="1"/>
  <c r="GI38" i="22"/>
  <c r="GI40" i="22" s="1"/>
  <c r="GE38" i="22"/>
  <c r="GE40" i="22" s="1"/>
  <c r="GF38" i="22"/>
  <c r="GF40" i="22" s="1"/>
  <c r="GM49" i="22"/>
  <c r="GM60" i="22" s="1"/>
  <c r="GM18" i="22"/>
  <c r="GH49" i="22"/>
  <c r="GH60" i="22" s="1"/>
  <c r="GH18" i="22"/>
  <c r="GM17" i="22"/>
  <c r="GI17" i="22"/>
  <c r="GE17" i="22"/>
  <c r="GF17" i="22"/>
  <c r="GP38" i="22"/>
  <c r="GP40" i="22" s="1"/>
  <c r="GL38" i="22"/>
  <c r="GL40" i="22" s="1"/>
  <c r="GH38" i="22"/>
  <c r="GH40" i="22" s="1"/>
  <c r="GG49" i="22"/>
  <c r="GG60" i="22" s="1"/>
  <c r="GG18" i="22"/>
  <c r="GP48" i="22"/>
  <c r="GP17" i="22"/>
  <c r="GL48" i="22"/>
  <c r="GL17" i="22"/>
  <c r="GH48" i="22"/>
  <c r="GH17" i="22"/>
  <c r="GO38" i="22"/>
  <c r="GO40" i="22" s="1"/>
  <c r="GK38" i="22"/>
  <c r="GK40" i="22" s="1"/>
  <c r="GG38" i="22"/>
  <c r="GG40" i="22" s="1"/>
  <c r="GF49" i="22"/>
  <c r="GF60" i="22" s="1"/>
  <c r="GF18" i="22"/>
  <c r="GE49" i="22"/>
  <c r="GE60" i="22" s="1"/>
  <c r="GE18" i="22"/>
  <c r="GP49" i="22"/>
  <c r="GP60" i="22" s="1"/>
  <c r="GP18" i="22"/>
  <c r="GL49" i="22"/>
  <c r="GL60" i="22" s="1"/>
  <c r="GL18" i="22"/>
  <c r="GO49" i="22"/>
  <c r="GO60" i="22" s="1"/>
  <c r="GO18" i="22"/>
  <c r="GK49" i="22"/>
  <c r="GK60" i="22" s="1"/>
  <c r="GK18" i="22"/>
  <c r="GN49" i="22"/>
  <c r="GN60" i="22" s="1"/>
  <c r="GN18" i="22"/>
  <c r="GJ49" i="22"/>
  <c r="GJ60" i="22" s="1"/>
  <c r="GJ18" i="22"/>
  <c r="GD49" i="22"/>
  <c r="GD18" i="22"/>
  <c r="GO48" i="22"/>
  <c r="GO17" i="22"/>
  <c r="GK48" i="22"/>
  <c r="GK17" i="22"/>
  <c r="GG48" i="22"/>
  <c r="GG17" i="22"/>
  <c r="GN38" i="22"/>
  <c r="GN40" i="22" s="1"/>
  <c r="GJ38" i="22"/>
  <c r="GJ40" i="22" s="1"/>
  <c r="GD38" i="22"/>
  <c r="GD40" i="22" s="1"/>
  <c r="GU53" i="22"/>
  <c r="M19" i="1" s="1"/>
  <c r="HM49" i="22"/>
  <c r="GU57" i="22"/>
  <c r="R19" i="1" s="1"/>
  <c r="GY48" i="22"/>
  <c r="HM57" i="22"/>
  <c r="R20" i="1" s="1"/>
  <c r="GU56" i="22"/>
  <c r="P19" i="1" s="1"/>
  <c r="GU49" i="22"/>
  <c r="GU54" i="22"/>
  <c r="N19" i="1" s="1"/>
  <c r="GM51" i="22"/>
  <c r="GN48" i="22"/>
  <c r="GD48" i="22"/>
  <c r="W18" i="1" s="1"/>
  <c r="GK58" i="22"/>
  <c r="GU9" i="22"/>
  <c r="GU51" i="22" s="1"/>
  <c r="K19" i="1" s="1"/>
  <c r="HC48" i="22"/>
  <c r="HC59" i="22" s="1"/>
  <c r="HC61" i="22" s="1"/>
  <c r="HM50" i="22"/>
  <c r="J20" i="1" s="1"/>
  <c r="GF51" i="22"/>
  <c r="GI51" i="22"/>
  <c r="GE51" i="22"/>
  <c r="GJ48" i="22"/>
  <c r="GO58" i="22"/>
  <c r="GG58" i="22"/>
  <c r="GP51" i="22"/>
  <c r="GL51" i="22"/>
  <c r="GH51" i="22"/>
  <c r="GM48" i="22"/>
  <c r="GM59" i="22" s="1"/>
  <c r="GI48" i="22"/>
  <c r="GE48" i="22"/>
  <c r="GF48" i="22"/>
  <c r="GN58" i="22"/>
  <c r="GJ58" i="22"/>
  <c r="GD58" i="22"/>
  <c r="AF18" i="1" s="1"/>
  <c r="HM14" i="22"/>
  <c r="HM56" i="22" s="1"/>
  <c r="P20" i="1" s="1"/>
  <c r="HM16" i="22"/>
  <c r="HM58" i="22" s="1"/>
  <c r="Q20" i="1" s="1"/>
  <c r="HM11" i="22"/>
  <c r="HM53" i="22" s="1"/>
  <c r="M20" i="1" s="1"/>
  <c r="HO48" i="22"/>
  <c r="HO59" i="22" s="1"/>
  <c r="HO61" i="22" s="1"/>
  <c r="HM13" i="22"/>
  <c r="HM55" i="22" s="1"/>
  <c r="O20" i="1" s="1"/>
  <c r="HM9" i="22"/>
  <c r="HM51" i="22" s="1"/>
  <c r="K20" i="1" s="1"/>
  <c r="HX48" i="22"/>
  <c r="HX59" i="22" s="1"/>
  <c r="HX61" i="22" s="1"/>
  <c r="HT48" i="22"/>
  <c r="HT59" i="22" s="1"/>
  <c r="HW48" i="22"/>
  <c r="HW59" i="22" s="1"/>
  <c r="HW61" i="22" s="1"/>
  <c r="HS48" i="22"/>
  <c r="HS59" i="22" s="1"/>
  <c r="HS61" i="22" s="1"/>
  <c r="HZ48" i="22"/>
  <c r="HZ59" i="22" s="1"/>
  <c r="HZ61" i="22" s="1"/>
  <c r="AT20" i="1" s="1"/>
  <c r="HV48" i="22"/>
  <c r="HV59" i="22" s="1"/>
  <c r="HV61" i="22" s="1"/>
  <c r="HR48" i="22"/>
  <c r="HR59" i="22" s="1"/>
  <c r="HR61" i="22" s="1"/>
  <c r="HM10" i="22"/>
  <c r="HM52" i="22" s="1"/>
  <c r="L20" i="1" s="1"/>
  <c r="HM6" i="22"/>
  <c r="HP48" i="22"/>
  <c r="HP59" i="22" s="1"/>
  <c r="GV58" i="22"/>
  <c r="AF19" i="1" s="1"/>
  <c r="GW58" i="22"/>
  <c r="GU37" i="22"/>
  <c r="HB58" i="22"/>
  <c r="HB59" i="22" s="1"/>
  <c r="HF58" i="22"/>
  <c r="HF59" i="22" s="1"/>
  <c r="HF61" i="22" s="1"/>
  <c r="GX58" i="22"/>
  <c r="GU29" i="22"/>
  <c r="GU50" i="22" s="1"/>
  <c r="J19" i="1" s="1"/>
  <c r="GV48" i="22"/>
  <c r="W19" i="1" s="1"/>
  <c r="HH48" i="22"/>
  <c r="HH59" i="22" s="1"/>
  <c r="HH61" i="22" s="1"/>
  <c r="AT19" i="1" s="1"/>
  <c r="GW48" i="22"/>
  <c r="HG48" i="22"/>
  <c r="HG59" i="22" s="1"/>
  <c r="HG61" i="22" s="1"/>
  <c r="GU27" i="22"/>
  <c r="GX48" i="22"/>
  <c r="GU16" i="22"/>
  <c r="GU6" i="22"/>
  <c r="GU10" i="22"/>
  <c r="GU52" i="22" s="1"/>
  <c r="L19" i="1" s="1"/>
  <c r="GU13" i="22"/>
  <c r="GU55" i="22" s="1"/>
  <c r="O19" i="1" s="1"/>
  <c r="GW55" i="22"/>
  <c r="GX55" i="22"/>
  <c r="GC37" i="22"/>
  <c r="GC30" i="22"/>
  <c r="GC31" i="22"/>
  <c r="GC27" i="22"/>
  <c r="GC16" i="22"/>
  <c r="GC6" i="22"/>
  <c r="GC9" i="22"/>
  <c r="GC10" i="22"/>
  <c r="GC13" i="22"/>
  <c r="GC55" i="22" s="1"/>
  <c r="O18" i="1" s="1"/>
  <c r="GC7" i="22"/>
  <c r="FO27" i="22"/>
  <c r="FO38" i="22" s="1"/>
  <c r="FO40" i="22" s="1"/>
  <c r="FP27" i="22"/>
  <c r="FP38" i="22" s="1"/>
  <c r="FP40" i="22" s="1"/>
  <c r="FQ27" i="22"/>
  <c r="FQ38" i="22" s="1"/>
  <c r="FQ40" i="22" s="1"/>
  <c r="FR27" i="22"/>
  <c r="FR38" i="22" s="1"/>
  <c r="FR40" i="22" s="1"/>
  <c r="FS27" i="22"/>
  <c r="FS38" i="22" s="1"/>
  <c r="FS40" i="22" s="1"/>
  <c r="FT27" i="22"/>
  <c r="FT38" i="22" s="1"/>
  <c r="FT40" i="22" s="1"/>
  <c r="FU27" i="22"/>
  <c r="FU38" i="22" s="1"/>
  <c r="FU40" i="22" s="1"/>
  <c r="FV27" i="22"/>
  <c r="FV38" i="22" s="1"/>
  <c r="FV40" i="22" s="1"/>
  <c r="FW27" i="22"/>
  <c r="FW38" i="22" s="1"/>
  <c r="FW40" i="22" s="1"/>
  <c r="FX27" i="22"/>
  <c r="FX38" i="22" s="1"/>
  <c r="FX40" i="22" s="1"/>
  <c r="FN73" i="22"/>
  <c r="FM14" i="22"/>
  <c r="FL14" i="22"/>
  <c r="FO14" i="22"/>
  <c r="FP14" i="22"/>
  <c r="FQ14" i="22"/>
  <c r="FR14" i="22"/>
  <c r="FS14" i="22"/>
  <c r="FT14" i="22"/>
  <c r="FU14" i="22"/>
  <c r="FV14" i="22"/>
  <c r="FW14" i="22"/>
  <c r="FX14" i="22"/>
  <c r="FN14" i="22"/>
  <c r="FM16" i="22"/>
  <c r="FL16" i="22"/>
  <c r="FO16" i="22"/>
  <c r="FP16" i="22"/>
  <c r="FQ16" i="22"/>
  <c r="FR16" i="22"/>
  <c r="FS16" i="22"/>
  <c r="FT16" i="22"/>
  <c r="FU16" i="22"/>
  <c r="FV16" i="22"/>
  <c r="FW16" i="22"/>
  <c r="FX16" i="22"/>
  <c r="FN16" i="22"/>
  <c r="FM8" i="22"/>
  <c r="FL8" i="22"/>
  <c r="FO8" i="22"/>
  <c r="FP8" i="22"/>
  <c r="FQ8" i="22"/>
  <c r="FR8" i="22"/>
  <c r="FS8" i="22"/>
  <c r="FT8" i="22"/>
  <c r="FU8" i="22"/>
  <c r="FV8" i="22"/>
  <c r="FW8" i="22"/>
  <c r="FX8" i="22"/>
  <c r="FN8" i="22"/>
  <c r="FM11" i="22"/>
  <c r="FL11" i="22"/>
  <c r="FO11" i="22"/>
  <c r="FP11" i="22"/>
  <c r="FQ11" i="22"/>
  <c r="FR11" i="22"/>
  <c r="FS11" i="22"/>
  <c r="FT11" i="22"/>
  <c r="FU11" i="22"/>
  <c r="FV11" i="22"/>
  <c r="FW11" i="22"/>
  <c r="FX11" i="22"/>
  <c r="FN11" i="22"/>
  <c r="FM6" i="22"/>
  <c r="FL6" i="22"/>
  <c r="FO6" i="22"/>
  <c r="FP6" i="22"/>
  <c r="FQ6" i="22"/>
  <c r="FR6" i="22"/>
  <c r="FS6" i="22"/>
  <c r="FT6" i="22"/>
  <c r="FU6" i="22"/>
  <c r="FV6" i="22"/>
  <c r="FW6" i="22"/>
  <c r="FX6" i="22"/>
  <c r="FN6" i="22"/>
  <c r="FM9" i="22"/>
  <c r="FL9" i="22"/>
  <c r="FO9" i="22"/>
  <c r="FP9" i="22"/>
  <c r="FQ9" i="22"/>
  <c r="FR9" i="22"/>
  <c r="FS9" i="22"/>
  <c r="FT9" i="22"/>
  <c r="FU9" i="22"/>
  <c r="FV9" i="22"/>
  <c r="FW9" i="22"/>
  <c r="FX9" i="22"/>
  <c r="FN9" i="22"/>
  <c r="FM10" i="22"/>
  <c r="FL10" i="22"/>
  <c r="FO10" i="22"/>
  <c r="FP10" i="22"/>
  <c r="FQ10" i="22"/>
  <c r="FR10" i="22"/>
  <c r="FS10" i="22"/>
  <c r="FT10" i="22"/>
  <c r="FU10" i="22"/>
  <c r="FV10" i="22"/>
  <c r="FW10" i="22"/>
  <c r="FX10" i="22"/>
  <c r="FN10" i="22"/>
  <c r="FN15" i="22"/>
  <c r="FI70" i="22"/>
  <c r="FL15" i="22" s="1"/>
  <c r="FJ70" i="22"/>
  <c r="FK70" i="22"/>
  <c r="FL70" i="22"/>
  <c r="FM15" i="22" s="1"/>
  <c r="FM70" i="22"/>
  <c r="FO15" i="22"/>
  <c r="FP15" i="22"/>
  <c r="FQ15" i="22"/>
  <c r="FR15" i="22"/>
  <c r="FS15" i="22"/>
  <c r="FT15" i="22"/>
  <c r="FU15" i="22"/>
  <c r="FV15" i="22"/>
  <c r="FW15" i="22"/>
  <c r="FX15" i="22"/>
  <c r="HB61" i="22" l="1"/>
  <c r="HP61" i="22"/>
  <c r="HT61" i="22"/>
  <c r="I19" i="1"/>
  <c r="GU60" i="22"/>
  <c r="F19" i="1" s="1"/>
  <c r="HE59" i="22"/>
  <c r="HE61" i="22" s="1"/>
  <c r="I20" i="1"/>
  <c r="HM60" i="22"/>
  <c r="F20" i="1" s="1"/>
  <c r="HM17" i="22"/>
  <c r="HM19" i="22" s="1"/>
  <c r="GE19" i="22"/>
  <c r="GF59" i="22"/>
  <c r="GF61" i="22" s="1"/>
  <c r="GH19" i="22"/>
  <c r="GC52" i="22"/>
  <c r="L18" i="1" s="1"/>
  <c r="GI59" i="22"/>
  <c r="GI61" i="22" s="1"/>
  <c r="GY59" i="22"/>
  <c r="GY61" i="22" s="1"/>
  <c r="W36" i="1"/>
  <c r="GX59" i="22"/>
  <c r="GX61" i="22" s="1"/>
  <c r="HN59" i="22"/>
  <c r="W20" i="1"/>
  <c r="W37" i="1" s="1"/>
  <c r="GM61" i="22"/>
  <c r="GC38" i="22"/>
  <c r="GC40" i="22" s="1"/>
  <c r="GC51" i="22"/>
  <c r="K18" i="1" s="1"/>
  <c r="GK19" i="22"/>
  <c r="GM19" i="22"/>
  <c r="GD60" i="22"/>
  <c r="U18" i="1" s="1"/>
  <c r="X18" i="1"/>
  <c r="W35" i="1" s="1"/>
  <c r="GU38" i="22"/>
  <c r="GU40" i="22" s="1"/>
  <c r="GV59" i="22"/>
  <c r="GU17" i="22"/>
  <c r="GU19" i="22" s="1"/>
  <c r="GW59" i="22"/>
  <c r="GW61" i="22" s="1"/>
  <c r="GN59" i="22"/>
  <c r="GN61" i="22" s="1"/>
  <c r="GK59" i="22"/>
  <c r="GK61" i="22" s="1"/>
  <c r="GP19" i="22"/>
  <c r="GJ19" i="22"/>
  <c r="GH59" i="22"/>
  <c r="GH61" i="22" s="1"/>
  <c r="GP59" i="22"/>
  <c r="GP61" i="22" s="1"/>
  <c r="AT18" i="1" s="1"/>
  <c r="GN19" i="22"/>
  <c r="GC49" i="22"/>
  <c r="GC18" i="22"/>
  <c r="GC48" i="22"/>
  <c r="H18" i="1" s="1"/>
  <c r="GC17" i="22"/>
  <c r="GG59" i="22"/>
  <c r="GG61" i="22" s="1"/>
  <c r="GO59" i="22"/>
  <c r="GO61" i="22" s="1"/>
  <c r="GL19" i="22"/>
  <c r="GG19" i="22"/>
  <c r="GI19" i="22"/>
  <c r="GE59" i="22"/>
  <c r="GE61" i="22" s="1"/>
  <c r="GJ59" i="22"/>
  <c r="GJ61" i="22" s="1"/>
  <c r="GD59" i="22"/>
  <c r="GO19" i="22"/>
  <c r="GL59" i="22"/>
  <c r="GL61" i="22" s="1"/>
  <c r="GF19" i="22"/>
  <c r="GD19" i="22"/>
  <c r="FN17" i="22"/>
  <c r="FU17" i="22"/>
  <c r="FQ17" i="22"/>
  <c r="FM17" i="22"/>
  <c r="FX17" i="22"/>
  <c r="FT17" i="22"/>
  <c r="FP17" i="22"/>
  <c r="FW17" i="22"/>
  <c r="FS17" i="22"/>
  <c r="FO17" i="22"/>
  <c r="FV17" i="22"/>
  <c r="FR17" i="22"/>
  <c r="FL17" i="22"/>
  <c r="GU48" i="22"/>
  <c r="GC58" i="22"/>
  <c r="Q18" i="1" s="1"/>
  <c r="GU58" i="22"/>
  <c r="Q19" i="1" s="1"/>
  <c r="FN70" i="22"/>
  <c r="FK15" i="22" s="1"/>
  <c r="FM7" i="22"/>
  <c r="FM18" i="22" s="1"/>
  <c r="FM19" i="22" s="1"/>
  <c r="FL7" i="22"/>
  <c r="FO7" i="22"/>
  <c r="FP7" i="22"/>
  <c r="FQ7" i="22"/>
  <c r="FR7" i="22"/>
  <c r="FS7" i="22"/>
  <c r="FS18" i="22" s="1"/>
  <c r="FT7" i="22"/>
  <c r="FU7" i="22"/>
  <c r="FV7" i="22"/>
  <c r="FW7" i="22"/>
  <c r="FX7" i="22"/>
  <c r="FN7" i="22"/>
  <c r="FL50" i="22"/>
  <c r="Y17" i="1" s="1"/>
  <c r="FM50" i="22"/>
  <c r="FN50" i="22"/>
  <c r="FO50" i="22"/>
  <c r="FP50" i="22"/>
  <c r="FQ50" i="22"/>
  <c r="FR50" i="22"/>
  <c r="FS50" i="22"/>
  <c r="FT50" i="22"/>
  <c r="FU50" i="22"/>
  <c r="FV50" i="22"/>
  <c r="FW50" i="22"/>
  <c r="FX50" i="22"/>
  <c r="FL51" i="22"/>
  <c r="Z17" i="1" s="1"/>
  <c r="FM51" i="22"/>
  <c r="FN51" i="22"/>
  <c r="FO51" i="22"/>
  <c r="FP51" i="22"/>
  <c r="FQ51" i="22"/>
  <c r="FR51" i="22"/>
  <c r="FS51" i="22"/>
  <c r="FT51" i="22"/>
  <c r="FU51" i="22"/>
  <c r="FV51" i="22"/>
  <c r="FW51" i="22"/>
  <c r="FX51" i="22"/>
  <c r="FL52" i="22"/>
  <c r="AA17" i="1" s="1"/>
  <c r="FM52" i="22"/>
  <c r="FN52" i="22"/>
  <c r="FO52" i="22"/>
  <c r="FP52" i="22"/>
  <c r="FQ52" i="22"/>
  <c r="FR52" i="22"/>
  <c r="FS52" i="22"/>
  <c r="FT52" i="22"/>
  <c r="FU52" i="22"/>
  <c r="FV52" i="22"/>
  <c r="FW52" i="22"/>
  <c r="FX52" i="22"/>
  <c r="FL53" i="22"/>
  <c r="AB17" i="1" s="1"/>
  <c r="FM53" i="22"/>
  <c r="FN53" i="22"/>
  <c r="FO53" i="22"/>
  <c r="FP53" i="22"/>
  <c r="FQ53" i="22"/>
  <c r="FR53" i="22"/>
  <c r="FS53" i="22"/>
  <c r="FT53" i="22"/>
  <c r="FU53" i="22"/>
  <c r="FV53" i="22"/>
  <c r="FW53" i="22"/>
  <c r="FX53" i="22"/>
  <c r="FL54" i="22"/>
  <c r="AC17" i="1" s="1"/>
  <c r="FM54" i="22"/>
  <c r="FN54" i="22"/>
  <c r="FO54" i="22"/>
  <c r="FP54" i="22"/>
  <c r="FQ54" i="22"/>
  <c r="FR54" i="22"/>
  <c r="FS54" i="22"/>
  <c r="FT54" i="22"/>
  <c r="FU54" i="22"/>
  <c r="FV54" i="22"/>
  <c r="FW54" i="22"/>
  <c r="FX54" i="22"/>
  <c r="FL55" i="22"/>
  <c r="AD17" i="1" s="1"/>
  <c r="FM55" i="22"/>
  <c r="FN55" i="22"/>
  <c r="FO55" i="22"/>
  <c r="FP55" i="22"/>
  <c r="FQ55" i="22"/>
  <c r="FR55" i="22"/>
  <c r="FS55" i="22"/>
  <c r="FT55" i="22"/>
  <c r="FU55" i="22"/>
  <c r="FV55" i="22"/>
  <c r="FW55" i="22"/>
  <c r="FX55" i="22"/>
  <c r="FL56" i="22"/>
  <c r="AE17" i="1" s="1"/>
  <c r="FM56" i="22"/>
  <c r="FN56" i="22"/>
  <c r="FO56" i="22"/>
  <c r="FP56" i="22"/>
  <c r="FQ56" i="22"/>
  <c r="FR56" i="22"/>
  <c r="FS56" i="22"/>
  <c r="FT56" i="22"/>
  <c r="FU56" i="22"/>
  <c r="FV56" i="22"/>
  <c r="FW56" i="22"/>
  <c r="FX56" i="22"/>
  <c r="FL57" i="22"/>
  <c r="AG17" i="1" s="1"/>
  <c r="FM57" i="22"/>
  <c r="FO57" i="22"/>
  <c r="FP57" i="22"/>
  <c r="FQ57" i="22"/>
  <c r="FR57" i="22"/>
  <c r="FS57" i="22"/>
  <c r="FT57" i="22"/>
  <c r="FU57" i="22"/>
  <c r="FV57" i="22"/>
  <c r="FW57" i="22"/>
  <c r="FX57" i="22"/>
  <c r="FL58" i="22"/>
  <c r="AF17" i="1" s="1"/>
  <c r="FM58" i="22"/>
  <c r="FN58" i="22"/>
  <c r="FO58" i="22"/>
  <c r="FP58" i="22"/>
  <c r="FQ58" i="22"/>
  <c r="FR58" i="22"/>
  <c r="FS58" i="22"/>
  <c r="FT58" i="22"/>
  <c r="FU58" i="22"/>
  <c r="FV58" i="22"/>
  <c r="FW58" i="22"/>
  <c r="FX58" i="22"/>
  <c r="FL48" i="22"/>
  <c r="W17" i="1" s="1"/>
  <c r="FM48" i="22"/>
  <c r="FN48" i="22"/>
  <c r="FN59" i="22" s="1"/>
  <c r="FO48" i="22"/>
  <c r="FP48" i="22"/>
  <c r="FQ48" i="22"/>
  <c r="FR48" i="22"/>
  <c r="FR59" i="22" s="1"/>
  <c r="FS48" i="22"/>
  <c r="FT48" i="22"/>
  <c r="FU48" i="22"/>
  <c r="FV48" i="22"/>
  <c r="FV59" i="22" s="1"/>
  <c r="FW48" i="22"/>
  <c r="FX48" i="22"/>
  <c r="FK28" i="22"/>
  <c r="FK29" i="22"/>
  <c r="FK30" i="22"/>
  <c r="FK31" i="22"/>
  <c r="FK32" i="22"/>
  <c r="FK33" i="22"/>
  <c r="FK34" i="22"/>
  <c r="FK35" i="22"/>
  <c r="FK36" i="22"/>
  <c r="FK37" i="22"/>
  <c r="FK27" i="22"/>
  <c r="FK8" i="22"/>
  <c r="FK50" i="22" s="1"/>
  <c r="J17" i="1" s="1"/>
  <c r="FK9" i="22"/>
  <c r="FK10" i="22"/>
  <c r="FK11" i="22"/>
  <c r="FK12" i="22"/>
  <c r="FK54" i="22" s="1"/>
  <c r="N17" i="1" s="1"/>
  <c r="FK13" i="22"/>
  <c r="FK14" i="22"/>
  <c r="FK16" i="22"/>
  <c r="FK6" i="22"/>
  <c r="EU30" i="22"/>
  <c r="ET30" i="22"/>
  <c r="EW30" i="22"/>
  <c r="EX30" i="22"/>
  <c r="EY30" i="22"/>
  <c r="EZ30" i="22"/>
  <c r="FA30" i="22"/>
  <c r="FB30" i="22"/>
  <c r="FC30" i="22"/>
  <c r="FD30" i="22"/>
  <c r="FE30" i="22"/>
  <c r="FF30" i="22"/>
  <c r="EV30" i="22"/>
  <c r="EU37" i="22"/>
  <c r="ET37" i="22"/>
  <c r="EW37" i="22"/>
  <c r="EX37" i="22"/>
  <c r="EY37" i="22"/>
  <c r="EZ37" i="22"/>
  <c r="FA37" i="22"/>
  <c r="FB37" i="22"/>
  <c r="FC37" i="22"/>
  <c r="FD37" i="22"/>
  <c r="FE37" i="22"/>
  <c r="FF37" i="22"/>
  <c r="EV37" i="22"/>
  <c r="EV27" i="22"/>
  <c r="EQ70" i="22"/>
  <c r="ET27" i="22" s="1"/>
  <c r="ER70" i="22"/>
  <c r="ES70" i="22"/>
  <c r="ET70" i="22"/>
  <c r="EU27" i="22" s="1"/>
  <c r="EU70" i="22"/>
  <c r="EW27" i="22"/>
  <c r="EX27" i="22"/>
  <c r="EY27" i="22"/>
  <c r="EZ27" i="22"/>
  <c r="FA27" i="22"/>
  <c r="FB27" i="22"/>
  <c r="FC27" i="22"/>
  <c r="FD27" i="22"/>
  <c r="FE27" i="22"/>
  <c r="FF27" i="22"/>
  <c r="EV70" i="22"/>
  <c r="EU31" i="22"/>
  <c r="ET31" i="22"/>
  <c r="EW31" i="22"/>
  <c r="EX31" i="22"/>
  <c r="EY31" i="22"/>
  <c r="EZ31" i="22"/>
  <c r="FA31" i="22"/>
  <c r="FB31" i="22"/>
  <c r="FC31" i="22"/>
  <c r="FD31" i="22"/>
  <c r="FE31" i="22"/>
  <c r="FF31" i="22"/>
  <c r="EV31" i="22"/>
  <c r="EU14" i="22"/>
  <c r="ET14" i="22"/>
  <c r="EW14" i="22"/>
  <c r="EX14" i="22"/>
  <c r="EY14" i="22"/>
  <c r="EZ14" i="22"/>
  <c r="FA14" i="22"/>
  <c r="FB14" i="22"/>
  <c r="FC14" i="22"/>
  <c r="FD14" i="22"/>
  <c r="FE14" i="22"/>
  <c r="FF14" i="22"/>
  <c r="EV14" i="22"/>
  <c r="EU16" i="22"/>
  <c r="ET16" i="22"/>
  <c r="EW16" i="22"/>
  <c r="EX16" i="22"/>
  <c r="EY16" i="22"/>
  <c r="EZ16" i="22"/>
  <c r="FA16" i="22"/>
  <c r="FB16" i="22"/>
  <c r="FC16" i="22"/>
  <c r="FD16" i="22"/>
  <c r="FE16" i="22"/>
  <c r="FF16" i="22"/>
  <c r="EV16" i="22"/>
  <c r="FK58" i="22" l="1"/>
  <c r="Q17" i="1" s="1"/>
  <c r="FK38" i="22"/>
  <c r="FK40" i="22" s="1"/>
  <c r="FK39" i="22"/>
  <c r="HN61" i="22"/>
  <c r="T20" i="1"/>
  <c r="GU59" i="22"/>
  <c r="H19" i="1"/>
  <c r="GV61" i="22"/>
  <c r="T19" i="1"/>
  <c r="GC60" i="22"/>
  <c r="F18" i="1" s="1"/>
  <c r="I18" i="1"/>
  <c r="GD61" i="22"/>
  <c r="T18" i="1"/>
  <c r="FX59" i="22"/>
  <c r="FD38" i="22"/>
  <c r="FD40" i="22" s="1"/>
  <c r="EZ38" i="22"/>
  <c r="EZ40" i="22" s="1"/>
  <c r="ET38" i="22"/>
  <c r="ET40" i="22" s="1"/>
  <c r="GC19" i="22"/>
  <c r="GC59" i="22"/>
  <c r="FT49" i="22"/>
  <c r="FT60" i="22" s="1"/>
  <c r="FT18" i="22"/>
  <c r="FU59" i="22"/>
  <c r="FQ59" i="22"/>
  <c r="FM59" i="22"/>
  <c r="FW49" i="22"/>
  <c r="FW60" i="22" s="1"/>
  <c r="FW18" i="22"/>
  <c r="FW19" i="22" s="1"/>
  <c r="FS19" i="22"/>
  <c r="FO49" i="22"/>
  <c r="FO60" i="22" s="1"/>
  <c r="FO18" i="22"/>
  <c r="FO19" i="22" s="1"/>
  <c r="FP59" i="22"/>
  <c r="FV49" i="22"/>
  <c r="FV60" i="22" s="1"/>
  <c r="FV18" i="22"/>
  <c r="FV19" i="22" s="1"/>
  <c r="FR49" i="22"/>
  <c r="FR60" i="22" s="1"/>
  <c r="FR61" i="22" s="1"/>
  <c r="FR18" i="22"/>
  <c r="FR19" i="22" s="1"/>
  <c r="FL49" i="22"/>
  <c r="FL18" i="22"/>
  <c r="FL19" i="22" s="1"/>
  <c r="FV61" i="22"/>
  <c r="FK17" i="22"/>
  <c r="FT59" i="22"/>
  <c r="FL59" i="22"/>
  <c r="FW59" i="22"/>
  <c r="FS59" i="22"/>
  <c r="FO59" i="22"/>
  <c r="FN49" i="22"/>
  <c r="FN18" i="22"/>
  <c r="FN19" i="22" s="1"/>
  <c r="FU49" i="22"/>
  <c r="FU60" i="22" s="1"/>
  <c r="FU61" i="22" s="1"/>
  <c r="FU18" i="22"/>
  <c r="FU19" i="22" s="1"/>
  <c r="FQ49" i="22"/>
  <c r="FQ60" i="22" s="1"/>
  <c r="FQ61" i="22" s="1"/>
  <c r="FQ18" i="22"/>
  <c r="FQ19" i="22" s="1"/>
  <c r="FT19" i="22"/>
  <c r="FX49" i="22"/>
  <c r="FX60" i="22" s="1"/>
  <c r="FX18" i="22"/>
  <c r="FX19" i="22" s="1"/>
  <c r="FP49" i="22"/>
  <c r="FP60" i="22" s="1"/>
  <c r="FP18" i="22"/>
  <c r="FP19" i="22" s="1"/>
  <c r="FF38" i="22"/>
  <c r="FF40" i="22" s="1"/>
  <c r="FB38" i="22"/>
  <c r="FB40" i="22" s="1"/>
  <c r="EX38" i="22"/>
  <c r="EX40" i="22" s="1"/>
  <c r="FE38" i="22"/>
  <c r="FE40" i="22" s="1"/>
  <c r="FA38" i="22"/>
  <c r="FA40" i="22" s="1"/>
  <c r="EW38" i="22"/>
  <c r="EW40" i="22" s="1"/>
  <c r="FC38" i="22"/>
  <c r="FC40" i="22" s="1"/>
  <c r="EY38" i="22"/>
  <c r="EY40" i="22" s="1"/>
  <c r="EU38" i="22"/>
  <c r="EU40" i="22" s="1"/>
  <c r="EV38" i="22"/>
  <c r="EV40" i="22" s="1"/>
  <c r="FK48" i="22"/>
  <c r="H17" i="1" s="1"/>
  <c r="FS49" i="22"/>
  <c r="FS60" i="22" s="1"/>
  <c r="FS61" i="22" s="1"/>
  <c r="FK53" i="22"/>
  <c r="M17" i="1" s="1"/>
  <c r="FK56" i="22"/>
  <c r="P17" i="1" s="1"/>
  <c r="FK52" i="22"/>
  <c r="L17" i="1" s="1"/>
  <c r="FK55" i="22"/>
  <c r="O17" i="1" s="1"/>
  <c r="FK51" i="22"/>
  <c r="K17" i="1" s="1"/>
  <c r="FK57" i="22"/>
  <c r="R17" i="1" s="1"/>
  <c r="FN57" i="22"/>
  <c r="FK7" i="22"/>
  <c r="FK18" i="22" s="1"/>
  <c r="FM49" i="22"/>
  <c r="FM60" i="22" s="1"/>
  <c r="EU6" i="22"/>
  <c r="EU8" i="22"/>
  <c r="ET8" i="22"/>
  <c r="EW8" i="22"/>
  <c r="EX8" i="22"/>
  <c r="EY8" i="22"/>
  <c r="EZ8" i="22"/>
  <c r="FA8" i="22"/>
  <c r="FB8" i="22"/>
  <c r="FC8" i="22"/>
  <c r="FD8" i="22"/>
  <c r="FE8" i="22"/>
  <c r="FF8" i="22"/>
  <c r="EV8" i="22"/>
  <c r="EU11" i="22"/>
  <c r="ET11" i="22"/>
  <c r="EW11" i="22"/>
  <c r="EX11" i="22"/>
  <c r="EY11" i="22"/>
  <c r="EZ11" i="22"/>
  <c r="FA11" i="22"/>
  <c r="FB11" i="22"/>
  <c r="FC11" i="22"/>
  <c r="FD11" i="22"/>
  <c r="FE11" i="22"/>
  <c r="FF11" i="22"/>
  <c r="EV11" i="22"/>
  <c r="ET6" i="22"/>
  <c r="FF6" i="22"/>
  <c r="FM61" i="22" l="1"/>
  <c r="GU61" i="22"/>
  <c r="E19" i="1"/>
  <c r="GC61" i="22"/>
  <c r="E18" i="1"/>
  <c r="FX61" i="22"/>
  <c r="AT17" i="1" s="1"/>
  <c r="FT61" i="22"/>
  <c r="FL60" i="22"/>
  <c r="U17" i="1" s="1"/>
  <c r="X17" i="1"/>
  <c r="W34" i="1" s="1"/>
  <c r="T17" i="1"/>
  <c r="FK19" i="22"/>
  <c r="FK59" i="22"/>
  <c r="E17" i="1" s="1"/>
  <c r="FW61" i="22"/>
  <c r="FN60" i="22"/>
  <c r="FN61" i="22" s="1"/>
  <c r="FP61" i="22"/>
  <c r="FO61" i="22"/>
  <c r="FK49" i="22"/>
  <c r="EW6" i="22"/>
  <c r="EW48" i="22" s="1"/>
  <c r="EX6" i="22"/>
  <c r="EY6" i="22"/>
  <c r="EZ6" i="22"/>
  <c r="FA6" i="22"/>
  <c r="FB6" i="22"/>
  <c r="FC6" i="22"/>
  <c r="FD6" i="22"/>
  <c r="FE6" i="22"/>
  <c r="EV6" i="22"/>
  <c r="EU9" i="22"/>
  <c r="EU51" i="22" s="1"/>
  <c r="ET9" i="22"/>
  <c r="ET51" i="22" s="1"/>
  <c r="Z16" i="1" s="1"/>
  <c r="EW9" i="22"/>
  <c r="EW51" i="22" s="1"/>
  <c r="EX9" i="22"/>
  <c r="EX51" i="22" s="1"/>
  <c r="EY9" i="22"/>
  <c r="EY51" i="22" s="1"/>
  <c r="EZ9" i="22"/>
  <c r="EZ51" i="22" s="1"/>
  <c r="FA9" i="22"/>
  <c r="FB9" i="22"/>
  <c r="FB51" i="22" s="1"/>
  <c r="FC9" i="22"/>
  <c r="FC51" i="22" s="1"/>
  <c r="FD9" i="22"/>
  <c r="FD51" i="22" s="1"/>
  <c r="FE9" i="22"/>
  <c r="FE51" i="22" s="1"/>
  <c r="FF9" i="22"/>
  <c r="EV9" i="22"/>
  <c r="EV51" i="22" s="1"/>
  <c r="EU10" i="22"/>
  <c r="EU52" i="22" s="1"/>
  <c r="ET10" i="22"/>
  <c r="ET52" i="22" s="1"/>
  <c r="AA16" i="1" s="1"/>
  <c r="EW10" i="22"/>
  <c r="EW52" i="22" s="1"/>
  <c r="EX10" i="22"/>
  <c r="EX52" i="22" s="1"/>
  <c r="EY10" i="22"/>
  <c r="EY52" i="22" s="1"/>
  <c r="EZ10" i="22"/>
  <c r="EZ52" i="22" s="1"/>
  <c r="FA10" i="22"/>
  <c r="FA52" i="22" s="1"/>
  <c r="FB10" i="22"/>
  <c r="FB52" i="22" s="1"/>
  <c r="FC10" i="22"/>
  <c r="FC52" i="22" s="1"/>
  <c r="FD10" i="22"/>
  <c r="FD52" i="22" s="1"/>
  <c r="FE10" i="22"/>
  <c r="FE52" i="22" s="1"/>
  <c r="FF10" i="22"/>
  <c r="FF52" i="22" s="1"/>
  <c r="EV10" i="22"/>
  <c r="EV52" i="22" s="1"/>
  <c r="ET49" i="22"/>
  <c r="EU49" i="22"/>
  <c r="EV49" i="22"/>
  <c r="EW49" i="22"/>
  <c r="EX49" i="22"/>
  <c r="EY49" i="22"/>
  <c r="EZ49" i="22"/>
  <c r="FA49" i="22"/>
  <c r="FB49" i="22"/>
  <c r="FC49" i="22"/>
  <c r="FD49" i="22"/>
  <c r="FE49" i="22"/>
  <c r="FF49" i="22"/>
  <c r="ET50" i="22"/>
  <c r="Y16" i="1" s="1"/>
  <c r="EU50" i="22"/>
  <c r="EV50" i="22"/>
  <c r="EW50" i="22"/>
  <c r="EX50" i="22"/>
  <c r="EY50" i="22"/>
  <c r="EZ50" i="22"/>
  <c r="FA50" i="22"/>
  <c r="FB50" i="22"/>
  <c r="FC50" i="22"/>
  <c r="FD50" i="22"/>
  <c r="FE50" i="22"/>
  <c r="FF50" i="22"/>
  <c r="ET53" i="22"/>
  <c r="AB16" i="1" s="1"/>
  <c r="EU53" i="22"/>
  <c r="EV53" i="22"/>
  <c r="EW53" i="22"/>
  <c r="EX53" i="22"/>
  <c r="EY53" i="22"/>
  <c r="EZ53" i="22"/>
  <c r="FA53" i="22"/>
  <c r="FB53" i="22"/>
  <c r="FC53" i="22"/>
  <c r="FD53" i="22"/>
  <c r="FE53" i="22"/>
  <c r="FF53" i="22"/>
  <c r="ET54" i="22"/>
  <c r="AC16" i="1" s="1"/>
  <c r="EU54" i="22"/>
  <c r="EV54" i="22"/>
  <c r="EW54" i="22"/>
  <c r="EX54" i="22"/>
  <c r="EY54" i="22"/>
  <c r="EZ54" i="22"/>
  <c r="FA54" i="22"/>
  <c r="FB54" i="22"/>
  <c r="FC54" i="22"/>
  <c r="FD54" i="22"/>
  <c r="FE54" i="22"/>
  <c r="FF54" i="22"/>
  <c r="ET55" i="22"/>
  <c r="AD16" i="1" s="1"/>
  <c r="EU55" i="22"/>
  <c r="EV55" i="22"/>
  <c r="EW55" i="22"/>
  <c r="EX55" i="22"/>
  <c r="EY55" i="22"/>
  <c r="EZ55" i="22"/>
  <c r="FA55" i="22"/>
  <c r="FB55" i="22"/>
  <c r="FC55" i="22"/>
  <c r="FD55" i="22"/>
  <c r="FE55" i="22"/>
  <c r="FF55" i="22"/>
  <c r="ET56" i="22"/>
  <c r="AE16" i="1" s="1"/>
  <c r="EU56" i="22"/>
  <c r="EV56" i="22"/>
  <c r="EW56" i="22"/>
  <c r="EX56" i="22"/>
  <c r="EY56" i="22"/>
  <c r="EZ56" i="22"/>
  <c r="FA56" i="22"/>
  <c r="FB56" i="22"/>
  <c r="FC56" i="22"/>
  <c r="FD56" i="22"/>
  <c r="FE56" i="22"/>
  <c r="FF56" i="22"/>
  <c r="ET57" i="22"/>
  <c r="AG16" i="1" s="1"/>
  <c r="EU57" i="22"/>
  <c r="EV57" i="22"/>
  <c r="EW57" i="22"/>
  <c r="EX57" i="22"/>
  <c r="EY57" i="22"/>
  <c r="EZ57" i="22"/>
  <c r="FA57" i="22"/>
  <c r="FB57" i="22"/>
  <c r="FC57" i="22"/>
  <c r="FD57" i="22"/>
  <c r="FE57" i="22"/>
  <c r="FF57" i="22"/>
  <c r="ET58" i="22"/>
  <c r="AF16" i="1" s="1"/>
  <c r="EU58" i="22"/>
  <c r="EV58" i="22"/>
  <c r="EW58" i="22"/>
  <c r="EX58" i="22"/>
  <c r="EY58" i="22"/>
  <c r="EZ58" i="22"/>
  <c r="FA58" i="22"/>
  <c r="FB58" i="22"/>
  <c r="FC58" i="22"/>
  <c r="FD58" i="22"/>
  <c r="FE58" i="22"/>
  <c r="FF58" i="22"/>
  <c r="ET48" i="22"/>
  <c r="EU48" i="22"/>
  <c r="FA48" i="22"/>
  <c r="FF48" i="22"/>
  <c r="ES28" i="22"/>
  <c r="ES29" i="22"/>
  <c r="ES30" i="22"/>
  <c r="ES31" i="22"/>
  <c r="ES32" i="22"/>
  <c r="ES33" i="22"/>
  <c r="ES34" i="22"/>
  <c r="ES35" i="22"/>
  <c r="ES36" i="22"/>
  <c r="ES37" i="22"/>
  <c r="ES27" i="22"/>
  <c r="ES7" i="22"/>
  <c r="ES8" i="22"/>
  <c r="ES11" i="22"/>
  <c r="ES12" i="22"/>
  <c r="ES54" i="22" s="1"/>
  <c r="N16" i="1" s="1"/>
  <c r="ES13" i="22"/>
  <c r="ES14" i="22"/>
  <c r="ES15" i="22"/>
  <c r="ES16" i="22"/>
  <c r="EB49" i="22"/>
  <c r="EC49" i="22"/>
  <c r="ED49" i="22"/>
  <c r="EE49" i="22"/>
  <c r="EF49" i="22"/>
  <c r="EG49" i="22"/>
  <c r="EH49" i="22"/>
  <c r="EI49" i="22"/>
  <c r="EJ49" i="22"/>
  <c r="EK49" i="22"/>
  <c r="EL49" i="22"/>
  <c r="EM49" i="22"/>
  <c r="EN49" i="22"/>
  <c r="EB52" i="22"/>
  <c r="AA15" i="1" s="1"/>
  <c r="EC52" i="22"/>
  <c r="ED52" i="22"/>
  <c r="EE52" i="22"/>
  <c r="EF52" i="22"/>
  <c r="EG52" i="22"/>
  <c r="EH52" i="22"/>
  <c r="EI52" i="22"/>
  <c r="EJ52" i="22"/>
  <c r="EK52" i="22"/>
  <c r="EL52" i="22"/>
  <c r="EM52" i="22"/>
  <c r="EN52" i="22"/>
  <c r="EB54" i="22"/>
  <c r="AC15" i="1" s="1"/>
  <c r="EC54" i="22"/>
  <c r="ED54" i="22"/>
  <c r="EE54" i="22"/>
  <c r="EF54" i="22"/>
  <c r="EG54" i="22"/>
  <c r="EH54" i="22"/>
  <c r="EI54" i="22"/>
  <c r="EJ54" i="22"/>
  <c r="EK54" i="22"/>
  <c r="EL54" i="22"/>
  <c r="EM54" i="22"/>
  <c r="EN54" i="22"/>
  <c r="EB56" i="22"/>
  <c r="AE15" i="1" s="1"/>
  <c r="EC56" i="22"/>
  <c r="ED56" i="22"/>
  <c r="EE56" i="22"/>
  <c r="EF56" i="22"/>
  <c r="EG56" i="22"/>
  <c r="EH56" i="22"/>
  <c r="EI56" i="22"/>
  <c r="EJ56" i="22"/>
  <c r="EK56" i="22"/>
  <c r="EL56" i="22"/>
  <c r="EM56" i="22"/>
  <c r="EN56" i="22"/>
  <c r="EB57" i="22"/>
  <c r="AG15" i="1" s="1"/>
  <c r="EC57" i="22"/>
  <c r="ED57" i="22"/>
  <c r="EE57" i="22"/>
  <c r="EF57" i="22"/>
  <c r="EG57" i="22"/>
  <c r="EH57" i="22"/>
  <c r="EI57" i="22"/>
  <c r="EJ57" i="22"/>
  <c r="EK57" i="22"/>
  <c r="EL57" i="22"/>
  <c r="EM57" i="22"/>
  <c r="EN57" i="22"/>
  <c r="EC37" i="22"/>
  <c r="EB37" i="22"/>
  <c r="EE37" i="22"/>
  <c r="EF37" i="22"/>
  <c r="EG37" i="22"/>
  <c r="EH37" i="22"/>
  <c r="EI37" i="22"/>
  <c r="EJ37" i="22"/>
  <c r="EK37" i="22"/>
  <c r="EL37" i="22"/>
  <c r="EM37" i="22"/>
  <c r="EN37" i="22"/>
  <c r="ED37" i="22"/>
  <c r="EC29" i="22"/>
  <c r="JQ29" i="22" s="1"/>
  <c r="EB29" i="22"/>
  <c r="JP29" i="22" s="1"/>
  <c r="EE29" i="22"/>
  <c r="JS29" i="22" s="1"/>
  <c r="EF29" i="22"/>
  <c r="JT29" i="22" s="1"/>
  <c r="EG29" i="22"/>
  <c r="JU29" i="22" s="1"/>
  <c r="EH29" i="22"/>
  <c r="JV29" i="22" s="1"/>
  <c r="EI29" i="22"/>
  <c r="JW29" i="22" s="1"/>
  <c r="EJ29" i="22"/>
  <c r="JX29" i="22" s="1"/>
  <c r="EK29" i="22"/>
  <c r="JY29" i="22" s="1"/>
  <c r="EL29" i="22"/>
  <c r="JZ29" i="22" s="1"/>
  <c r="EM29" i="22"/>
  <c r="KA29" i="22" s="1"/>
  <c r="EN29" i="22"/>
  <c r="KB29" i="22" s="1"/>
  <c r="ED29" i="22"/>
  <c r="JR29" i="22" s="1"/>
  <c r="EC32" i="22"/>
  <c r="EC53" i="22" s="1"/>
  <c r="EB32" i="22"/>
  <c r="EB53" i="22" s="1"/>
  <c r="AB15" i="1" s="1"/>
  <c r="EE32" i="22"/>
  <c r="EE53" i="22" s="1"/>
  <c r="EF32" i="22"/>
  <c r="EF53" i="22" s="1"/>
  <c r="EG32" i="22"/>
  <c r="EG53" i="22" s="1"/>
  <c r="EH32" i="22"/>
  <c r="EH53" i="22" s="1"/>
  <c r="EI32" i="22"/>
  <c r="EI53" i="22" s="1"/>
  <c r="EJ32" i="22"/>
  <c r="EJ53" i="22" s="1"/>
  <c r="EK32" i="22"/>
  <c r="EK53" i="22" s="1"/>
  <c r="EL32" i="22"/>
  <c r="EL53" i="22" s="1"/>
  <c r="EM32" i="22"/>
  <c r="EM53" i="22" s="1"/>
  <c r="EN32" i="22"/>
  <c r="EN53" i="22" s="1"/>
  <c r="ED32" i="22"/>
  <c r="ED53" i="22" s="1"/>
  <c r="EM60" i="22" l="1"/>
  <c r="EK60" i="22"/>
  <c r="EI60" i="22"/>
  <c r="EG60" i="22"/>
  <c r="EE60" i="22"/>
  <c r="EC60" i="22"/>
  <c r="ES39" i="22"/>
  <c r="FF60" i="22"/>
  <c r="FD60" i="22"/>
  <c r="FB60" i="22"/>
  <c r="EZ60" i="22"/>
  <c r="EX60" i="22"/>
  <c r="EV60" i="22"/>
  <c r="X16" i="1"/>
  <c r="ET60" i="22"/>
  <c r="U16" i="1" s="1"/>
  <c r="EN60" i="22"/>
  <c r="EL60" i="22"/>
  <c r="EJ60" i="22"/>
  <c r="EH60" i="22"/>
  <c r="EF60" i="22"/>
  <c r="ED60" i="22"/>
  <c r="X15" i="1"/>
  <c r="EB60" i="22"/>
  <c r="U15" i="1" s="1"/>
  <c r="ES57" i="22"/>
  <c r="R16" i="1" s="1"/>
  <c r="FE60" i="22"/>
  <c r="FC60" i="22"/>
  <c r="FA60" i="22"/>
  <c r="EY60" i="22"/>
  <c r="EW60" i="22"/>
  <c r="EU60" i="22"/>
  <c r="ES49" i="22"/>
  <c r="ES18" i="22"/>
  <c r="FF17" i="22"/>
  <c r="FF19" i="22" s="1"/>
  <c r="FK60" i="22"/>
  <c r="F17" i="1" s="1"/>
  <c r="I17" i="1"/>
  <c r="FL61" i="22"/>
  <c r="ET59" i="22"/>
  <c r="W16" i="1"/>
  <c r="W33" i="1" s="1"/>
  <c r="EW59" i="22"/>
  <c r="EW61" i="22" s="1"/>
  <c r="FK61" i="22"/>
  <c r="ES38" i="22"/>
  <c r="ES40" i="22" s="1"/>
  <c r="FD48" i="22"/>
  <c r="FD59" i="22" s="1"/>
  <c r="FD61" i="22" s="1"/>
  <c r="FD17" i="22"/>
  <c r="FD19" i="22" s="1"/>
  <c r="EZ48" i="22"/>
  <c r="EZ59" i="22" s="1"/>
  <c r="EZ61" i="22" s="1"/>
  <c r="EZ17" i="22"/>
  <c r="EZ19" i="22" s="1"/>
  <c r="FC48" i="22"/>
  <c r="FC59" i="22" s="1"/>
  <c r="FC61" i="22" s="1"/>
  <c r="FC17" i="22"/>
  <c r="FC19" i="22" s="1"/>
  <c r="EY48" i="22"/>
  <c r="EY59" i="22" s="1"/>
  <c r="EY61" i="22" s="1"/>
  <c r="EY17" i="22"/>
  <c r="EY19" i="22" s="1"/>
  <c r="ET17" i="22"/>
  <c r="ET19" i="22" s="1"/>
  <c r="EU59" i="22"/>
  <c r="EV17" i="22"/>
  <c r="EV19" i="22" s="1"/>
  <c r="FB48" i="22"/>
  <c r="FB59" i="22" s="1"/>
  <c r="FB17" i="22"/>
  <c r="FB19" i="22" s="1"/>
  <c r="EX48" i="22"/>
  <c r="EX59" i="22" s="1"/>
  <c r="EX17" i="22"/>
  <c r="EX19" i="22" s="1"/>
  <c r="EU17" i="22"/>
  <c r="EU19" i="22" s="1"/>
  <c r="FE48" i="22"/>
  <c r="FE59" i="22" s="1"/>
  <c r="FE61" i="22" s="1"/>
  <c r="FE17" i="22"/>
  <c r="FE19" i="22" s="1"/>
  <c r="FA17" i="22"/>
  <c r="FA19" i="22" s="1"/>
  <c r="EW17" i="22"/>
  <c r="EW19" i="22" s="1"/>
  <c r="ES53" i="22"/>
  <c r="M16" i="1" s="1"/>
  <c r="ES55" i="22"/>
  <c r="O16" i="1" s="1"/>
  <c r="ES56" i="22"/>
  <c r="P16" i="1" s="1"/>
  <c r="ES50" i="22"/>
  <c r="J16" i="1" s="1"/>
  <c r="ES58" i="22"/>
  <c r="Q16" i="1" s="1"/>
  <c r="FF51" i="22"/>
  <c r="FF59" i="22" s="1"/>
  <c r="FA51" i="22"/>
  <c r="FA59" i="22" s="1"/>
  <c r="FA61" i="22" s="1"/>
  <c r="ES6" i="22"/>
  <c r="EV48" i="22"/>
  <c r="EV59" i="22" s="1"/>
  <c r="EV61" i="22" s="1"/>
  <c r="ES9" i="22"/>
  <c r="ES51" i="22" s="1"/>
  <c r="K16" i="1" s="1"/>
  <c r="ES10" i="22"/>
  <c r="EC27" i="22"/>
  <c r="EB27" i="22"/>
  <c r="EE27" i="22"/>
  <c r="EF27" i="22"/>
  <c r="EG27" i="22"/>
  <c r="EH27" i="22"/>
  <c r="EI27" i="22"/>
  <c r="EJ27" i="22"/>
  <c r="EK27" i="22"/>
  <c r="EL27" i="22"/>
  <c r="EM27" i="22"/>
  <c r="EN27" i="22"/>
  <c r="ED27" i="22"/>
  <c r="EC30" i="22"/>
  <c r="EB30" i="22"/>
  <c r="EE30" i="22"/>
  <c r="EF30" i="22"/>
  <c r="EG30" i="22"/>
  <c r="EH30" i="22"/>
  <c r="EI30" i="22"/>
  <c r="EJ30" i="22"/>
  <c r="EK30" i="22"/>
  <c r="EL30" i="22"/>
  <c r="EM30" i="22"/>
  <c r="EN30" i="22"/>
  <c r="ED30" i="22"/>
  <c r="EA28" i="22"/>
  <c r="EA29" i="22"/>
  <c r="EA31" i="22"/>
  <c r="EA32" i="22"/>
  <c r="EA33" i="22"/>
  <c r="EA35" i="22"/>
  <c r="EA36" i="22"/>
  <c r="EA37" i="22"/>
  <c r="EC34" i="22"/>
  <c r="JQ34" i="22" s="1"/>
  <c r="EB34" i="22"/>
  <c r="JP34" i="22" s="1"/>
  <c r="EE34" i="22"/>
  <c r="JS34" i="22" s="1"/>
  <c r="EF34" i="22"/>
  <c r="JT34" i="22" s="1"/>
  <c r="EG34" i="22"/>
  <c r="JU34" i="22" s="1"/>
  <c r="EH34" i="22"/>
  <c r="JV34" i="22" s="1"/>
  <c r="EI34" i="22"/>
  <c r="JW34" i="22" s="1"/>
  <c r="EJ34" i="22"/>
  <c r="JX34" i="22" s="1"/>
  <c r="EK34" i="22"/>
  <c r="JY34" i="22" s="1"/>
  <c r="EL34" i="22"/>
  <c r="JZ34" i="22" s="1"/>
  <c r="EM34" i="22"/>
  <c r="KA34" i="22" s="1"/>
  <c r="EN34" i="22"/>
  <c r="KB34" i="22" s="1"/>
  <c r="ED34" i="22"/>
  <c r="JR34" i="22" s="1"/>
  <c r="FF61" i="22" l="1"/>
  <c r="AT16" i="1" s="1"/>
  <c r="EX61" i="22"/>
  <c r="FB61" i="22"/>
  <c r="EU61" i="22"/>
  <c r="EA39" i="22"/>
  <c r="I16" i="1"/>
  <c r="ES60" i="22"/>
  <c r="F16" i="1" s="1"/>
  <c r="ET61" i="22"/>
  <c r="T16" i="1"/>
  <c r="ES48" i="22"/>
  <c r="ES17" i="22"/>
  <c r="ES19" i="22" s="1"/>
  <c r="ED38" i="22"/>
  <c r="ED40" i="22" s="1"/>
  <c r="EK38" i="22"/>
  <c r="EK40" i="22" s="1"/>
  <c r="EG38" i="22"/>
  <c r="EG40" i="22" s="1"/>
  <c r="EC38" i="22"/>
  <c r="EC40" i="22" s="1"/>
  <c r="EN38" i="22"/>
  <c r="EN40" i="22" s="1"/>
  <c r="EJ38" i="22"/>
  <c r="EJ40" i="22" s="1"/>
  <c r="EF38" i="22"/>
  <c r="EF40" i="22" s="1"/>
  <c r="EM38" i="22"/>
  <c r="EM40" i="22" s="1"/>
  <c r="EI38" i="22"/>
  <c r="EI40" i="22" s="1"/>
  <c r="EE38" i="22"/>
  <c r="EE40" i="22" s="1"/>
  <c r="EL38" i="22"/>
  <c r="EL40" i="22" s="1"/>
  <c r="EH38" i="22"/>
  <c r="EH40" i="22" s="1"/>
  <c r="EB38" i="22"/>
  <c r="EB40" i="22" s="1"/>
  <c r="ES52" i="22"/>
  <c r="L16" i="1" s="1"/>
  <c r="EA27" i="22"/>
  <c r="EA30" i="22"/>
  <c r="EA34" i="22"/>
  <c r="ED6" i="22"/>
  <c r="DZ67" i="22"/>
  <c r="EB6" i="22" s="1"/>
  <c r="EA67" i="22"/>
  <c r="EB67" i="22"/>
  <c r="EC67" i="22"/>
  <c r="EC6" i="22" s="1"/>
  <c r="ED67" i="22"/>
  <c r="EE6" i="22"/>
  <c r="EF6" i="22"/>
  <c r="EG6" i="22"/>
  <c r="EH6" i="22"/>
  <c r="EI6" i="22"/>
  <c r="EJ6" i="22"/>
  <c r="EK6" i="22"/>
  <c r="EL6" i="22"/>
  <c r="EM6" i="22"/>
  <c r="EN6" i="22"/>
  <c r="EE67" i="22"/>
  <c r="H334" i="14"/>
  <c r="G334" i="14"/>
  <c r="F334" i="14"/>
  <c r="EC16" i="22"/>
  <c r="EC58" i="22" s="1"/>
  <c r="EB16" i="22"/>
  <c r="EB58" i="22" s="1"/>
  <c r="AF15" i="1" s="1"/>
  <c r="EE16" i="22"/>
  <c r="EE58" i="22" s="1"/>
  <c r="EF16" i="22"/>
  <c r="EF58" i="22" s="1"/>
  <c r="EG16" i="22"/>
  <c r="EG58" i="22" s="1"/>
  <c r="EH16" i="22"/>
  <c r="EH58" i="22" s="1"/>
  <c r="EI16" i="22"/>
  <c r="EI58" i="22" s="1"/>
  <c r="EJ16" i="22"/>
  <c r="EJ58" i="22" s="1"/>
  <c r="EK16" i="22"/>
  <c r="EK58" i="22" s="1"/>
  <c r="EL16" i="22"/>
  <c r="EL58" i="22" s="1"/>
  <c r="EM16" i="22"/>
  <c r="EM58" i="22" s="1"/>
  <c r="EN16" i="22"/>
  <c r="EN58" i="22" s="1"/>
  <c r="ED16" i="22"/>
  <c r="ED58" i="22" s="1"/>
  <c r="EC8" i="22"/>
  <c r="EC50" i="22" s="1"/>
  <c r="EB8" i="22"/>
  <c r="EB50" i="22" s="1"/>
  <c r="Y15" i="1" s="1"/>
  <c r="EE8" i="22"/>
  <c r="EE50" i="22" s="1"/>
  <c r="EF8" i="22"/>
  <c r="EF50" i="22" s="1"/>
  <c r="EG8" i="22"/>
  <c r="EG50" i="22" s="1"/>
  <c r="EH8" i="22"/>
  <c r="EH50" i="22" s="1"/>
  <c r="EI8" i="22"/>
  <c r="EI50" i="22" s="1"/>
  <c r="EJ8" i="22"/>
  <c r="EJ50" i="22" s="1"/>
  <c r="EK8" i="22"/>
  <c r="EK50" i="22" s="1"/>
  <c r="EL8" i="22"/>
  <c r="EL50" i="22" s="1"/>
  <c r="EM8" i="22"/>
  <c r="EM50" i="22" s="1"/>
  <c r="EN8" i="22"/>
  <c r="EN50" i="22" s="1"/>
  <c r="ED8" i="22"/>
  <c r="ED50" i="22" s="1"/>
  <c r="EC9" i="22"/>
  <c r="EC51" i="22" s="1"/>
  <c r="EB9" i="22"/>
  <c r="EB51" i="22" s="1"/>
  <c r="Z15" i="1" s="1"/>
  <c r="EE9" i="22"/>
  <c r="EE51" i="22" s="1"/>
  <c r="EF9" i="22"/>
  <c r="EF51" i="22" s="1"/>
  <c r="EG9" i="22"/>
  <c r="EG51" i="22" s="1"/>
  <c r="EH9" i="22"/>
  <c r="EH51" i="22" s="1"/>
  <c r="EI9" i="22"/>
  <c r="EI51" i="22" s="1"/>
  <c r="EJ9" i="22"/>
  <c r="EJ51" i="22" s="1"/>
  <c r="EK9" i="22"/>
  <c r="EK51" i="22" s="1"/>
  <c r="EL9" i="22"/>
  <c r="EL51" i="22" s="1"/>
  <c r="EM9" i="22"/>
  <c r="EM51" i="22" s="1"/>
  <c r="EN9" i="22"/>
  <c r="EN51" i="22" s="1"/>
  <c r="ED9" i="22"/>
  <c r="ED51" i="22" s="1"/>
  <c r="EC13" i="22"/>
  <c r="EC55" i="22" s="1"/>
  <c r="EB13" i="22"/>
  <c r="EB55" i="22" s="1"/>
  <c r="AD15" i="1" s="1"/>
  <c r="EA7" i="22"/>
  <c r="EA10" i="22"/>
  <c r="EA52" i="22" s="1"/>
  <c r="L15" i="1" s="1"/>
  <c r="EA11" i="22"/>
  <c r="EA53" i="22" s="1"/>
  <c r="M15" i="1" s="1"/>
  <c r="EA12" i="22"/>
  <c r="EA54" i="22" s="1"/>
  <c r="N15" i="1" s="1"/>
  <c r="EA14" i="22"/>
  <c r="EA56" i="22" s="1"/>
  <c r="P15" i="1" s="1"/>
  <c r="EA15" i="22"/>
  <c r="EA57" i="22" s="1"/>
  <c r="R15" i="1" s="1"/>
  <c r="EE13" i="22"/>
  <c r="EE55" i="22" s="1"/>
  <c r="EF13" i="22"/>
  <c r="EF55" i="22" s="1"/>
  <c r="EG13" i="22"/>
  <c r="EG55" i="22" s="1"/>
  <c r="EH13" i="22"/>
  <c r="EH55" i="22" s="1"/>
  <c r="EI13" i="22"/>
  <c r="EI55" i="22" s="1"/>
  <c r="EJ13" i="22"/>
  <c r="EJ55" i="22" s="1"/>
  <c r="EK13" i="22"/>
  <c r="EK55" i="22" s="1"/>
  <c r="EL13" i="22"/>
  <c r="EL55" i="22" s="1"/>
  <c r="EM13" i="22"/>
  <c r="EM55" i="22" s="1"/>
  <c r="EN13" i="22"/>
  <c r="EN55" i="22" s="1"/>
  <c r="ED13" i="22"/>
  <c r="ED55" i="22" s="1"/>
  <c r="DJ54" i="22"/>
  <c r="AC14" i="1" s="1"/>
  <c r="DK54" i="22"/>
  <c r="DL54" i="22"/>
  <c r="DM54" i="22"/>
  <c r="DN54" i="22"/>
  <c r="DO54" i="22"/>
  <c r="DP54" i="22"/>
  <c r="DQ54" i="22"/>
  <c r="DR54" i="22"/>
  <c r="DS54" i="22"/>
  <c r="DT54" i="22"/>
  <c r="DU54" i="22"/>
  <c r="DV54" i="22"/>
  <c r="DJ56" i="22"/>
  <c r="AE14" i="1" s="1"/>
  <c r="DK56" i="22"/>
  <c r="DL56" i="22"/>
  <c r="DM56" i="22"/>
  <c r="DN56" i="22"/>
  <c r="DO56" i="22"/>
  <c r="DP56" i="22"/>
  <c r="DQ56" i="22"/>
  <c r="DR56" i="22"/>
  <c r="DS56" i="22"/>
  <c r="DT56" i="22"/>
  <c r="DU56" i="22"/>
  <c r="DV56" i="22"/>
  <c r="DK51" i="22"/>
  <c r="DJ51" i="22"/>
  <c r="Z14" i="1" s="1"/>
  <c r="DI28" i="22"/>
  <c r="DI29" i="22"/>
  <c r="DI31" i="22"/>
  <c r="DI32" i="22"/>
  <c r="DI33" i="22"/>
  <c r="DI34" i="22"/>
  <c r="DI35" i="22"/>
  <c r="DI36" i="22"/>
  <c r="DP51" i="22"/>
  <c r="DS51" i="22"/>
  <c r="DL51" i="22"/>
  <c r="DK16" i="22"/>
  <c r="DJ16" i="22"/>
  <c r="DM16" i="22"/>
  <c r="DN16" i="22"/>
  <c r="DN58" i="22" s="1"/>
  <c r="DO16" i="22"/>
  <c r="DP16" i="22"/>
  <c r="DQ16" i="22"/>
  <c r="DR16" i="22"/>
  <c r="DR58" i="22" s="1"/>
  <c r="DS16" i="22"/>
  <c r="DT16" i="22"/>
  <c r="DU16" i="22"/>
  <c r="DV16" i="22"/>
  <c r="DV58" i="22" s="1"/>
  <c r="DL16" i="22"/>
  <c r="DI39" i="22" l="1"/>
  <c r="EA49" i="22"/>
  <c r="EA18" i="22"/>
  <c r="I15" i="1"/>
  <c r="EA60" i="22"/>
  <c r="F15" i="1" s="1"/>
  <c r="DU58" i="22"/>
  <c r="DM58" i="22"/>
  <c r="DT58" i="22"/>
  <c r="DP58" i="22"/>
  <c r="DJ58" i="22"/>
  <c r="AF14" i="1" s="1"/>
  <c r="DQ58" i="22"/>
  <c r="ES59" i="22"/>
  <c r="H16" i="1"/>
  <c r="DT38" i="22"/>
  <c r="DT40" i="22" s="1"/>
  <c r="EA38" i="22"/>
  <c r="EA40" i="22" s="1"/>
  <c r="EM48" i="22"/>
  <c r="EM59" i="22" s="1"/>
  <c r="EM61" i="22" s="1"/>
  <c r="EM17" i="22"/>
  <c r="EM19" i="22" s="1"/>
  <c r="EI48" i="22"/>
  <c r="EI59" i="22" s="1"/>
  <c r="EI61" i="22" s="1"/>
  <c r="EI17" i="22"/>
  <c r="EI19" i="22" s="1"/>
  <c r="EE48" i="22"/>
  <c r="EE59" i="22" s="1"/>
  <c r="EE61" i="22" s="1"/>
  <c r="EE17" i="22"/>
  <c r="EE19" i="22" s="1"/>
  <c r="EL48" i="22"/>
  <c r="EL59" i="22" s="1"/>
  <c r="EL61" i="22" s="1"/>
  <c r="EL17" i="22"/>
  <c r="EL19" i="22" s="1"/>
  <c r="EH48" i="22"/>
  <c r="EH59" i="22" s="1"/>
  <c r="EH61" i="22" s="1"/>
  <c r="EH17" i="22"/>
  <c r="EH19" i="22" s="1"/>
  <c r="EB48" i="22"/>
  <c r="EB17" i="22"/>
  <c r="EB19" i="22" s="1"/>
  <c r="EK48" i="22"/>
  <c r="EK59" i="22" s="1"/>
  <c r="EK61" i="22" s="1"/>
  <c r="EK17" i="22"/>
  <c r="EK19" i="22" s="1"/>
  <c r="EG48" i="22"/>
  <c r="EG59" i="22" s="1"/>
  <c r="EG61" i="22" s="1"/>
  <c r="EG17" i="22"/>
  <c r="EG19" i="22" s="1"/>
  <c r="EC48" i="22"/>
  <c r="EC59" i="22" s="1"/>
  <c r="EC61" i="22" s="1"/>
  <c r="EC17" i="22"/>
  <c r="EC19" i="22" s="1"/>
  <c r="ED48" i="22"/>
  <c r="ED59" i="22" s="1"/>
  <c r="ED61" i="22" s="1"/>
  <c r="ED17" i="22"/>
  <c r="ED19" i="22" s="1"/>
  <c r="EN48" i="22"/>
  <c r="EN59" i="22" s="1"/>
  <c r="EN61" i="22" s="1"/>
  <c r="AT15" i="1" s="1"/>
  <c r="EN17" i="22"/>
  <c r="EN19" i="22" s="1"/>
  <c r="EJ48" i="22"/>
  <c r="EJ59" i="22" s="1"/>
  <c r="EJ61" i="22" s="1"/>
  <c r="EJ17" i="22"/>
  <c r="EJ19" i="22" s="1"/>
  <c r="EF48" i="22"/>
  <c r="EF59" i="22" s="1"/>
  <c r="EF61" i="22" s="1"/>
  <c r="EF17" i="22"/>
  <c r="EF19" i="22" s="1"/>
  <c r="DU38" i="22"/>
  <c r="DU40" i="22" s="1"/>
  <c r="DQ38" i="22"/>
  <c r="DQ40" i="22" s="1"/>
  <c r="DM38" i="22"/>
  <c r="DM40" i="22" s="1"/>
  <c r="DP38" i="22"/>
  <c r="DP40" i="22" s="1"/>
  <c r="DJ38" i="22"/>
  <c r="DJ40" i="22" s="1"/>
  <c r="DL38" i="22"/>
  <c r="DL40" i="22" s="1"/>
  <c r="DS38" i="22"/>
  <c r="DS40" i="22" s="1"/>
  <c r="DO38" i="22"/>
  <c r="DO40" i="22" s="1"/>
  <c r="DK38" i="22"/>
  <c r="DK40" i="22" s="1"/>
  <c r="DV38" i="22"/>
  <c r="DV40" i="22" s="1"/>
  <c r="DR38" i="22"/>
  <c r="DR40" i="22" s="1"/>
  <c r="DN38" i="22"/>
  <c r="DN40" i="22" s="1"/>
  <c r="DL58" i="22"/>
  <c r="DS58" i="22"/>
  <c r="DK58" i="22"/>
  <c r="DO58" i="22"/>
  <c r="DI27" i="22"/>
  <c r="DI37" i="22"/>
  <c r="EA6" i="22"/>
  <c r="EA16" i="22"/>
  <c r="EA58" i="22" s="1"/>
  <c r="Q15" i="1" s="1"/>
  <c r="EA13" i="22"/>
  <c r="EA55" i="22" s="1"/>
  <c r="O15" i="1" s="1"/>
  <c r="EA8" i="22"/>
  <c r="EA50" i="22" s="1"/>
  <c r="J15" i="1" s="1"/>
  <c r="EA9" i="22"/>
  <c r="EA51" i="22" s="1"/>
  <c r="K15" i="1" s="1"/>
  <c r="DV51" i="22"/>
  <c r="DR51" i="22"/>
  <c r="DN51" i="22"/>
  <c r="DU51" i="22"/>
  <c r="DQ51" i="22"/>
  <c r="DM51" i="22"/>
  <c r="DT51" i="22"/>
  <c r="DO51" i="22"/>
  <c r="DI30" i="22"/>
  <c r="DK8" i="22"/>
  <c r="DK50" i="22" s="1"/>
  <c r="DJ8" i="22"/>
  <c r="DJ50" i="22" s="1"/>
  <c r="Y14" i="1" s="1"/>
  <c r="DM8" i="22"/>
  <c r="DM50" i="22" s="1"/>
  <c r="DN8" i="22"/>
  <c r="DN50" i="22" s="1"/>
  <c r="DO8" i="22"/>
  <c r="DO50" i="22" s="1"/>
  <c r="DP8" i="22"/>
  <c r="DP50" i="22" s="1"/>
  <c r="DQ8" i="22"/>
  <c r="DQ50" i="22" s="1"/>
  <c r="DR8" i="22"/>
  <c r="DR50" i="22" s="1"/>
  <c r="DS8" i="22"/>
  <c r="DS50" i="22" s="1"/>
  <c r="DT8" i="22"/>
  <c r="DT50" i="22" s="1"/>
  <c r="DU8" i="22"/>
  <c r="DU50" i="22" s="1"/>
  <c r="DV8" i="22"/>
  <c r="DV50" i="22" s="1"/>
  <c r="DL8" i="22"/>
  <c r="DL50" i="22" s="1"/>
  <c r="DK11" i="22"/>
  <c r="DK53" i="22" s="1"/>
  <c r="DJ11" i="22"/>
  <c r="DJ53" i="22" s="1"/>
  <c r="AB14" i="1" s="1"/>
  <c r="DM11" i="22"/>
  <c r="DM53" i="22" s="1"/>
  <c r="DN11" i="22"/>
  <c r="DN53" i="22" s="1"/>
  <c r="DO11" i="22"/>
  <c r="DO53" i="22" s="1"/>
  <c r="DP11" i="22"/>
  <c r="DP53" i="22" s="1"/>
  <c r="DQ11" i="22"/>
  <c r="DQ53" i="22" s="1"/>
  <c r="DR11" i="22"/>
  <c r="DR53" i="22" s="1"/>
  <c r="DS11" i="22"/>
  <c r="DS53" i="22" s="1"/>
  <c r="DT11" i="22"/>
  <c r="DT53" i="22" s="1"/>
  <c r="DU11" i="22"/>
  <c r="DU53" i="22" s="1"/>
  <c r="DV11" i="22"/>
  <c r="DV53" i="22" s="1"/>
  <c r="DL11" i="22"/>
  <c r="DL53" i="22" s="1"/>
  <c r="DK6" i="22"/>
  <c r="DJ6" i="22"/>
  <c r="DM6" i="22"/>
  <c r="DN6" i="22"/>
  <c r="DO6" i="22"/>
  <c r="DP6" i="22"/>
  <c r="DQ6" i="22"/>
  <c r="DR6" i="22"/>
  <c r="DS6" i="22"/>
  <c r="DT6" i="22"/>
  <c r="DU6" i="22"/>
  <c r="DV6" i="22"/>
  <c r="DL6" i="22"/>
  <c r="DK10" i="22"/>
  <c r="DK52" i="22" s="1"/>
  <c r="DJ10" i="22"/>
  <c r="DJ52" i="22" s="1"/>
  <c r="AA14" i="1" s="1"/>
  <c r="DM10" i="22"/>
  <c r="DM52" i="22" s="1"/>
  <c r="DN10" i="22"/>
  <c r="DN52" i="22" s="1"/>
  <c r="DO10" i="22"/>
  <c r="DO52" i="22" s="1"/>
  <c r="DP10" i="22"/>
  <c r="DP52" i="22" s="1"/>
  <c r="DQ10" i="22"/>
  <c r="DQ52" i="22" s="1"/>
  <c r="DR10" i="22"/>
  <c r="DR52" i="22" s="1"/>
  <c r="DS10" i="22"/>
  <c r="DS52" i="22" s="1"/>
  <c r="DT10" i="22"/>
  <c r="DT52" i="22" s="1"/>
  <c r="DU10" i="22"/>
  <c r="DU52" i="22" s="1"/>
  <c r="DV10" i="22"/>
  <c r="DV52" i="22" s="1"/>
  <c r="DL10" i="22"/>
  <c r="DL52" i="22" s="1"/>
  <c r="EB59" i="22" l="1"/>
  <c r="W15" i="1"/>
  <c r="W32" i="1" s="1"/>
  <c r="ES61" i="22"/>
  <c r="E16" i="1"/>
  <c r="DI38" i="22"/>
  <c r="DI40" i="22" s="1"/>
  <c r="EA48" i="22"/>
  <c r="EA17" i="22"/>
  <c r="EA19" i="22" s="1"/>
  <c r="DT48" i="22"/>
  <c r="DP48" i="22"/>
  <c r="DJ48" i="22"/>
  <c r="W14" i="1" s="1"/>
  <c r="DL48" i="22"/>
  <c r="DS48" i="22"/>
  <c r="DO48" i="22"/>
  <c r="DK48" i="22"/>
  <c r="DV48" i="22"/>
  <c r="DR48" i="22"/>
  <c r="DN48" i="22"/>
  <c r="DU48" i="22"/>
  <c r="DQ48" i="22"/>
  <c r="DM48" i="22"/>
  <c r="DK15" i="22"/>
  <c r="DK57" i="22" s="1"/>
  <c r="DJ15" i="22"/>
  <c r="DJ57" i="22" s="1"/>
  <c r="AG14" i="1" s="1"/>
  <c r="DM15" i="22"/>
  <c r="DM57" i="22" s="1"/>
  <c r="DN15" i="22"/>
  <c r="DN57" i="22" s="1"/>
  <c r="DO15" i="22"/>
  <c r="DO57" i="22" s="1"/>
  <c r="DP15" i="22"/>
  <c r="DP57" i="22" s="1"/>
  <c r="DQ15" i="22"/>
  <c r="DQ57" i="22" s="1"/>
  <c r="DR15" i="22"/>
  <c r="DR57" i="22" s="1"/>
  <c r="DS15" i="22"/>
  <c r="DS57" i="22" s="1"/>
  <c r="DT15" i="22"/>
  <c r="DT57" i="22" s="1"/>
  <c r="DU15" i="22"/>
  <c r="DU57" i="22" s="1"/>
  <c r="DV15" i="22"/>
  <c r="DV57" i="22" s="1"/>
  <c r="DL15" i="22"/>
  <c r="DL57" i="22" s="1"/>
  <c r="DK13" i="22"/>
  <c r="DK55" i="22" s="1"/>
  <c r="DJ13" i="22"/>
  <c r="DJ55" i="22" s="1"/>
  <c r="AD14" i="1" s="1"/>
  <c r="DM13" i="22"/>
  <c r="DM55" i="22" s="1"/>
  <c r="DN13" i="22"/>
  <c r="DN55" i="22" s="1"/>
  <c r="DO13" i="22"/>
  <c r="DO55" i="22" s="1"/>
  <c r="DP13" i="22"/>
  <c r="DP55" i="22" s="1"/>
  <c r="DQ13" i="22"/>
  <c r="DQ55" i="22" s="1"/>
  <c r="DR13" i="22"/>
  <c r="DR55" i="22" s="1"/>
  <c r="DS13" i="22"/>
  <c r="DS55" i="22" s="1"/>
  <c r="DT13" i="22"/>
  <c r="DT55" i="22" s="1"/>
  <c r="DU13" i="22"/>
  <c r="DU55" i="22" s="1"/>
  <c r="DV13" i="22"/>
  <c r="DV55" i="22" s="1"/>
  <c r="DL13" i="22"/>
  <c r="DL55" i="22" s="1"/>
  <c r="DK7" i="22"/>
  <c r="DJ7" i="22"/>
  <c r="DI8" i="22"/>
  <c r="DI50" i="22" s="1"/>
  <c r="J14" i="1" s="1"/>
  <c r="DI9" i="22"/>
  <c r="DI51" i="22" s="1"/>
  <c r="K14" i="1" s="1"/>
  <c r="DI10" i="22"/>
  <c r="DI52" i="22" s="1"/>
  <c r="L14" i="1" s="1"/>
  <c r="DI11" i="22"/>
  <c r="DI53" i="22" s="1"/>
  <c r="M14" i="1" s="1"/>
  <c r="DI12" i="22"/>
  <c r="DI54" i="22" s="1"/>
  <c r="N14" i="1" s="1"/>
  <c r="DI14" i="22"/>
  <c r="DI56" i="22" s="1"/>
  <c r="P14" i="1" s="1"/>
  <c r="DI16" i="22"/>
  <c r="DI58" i="22" s="1"/>
  <c r="Q14" i="1" s="1"/>
  <c r="DI6" i="22"/>
  <c r="DM7" i="22"/>
  <c r="DN7" i="22"/>
  <c r="DO7" i="22"/>
  <c r="DP7" i="22"/>
  <c r="DQ7" i="22"/>
  <c r="DR7" i="22"/>
  <c r="DS7" i="22"/>
  <c r="DT7" i="22"/>
  <c r="DU7" i="22"/>
  <c r="DV7" i="22"/>
  <c r="DL7" i="22"/>
  <c r="CR54" i="22"/>
  <c r="AC13" i="1" s="1"/>
  <c r="CS54" i="22"/>
  <c r="CT54" i="22"/>
  <c r="CU54" i="22"/>
  <c r="CV54" i="22"/>
  <c r="CW54" i="22"/>
  <c r="CX54" i="22"/>
  <c r="CY54" i="22"/>
  <c r="CZ54" i="22"/>
  <c r="DA54" i="22"/>
  <c r="DB54" i="22"/>
  <c r="DC54" i="22"/>
  <c r="DD54" i="22"/>
  <c r="CR56" i="22"/>
  <c r="AE13" i="1" s="1"/>
  <c r="CS56" i="22"/>
  <c r="CT56" i="22"/>
  <c r="CU56" i="22"/>
  <c r="CV56" i="22"/>
  <c r="CW56" i="22"/>
  <c r="CX56" i="22"/>
  <c r="CY56" i="22"/>
  <c r="CZ56" i="22"/>
  <c r="DA56" i="22"/>
  <c r="DB56" i="22"/>
  <c r="DC56" i="22"/>
  <c r="DD56" i="22"/>
  <c r="CS31" i="22"/>
  <c r="CR31" i="22"/>
  <c r="CQ28" i="22"/>
  <c r="CQ29" i="22"/>
  <c r="CQ32" i="22"/>
  <c r="CQ33" i="22"/>
  <c r="CQ34" i="22"/>
  <c r="CQ35" i="22"/>
  <c r="CQ36" i="22"/>
  <c r="CU31" i="22"/>
  <c r="CV31" i="22"/>
  <c r="CW31" i="22"/>
  <c r="CX31" i="22"/>
  <c r="CY31" i="22"/>
  <c r="CZ31" i="22"/>
  <c r="DA31" i="22"/>
  <c r="DB31" i="22"/>
  <c r="DC31" i="22"/>
  <c r="DD31" i="22"/>
  <c r="CT31" i="22"/>
  <c r="CS16" i="22"/>
  <c r="CR16" i="22"/>
  <c r="CU16" i="22"/>
  <c r="CV16" i="22"/>
  <c r="CW16" i="22"/>
  <c r="CX16" i="22"/>
  <c r="CY16" i="22"/>
  <c r="CY58" i="22" s="1"/>
  <c r="CZ16" i="22"/>
  <c r="DA16" i="22"/>
  <c r="DB16" i="22"/>
  <c r="DC16" i="22"/>
  <c r="DC58" i="22" s="1"/>
  <c r="DD16" i="22"/>
  <c r="CT16" i="22"/>
  <c r="CS8" i="22"/>
  <c r="CS50" i="22" s="1"/>
  <c r="CR8" i="22"/>
  <c r="CR50" i="22" s="1"/>
  <c r="Y13" i="1" s="1"/>
  <c r="CU8" i="22"/>
  <c r="CU50" i="22" s="1"/>
  <c r="CV8" i="22"/>
  <c r="CV50" i="22" s="1"/>
  <c r="CW8" i="22"/>
  <c r="CW50" i="22" s="1"/>
  <c r="CX8" i="22"/>
  <c r="CX50" i="22" s="1"/>
  <c r="CY8" i="22"/>
  <c r="CY50" i="22" s="1"/>
  <c r="CZ8" i="22"/>
  <c r="CZ50" i="22" s="1"/>
  <c r="DA8" i="22"/>
  <c r="DA50" i="22" s="1"/>
  <c r="DB8" i="22"/>
  <c r="DB50" i="22" s="1"/>
  <c r="DC8" i="22"/>
  <c r="DC50" i="22" s="1"/>
  <c r="DD8" i="22"/>
  <c r="DD50" i="22" s="1"/>
  <c r="CT8" i="22"/>
  <c r="CT50" i="22" s="1"/>
  <c r="CS11" i="22"/>
  <c r="CS53" i="22" s="1"/>
  <c r="CR11" i="22"/>
  <c r="CR53" i="22" s="1"/>
  <c r="AB13" i="1" s="1"/>
  <c r="CU11" i="22"/>
  <c r="CU53" i="22" s="1"/>
  <c r="CV11" i="22"/>
  <c r="CV53" i="22" s="1"/>
  <c r="CW11" i="22"/>
  <c r="CW53" i="22" s="1"/>
  <c r="CX11" i="22"/>
  <c r="CX53" i="22" s="1"/>
  <c r="CY11" i="22"/>
  <c r="CY53" i="22" s="1"/>
  <c r="CZ11" i="22"/>
  <c r="CZ53" i="22" s="1"/>
  <c r="DA11" i="22"/>
  <c r="DA53" i="22" s="1"/>
  <c r="DB11" i="22"/>
  <c r="DB53" i="22" s="1"/>
  <c r="DC11" i="22"/>
  <c r="DC53" i="22" s="1"/>
  <c r="DD11" i="22"/>
  <c r="DD53" i="22" s="1"/>
  <c r="CT11" i="22"/>
  <c r="CT53" i="22" s="1"/>
  <c r="CS6" i="22"/>
  <c r="CR6" i="22"/>
  <c r="CU6" i="22"/>
  <c r="CV6" i="22"/>
  <c r="CW6" i="22"/>
  <c r="CX6" i="22"/>
  <c r="CY6" i="22"/>
  <c r="CZ6" i="22"/>
  <c r="DA6" i="22"/>
  <c r="DB6" i="22"/>
  <c r="DC6" i="22"/>
  <c r="DD6" i="22"/>
  <c r="CT6" i="22"/>
  <c r="CS9" i="22"/>
  <c r="CR9" i="22"/>
  <c r="CU9" i="22"/>
  <c r="CV9" i="22"/>
  <c r="CW9" i="22"/>
  <c r="CX9" i="22"/>
  <c r="CY9" i="22"/>
  <c r="CZ9" i="22"/>
  <c r="DA9" i="22"/>
  <c r="DB9" i="22"/>
  <c r="DC9" i="22"/>
  <c r="DD9" i="22"/>
  <c r="CT9" i="22"/>
  <c r="CS10" i="22"/>
  <c r="CR10" i="22"/>
  <c r="CU10" i="22"/>
  <c r="CV10" i="22"/>
  <c r="CW10" i="22"/>
  <c r="CX10" i="22"/>
  <c r="CY10" i="22"/>
  <c r="CZ10" i="22"/>
  <c r="DA10" i="22"/>
  <c r="DB10" i="22"/>
  <c r="DC10" i="22"/>
  <c r="DD10" i="22"/>
  <c r="CT10" i="22"/>
  <c r="CS15" i="22"/>
  <c r="CR15" i="22"/>
  <c r="CU15" i="22"/>
  <c r="CV15" i="22"/>
  <c r="CW15" i="22"/>
  <c r="CX15" i="22"/>
  <c r="CY15" i="22"/>
  <c r="CZ15" i="22"/>
  <c r="DA15" i="22"/>
  <c r="DB15" i="22"/>
  <c r="DC15" i="22"/>
  <c r="DD15" i="22"/>
  <c r="CT15" i="22"/>
  <c r="CS13" i="22"/>
  <c r="CS55" i="22" s="1"/>
  <c r="CR13" i="22"/>
  <c r="CR55" i="22" s="1"/>
  <c r="AD13" i="1" s="1"/>
  <c r="CU13" i="22"/>
  <c r="CU55" i="22" s="1"/>
  <c r="CV13" i="22"/>
  <c r="CV55" i="22" s="1"/>
  <c r="CW13" i="22"/>
  <c r="CW55" i="22" s="1"/>
  <c r="CX13" i="22"/>
  <c r="CX55" i="22" s="1"/>
  <c r="CY13" i="22"/>
  <c r="CY55" i="22" s="1"/>
  <c r="CZ13" i="22"/>
  <c r="CZ55" i="22" s="1"/>
  <c r="DA13" i="22"/>
  <c r="DA55" i="22" s="1"/>
  <c r="DB13" i="22"/>
  <c r="DB55" i="22" s="1"/>
  <c r="DC13" i="22"/>
  <c r="DC55" i="22" s="1"/>
  <c r="DD13" i="22"/>
  <c r="DD55" i="22" s="1"/>
  <c r="CT13" i="22"/>
  <c r="CT55" i="22" s="1"/>
  <c r="CS7" i="22"/>
  <c r="CR7" i="22"/>
  <c r="CQ12" i="22"/>
  <c r="CQ14" i="22"/>
  <c r="CQ56" i="22" s="1"/>
  <c r="P13" i="1" s="1"/>
  <c r="DD7" i="22"/>
  <c r="CU7" i="22"/>
  <c r="CV7" i="22"/>
  <c r="CW7" i="22"/>
  <c r="CX7" i="22"/>
  <c r="CY7" i="22"/>
  <c r="CZ7" i="22"/>
  <c r="DA7" i="22"/>
  <c r="DB7" i="22"/>
  <c r="DC7" i="22"/>
  <c r="CT7" i="22"/>
  <c r="BZ49" i="22"/>
  <c r="CA49" i="22"/>
  <c r="CB49" i="22"/>
  <c r="CC49" i="22"/>
  <c r="CD49" i="22"/>
  <c r="CE49" i="22"/>
  <c r="CF49" i="22"/>
  <c r="CG49" i="22"/>
  <c r="CH49" i="22"/>
  <c r="CI49" i="22"/>
  <c r="CJ49" i="22"/>
  <c r="CK49" i="22"/>
  <c r="CL49" i="22"/>
  <c r="BZ50" i="22"/>
  <c r="Y12" i="1" s="1"/>
  <c r="CA50" i="22"/>
  <c r="CB50" i="22"/>
  <c r="CC50" i="22"/>
  <c r="CD50" i="22"/>
  <c r="CE50" i="22"/>
  <c r="CF50" i="22"/>
  <c r="CG50" i="22"/>
  <c r="CH50" i="22"/>
  <c r="CI50" i="22"/>
  <c r="CJ50" i="22"/>
  <c r="CK50" i="22"/>
  <c r="CL50" i="22"/>
  <c r="BZ53" i="22"/>
  <c r="AB12" i="1" s="1"/>
  <c r="CA53" i="22"/>
  <c r="CB53" i="22"/>
  <c r="CC53" i="22"/>
  <c r="CD53" i="22"/>
  <c r="CE53" i="22"/>
  <c r="CF53" i="22"/>
  <c r="CG53" i="22"/>
  <c r="CH53" i="22"/>
  <c r="CI53" i="22"/>
  <c r="CJ53" i="22"/>
  <c r="CK53" i="22"/>
  <c r="CL53" i="22"/>
  <c r="BZ54" i="22"/>
  <c r="AC12" i="1" s="1"/>
  <c r="CA54" i="22"/>
  <c r="CB54" i="22"/>
  <c r="CC54" i="22"/>
  <c r="CD54" i="22"/>
  <c r="CE54" i="22"/>
  <c r="CF54" i="22"/>
  <c r="CG54" i="22"/>
  <c r="CH54" i="22"/>
  <c r="CI54" i="22"/>
  <c r="CJ54" i="22"/>
  <c r="CK54" i="22"/>
  <c r="CL54" i="22"/>
  <c r="BZ55" i="22"/>
  <c r="AD12" i="1" s="1"/>
  <c r="CA55" i="22"/>
  <c r="CB55" i="22"/>
  <c r="CC55" i="22"/>
  <c r="CD55" i="22"/>
  <c r="CE55" i="22"/>
  <c r="CF55" i="22"/>
  <c r="CG55" i="22"/>
  <c r="CH55" i="22"/>
  <c r="CI55" i="22"/>
  <c r="CJ55" i="22"/>
  <c r="CK55" i="22"/>
  <c r="CL55" i="22"/>
  <c r="BZ56" i="22"/>
  <c r="AE12" i="1" s="1"/>
  <c r="CA56" i="22"/>
  <c r="CB56" i="22"/>
  <c r="CC56" i="22"/>
  <c r="CD56" i="22"/>
  <c r="CE56" i="22"/>
  <c r="CF56" i="22"/>
  <c r="CG56" i="22"/>
  <c r="CH56" i="22"/>
  <c r="CI56" i="22"/>
  <c r="CJ56" i="22"/>
  <c r="CK56" i="22"/>
  <c r="CL56" i="22"/>
  <c r="BZ57" i="22"/>
  <c r="AG12" i="1" s="1"/>
  <c r="CA57" i="22"/>
  <c r="CB57" i="22"/>
  <c r="CC57" i="22"/>
  <c r="CD57" i="22"/>
  <c r="CE57" i="22"/>
  <c r="CF57" i="22"/>
  <c r="CG57" i="22"/>
  <c r="CH57" i="22"/>
  <c r="CI57" i="22"/>
  <c r="CJ57" i="22"/>
  <c r="CK57" i="22"/>
  <c r="CL57" i="22"/>
  <c r="CA37" i="22"/>
  <c r="BZ37" i="22"/>
  <c r="CC37" i="22"/>
  <c r="CD37" i="22"/>
  <c r="CE37" i="22"/>
  <c r="CF37" i="22"/>
  <c r="CG37" i="22"/>
  <c r="CH37" i="22"/>
  <c r="CI37" i="22"/>
  <c r="CJ37" i="22"/>
  <c r="CK37" i="22"/>
  <c r="CL37" i="22"/>
  <c r="CB37" i="22"/>
  <c r="CA27" i="22"/>
  <c r="BZ27" i="22"/>
  <c r="CC27" i="22"/>
  <c r="CD27" i="22"/>
  <c r="CE27" i="22"/>
  <c r="CF27" i="22"/>
  <c r="CG27" i="22"/>
  <c r="CH27" i="22"/>
  <c r="CI27" i="22"/>
  <c r="CJ27" i="22"/>
  <c r="CK27" i="22"/>
  <c r="CL27" i="22"/>
  <c r="CB27" i="22"/>
  <c r="CA30" i="22"/>
  <c r="CA51" i="22" s="1"/>
  <c r="BZ30" i="22"/>
  <c r="BZ51" i="22" s="1"/>
  <c r="Z12" i="1" s="1"/>
  <c r="CC30" i="22"/>
  <c r="CC51" i="22" s="1"/>
  <c r="CD30" i="22"/>
  <c r="CD51" i="22" s="1"/>
  <c r="CE30" i="22"/>
  <c r="CE51" i="22" s="1"/>
  <c r="CF30" i="22"/>
  <c r="CF51" i="22" s="1"/>
  <c r="CG30" i="22"/>
  <c r="CG51" i="22" s="1"/>
  <c r="CH30" i="22"/>
  <c r="CH51" i="22" s="1"/>
  <c r="CI30" i="22"/>
  <c r="CI51" i="22" s="1"/>
  <c r="CJ30" i="22"/>
  <c r="CJ51" i="22" s="1"/>
  <c r="CK30" i="22"/>
  <c r="CK51" i="22" s="1"/>
  <c r="CL30" i="22"/>
  <c r="CL51" i="22" s="1"/>
  <c r="CB30" i="22"/>
  <c r="CB51" i="22" s="1"/>
  <c r="BY28" i="22"/>
  <c r="BY29" i="22"/>
  <c r="BY32" i="22"/>
  <c r="BY33" i="22"/>
  <c r="BY34" i="22"/>
  <c r="BY35" i="22"/>
  <c r="BY36" i="22"/>
  <c r="CA31" i="22"/>
  <c r="BZ31" i="22"/>
  <c r="CC31" i="22"/>
  <c r="CD31" i="22"/>
  <c r="CE31" i="22"/>
  <c r="CF31" i="22"/>
  <c r="CG31" i="22"/>
  <c r="CH31" i="22"/>
  <c r="CI31" i="22"/>
  <c r="CJ31" i="22"/>
  <c r="CK31" i="22"/>
  <c r="CL31" i="22"/>
  <c r="CB31" i="22"/>
  <c r="CA16" i="22"/>
  <c r="BZ16" i="22"/>
  <c r="CL16" i="22"/>
  <c r="CC16" i="22"/>
  <c r="CC58" i="22" s="1"/>
  <c r="CD16" i="22"/>
  <c r="CD58" i="22" s="1"/>
  <c r="CE16" i="22"/>
  <c r="CE58" i="22" s="1"/>
  <c r="CF16" i="22"/>
  <c r="CG16" i="22"/>
  <c r="CG58" i="22" s="1"/>
  <c r="CH16" i="22"/>
  <c r="CH58" i="22" s="1"/>
  <c r="CI16" i="22"/>
  <c r="CI58" i="22" s="1"/>
  <c r="CJ16" i="22"/>
  <c r="CJ58" i="22" s="1"/>
  <c r="CK16" i="22"/>
  <c r="CK58" i="22" s="1"/>
  <c r="CB16" i="22"/>
  <c r="CA6" i="22"/>
  <c r="BZ6" i="22"/>
  <c r="CC6" i="22"/>
  <c r="CD6" i="22"/>
  <c r="CE6" i="22"/>
  <c r="CF6" i="22"/>
  <c r="CG6" i="22"/>
  <c r="CH6" i="22"/>
  <c r="CI6" i="22"/>
  <c r="CJ6" i="22"/>
  <c r="CK6" i="22"/>
  <c r="CL6" i="22"/>
  <c r="CB6" i="22"/>
  <c r="CA10" i="22"/>
  <c r="BZ10" i="22"/>
  <c r="BY7" i="22"/>
  <c r="BY8" i="22"/>
  <c r="BY50" i="22" s="1"/>
  <c r="J12" i="1" s="1"/>
  <c r="BY9" i="22"/>
  <c r="BY11" i="22"/>
  <c r="BY53" i="22" s="1"/>
  <c r="M12" i="1" s="1"/>
  <c r="BY12" i="22"/>
  <c r="BY13" i="22"/>
  <c r="BY55" i="22" s="1"/>
  <c r="O12" i="1" s="1"/>
  <c r="BY14" i="22"/>
  <c r="BY15" i="22"/>
  <c r="BY57" i="22" s="1"/>
  <c r="R12" i="1" s="1"/>
  <c r="CC10" i="22"/>
  <c r="CD10" i="22"/>
  <c r="CE10" i="22"/>
  <c r="CF10" i="22"/>
  <c r="CG10" i="22"/>
  <c r="CH10" i="22"/>
  <c r="CI10" i="22"/>
  <c r="CJ10" i="22"/>
  <c r="CK10" i="22"/>
  <c r="CL10" i="22"/>
  <c r="CB10" i="22"/>
  <c r="BH49" i="22"/>
  <c r="BI49" i="22"/>
  <c r="BJ49" i="22"/>
  <c r="BK49" i="22"/>
  <c r="BL49" i="22"/>
  <c r="BM49" i="22"/>
  <c r="BN49" i="22"/>
  <c r="BO49" i="22"/>
  <c r="BP49" i="22"/>
  <c r="BQ49" i="22"/>
  <c r="BR49" i="22"/>
  <c r="BS49" i="22"/>
  <c r="BT49" i="22"/>
  <c r="BH50" i="22"/>
  <c r="Y11" i="1" s="1"/>
  <c r="BI50" i="22"/>
  <c r="BJ50" i="22"/>
  <c r="BK50" i="22"/>
  <c r="BL50" i="22"/>
  <c r="BM50" i="22"/>
  <c r="BN50" i="22"/>
  <c r="BO50" i="22"/>
  <c r="BP50" i="22"/>
  <c r="BQ50" i="22"/>
  <c r="BR50" i="22"/>
  <c r="BS50" i="22"/>
  <c r="BT50" i="22"/>
  <c r="BH54" i="22"/>
  <c r="AC11" i="1" s="1"/>
  <c r="BI54" i="22"/>
  <c r="BJ54" i="22"/>
  <c r="BK54" i="22"/>
  <c r="BL54" i="22"/>
  <c r="BM54" i="22"/>
  <c r="BN54" i="22"/>
  <c r="BO54" i="22"/>
  <c r="BP54" i="22"/>
  <c r="BQ54" i="22"/>
  <c r="BR54" i="22"/>
  <c r="BS54" i="22"/>
  <c r="BT54" i="22"/>
  <c r="BH55" i="22"/>
  <c r="AD11" i="1" s="1"/>
  <c r="BI55" i="22"/>
  <c r="BJ55" i="22"/>
  <c r="BK55" i="22"/>
  <c r="BL55" i="22"/>
  <c r="BM55" i="22"/>
  <c r="BN55" i="22"/>
  <c r="BO55" i="22"/>
  <c r="BP55" i="22"/>
  <c r="BQ55" i="22"/>
  <c r="BR55" i="22"/>
  <c r="BS55" i="22"/>
  <c r="BT55" i="22"/>
  <c r="BH56" i="22"/>
  <c r="AE11" i="1" s="1"/>
  <c r="BI56" i="22"/>
  <c r="BJ56" i="22"/>
  <c r="BK56" i="22"/>
  <c r="BL56" i="22"/>
  <c r="BM56" i="22"/>
  <c r="BN56" i="22"/>
  <c r="BO56" i="22"/>
  <c r="BP56" i="22"/>
  <c r="BQ56" i="22"/>
  <c r="BR56" i="22"/>
  <c r="BS56" i="22"/>
  <c r="BT56" i="22"/>
  <c r="BH57" i="22"/>
  <c r="AG11" i="1" s="1"/>
  <c r="BI57" i="22"/>
  <c r="BJ57" i="22"/>
  <c r="BK57" i="22"/>
  <c r="BL57" i="22"/>
  <c r="BM57" i="22"/>
  <c r="BN57" i="22"/>
  <c r="BO57" i="22"/>
  <c r="BP57" i="22"/>
  <c r="BQ57" i="22"/>
  <c r="BR57" i="22"/>
  <c r="BS57" i="22"/>
  <c r="BT57" i="22"/>
  <c r="BH58" i="22"/>
  <c r="AF11" i="1" s="1"/>
  <c r="BI58" i="22"/>
  <c r="BJ58" i="22"/>
  <c r="BK58" i="22"/>
  <c r="BL58" i="22"/>
  <c r="BM58" i="22"/>
  <c r="BN58" i="22"/>
  <c r="BO58" i="22"/>
  <c r="BP58" i="22"/>
  <c r="BQ58" i="22"/>
  <c r="BR58" i="22"/>
  <c r="BS58" i="22"/>
  <c r="BT58" i="22"/>
  <c r="BI27" i="22"/>
  <c r="BH27" i="22"/>
  <c r="BK27" i="22"/>
  <c r="BL27" i="22"/>
  <c r="BM27" i="22"/>
  <c r="BN27" i="22"/>
  <c r="BO27" i="22"/>
  <c r="BP27" i="22"/>
  <c r="BQ27" i="22"/>
  <c r="BR27" i="22"/>
  <c r="BS27" i="22"/>
  <c r="BT27" i="22"/>
  <c r="BJ27" i="22"/>
  <c r="BG28" i="22"/>
  <c r="BG29" i="22"/>
  <c r="BG30" i="22"/>
  <c r="BG32" i="22"/>
  <c r="BG33" i="22"/>
  <c r="BG34" i="22"/>
  <c r="BG35" i="22"/>
  <c r="BG36" i="22"/>
  <c r="BG37" i="22"/>
  <c r="BI31" i="22"/>
  <c r="BH31" i="22"/>
  <c r="BK31" i="22"/>
  <c r="BL31" i="22"/>
  <c r="BM31" i="22"/>
  <c r="BN31" i="22"/>
  <c r="BO31" i="22"/>
  <c r="BP31" i="22"/>
  <c r="BQ31" i="22"/>
  <c r="BR31" i="22"/>
  <c r="BS31" i="22"/>
  <c r="BT31" i="22"/>
  <c r="BJ31" i="22"/>
  <c r="BG39" i="22" l="1"/>
  <c r="BT60" i="22"/>
  <c r="BR60" i="22"/>
  <c r="BP60" i="22"/>
  <c r="BN60" i="22"/>
  <c r="BL60" i="22"/>
  <c r="BJ60" i="22"/>
  <c r="X11" i="1"/>
  <c r="BH60" i="22"/>
  <c r="U11" i="1" s="1"/>
  <c r="CK60" i="22"/>
  <c r="CI60" i="22"/>
  <c r="CG60" i="22"/>
  <c r="CE60" i="22"/>
  <c r="CC60" i="22"/>
  <c r="CA60" i="22"/>
  <c r="CQ39" i="22"/>
  <c r="BS60" i="22"/>
  <c r="BQ60" i="22"/>
  <c r="BO60" i="22"/>
  <c r="BM60" i="22"/>
  <c r="BK60" i="22"/>
  <c r="BI60" i="22"/>
  <c r="CI52" i="22"/>
  <c r="CE52" i="22"/>
  <c r="BY54" i="22"/>
  <c r="N12" i="1" s="1"/>
  <c r="BY49" i="22"/>
  <c r="BY18" i="22"/>
  <c r="CA52" i="22"/>
  <c r="BY39" i="22"/>
  <c r="CL60" i="22"/>
  <c r="CJ60" i="22"/>
  <c r="CH60" i="22"/>
  <c r="CF60" i="22"/>
  <c r="CD60" i="22"/>
  <c r="CB60" i="22"/>
  <c r="X12" i="1"/>
  <c r="BZ60" i="22"/>
  <c r="U12" i="1" s="1"/>
  <c r="DS18" i="22"/>
  <c r="DO18" i="22"/>
  <c r="CQ54" i="22"/>
  <c r="N13" i="1" s="1"/>
  <c r="CT52" i="22"/>
  <c r="DA52" i="22"/>
  <c r="CW52" i="22"/>
  <c r="CT51" i="22"/>
  <c r="DA51" i="22"/>
  <c r="CW51" i="22"/>
  <c r="CS51" i="22"/>
  <c r="DD51" i="22"/>
  <c r="CZ51" i="22"/>
  <c r="CV51" i="22"/>
  <c r="DB58" i="22"/>
  <c r="CX58" i="22"/>
  <c r="CR58" i="22"/>
  <c r="AF13" i="1" s="1"/>
  <c r="DD52" i="22"/>
  <c r="CZ52" i="22"/>
  <c r="CV52" i="22"/>
  <c r="EA59" i="22"/>
  <c r="EA61" i="22" s="1"/>
  <c r="H15" i="1"/>
  <c r="EB61" i="22"/>
  <c r="T15" i="1"/>
  <c r="CB52" i="22"/>
  <c r="DC52" i="22"/>
  <c r="CY52" i="22"/>
  <c r="CU52" i="22"/>
  <c r="CR52" i="22"/>
  <c r="AA13" i="1" s="1"/>
  <c r="CU58" i="22"/>
  <c r="CT58" i="22"/>
  <c r="DA58" i="22"/>
  <c r="CW58" i="22"/>
  <c r="CS58" i="22"/>
  <c r="DC51" i="22"/>
  <c r="CY51" i="22"/>
  <c r="CU51" i="22"/>
  <c r="CQ37" i="22"/>
  <c r="CF58" i="22"/>
  <c r="DD58" i="22"/>
  <c r="CZ58" i="22"/>
  <c r="CV58" i="22"/>
  <c r="DB52" i="22"/>
  <c r="CX52" i="22"/>
  <c r="CS52" i="22"/>
  <c r="DB51" i="22"/>
  <c r="CX51" i="22"/>
  <c r="CR51" i="22"/>
  <c r="Z13" i="1" s="1"/>
  <c r="CL52" i="22"/>
  <c r="CH52" i="22"/>
  <c r="CD52" i="22"/>
  <c r="BZ58" i="22"/>
  <c r="AF12" i="1" s="1"/>
  <c r="CL38" i="22"/>
  <c r="CL40" i="22" s="1"/>
  <c r="CH38" i="22"/>
  <c r="CH40" i="22" s="1"/>
  <c r="CK17" i="22"/>
  <c r="CK19" i="22" s="1"/>
  <c r="CD38" i="22"/>
  <c r="CD40" i="22" s="1"/>
  <c r="DV49" i="22"/>
  <c r="DV60" i="22" s="1"/>
  <c r="DV18" i="22"/>
  <c r="DR49" i="22"/>
  <c r="DR60" i="22" s="1"/>
  <c r="DR18" i="22"/>
  <c r="DN49" i="22"/>
  <c r="DN60" i="22" s="1"/>
  <c r="DN18" i="22"/>
  <c r="DQ17" i="22"/>
  <c r="DN17" i="22"/>
  <c r="DV17" i="22"/>
  <c r="DO17" i="22"/>
  <c r="DO19" i="22" s="1"/>
  <c r="DL17" i="22"/>
  <c r="DP17" i="22"/>
  <c r="DQ49" i="22"/>
  <c r="DQ60" i="22" s="1"/>
  <c r="DQ18" i="22"/>
  <c r="DM49" i="22"/>
  <c r="DM60" i="22" s="1"/>
  <c r="DM18" i="22"/>
  <c r="DQ59" i="22"/>
  <c r="DQ61" i="22" s="1"/>
  <c r="DN59" i="22"/>
  <c r="DV59" i="22"/>
  <c r="DO59" i="22"/>
  <c r="DL59" i="22"/>
  <c r="DP59" i="22"/>
  <c r="DU49" i="22"/>
  <c r="DU60" i="22" s="1"/>
  <c r="DU18" i="22"/>
  <c r="DT49" i="22"/>
  <c r="DT60" i="22" s="1"/>
  <c r="DT18" i="22"/>
  <c r="DP49" i="22"/>
  <c r="DP60" i="22" s="1"/>
  <c r="DP18" i="22"/>
  <c r="DI48" i="22"/>
  <c r="H14" i="1" s="1"/>
  <c r="DJ49" i="22"/>
  <c r="DJ18" i="22"/>
  <c r="DM17" i="22"/>
  <c r="DU17" i="22"/>
  <c r="DR17" i="22"/>
  <c r="DK17" i="22"/>
  <c r="DS17" i="22"/>
  <c r="DS19" i="22" s="1"/>
  <c r="DJ17" i="22"/>
  <c r="DT17" i="22"/>
  <c r="DT19" i="22" s="1"/>
  <c r="DL49" i="22"/>
  <c r="DL60" i="22" s="1"/>
  <c r="DL18" i="22"/>
  <c r="DK49" i="22"/>
  <c r="DK60" i="22" s="1"/>
  <c r="DK18" i="22"/>
  <c r="DM59" i="22"/>
  <c r="DU59" i="22"/>
  <c r="DR59" i="22"/>
  <c r="DK59" i="22"/>
  <c r="DS59" i="22"/>
  <c r="DJ59" i="22"/>
  <c r="DT59" i="22"/>
  <c r="CT49" i="22"/>
  <c r="CT18" i="22"/>
  <c r="CZ49" i="22"/>
  <c r="CZ18" i="22"/>
  <c r="CV49" i="22"/>
  <c r="CV18" i="22"/>
  <c r="CT57" i="22"/>
  <c r="JR15" i="22"/>
  <c r="JR57" i="22" s="1"/>
  <c r="DA57" i="22"/>
  <c r="JY15" i="22"/>
  <c r="JY57" i="22" s="1"/>
  <c r="CW57" i="22"/>
  <c r="JU15" i="22"/>
  <c r="JU57" i="22" s="1"/>
  <c r="CS57" i="22"/>
  <c r="JQ15" i="22"/>
  <c r="JQ57" i="22" s="1"/>
  <c r="DD48" i="22"/>
  <c r="DD17" i="22"/>
  <c r="CZ48" i="22"/>
  <c r="CZ17" i="22"/>
  <c r="CV48" i="22"/>
  <c r="CV17" i="22"/>
  <c r="DB38" i="22"/>
  <c r="DB40" i="22" s="1"/>
  <c r="CX38" i="22"/>
  <c r="CX40" i="22" s="1"/>
  <c r="CR38" i="22"/>
  <c r="CR40" i="22" s="1"/>
  <c r="DC49" i="22"/>
  <c r="DC18" i="22"/>
  <c r="CY49" i="22"/>
  <c r="CY18" i="22"/>
  <c r="CU49" i="22"/>
  <c r="CU18" i="22"/>
  <c r="CR49" i="22"/>
  <c r="X13" i="1" s="1"/>
  <c r="CR18" i="22"/>
  <c r="DD57" i="22"/>
  <c r="KB15" i="22"/>
  <c r="KB57" i="22" s="1"/>
  <c r="CZ57" i="22"/>
  <c r="JX15" i="22"/>
  <c r="JX57" i="22" s="1"/>
  <c r="CV57" i="22"/>
  <c r="JT15" i="22"/>
  <c r="JT57" i="22" s="1"/>
  <c r="DC48" i="22"/>
  <c r="DC17" i="22"/>
  <c r="CY48" i="22"/>
  <c r="CY17" i="22"/>
  <c r="CU48" i="22"/>
  <c r="CU17" i="22"/>
  <c r="CT38" i="22"/>
  <c r="CT40" i="22" s="1"/>
  <c r="DA38" i="22"/>
  <c r="DA40" i="22" s="1"/>
  <c r="CW38" i="22"/>
  <c r="CW40" i="22" s="1"/>
  <c r="CS38" i="22"/>
  <c r="CS40" i="22" s="1"/>
  <c r="CX49" i="22"/>
  <c r="CX18" i="22"/>
  <c r="DD49" i="22"/>
  <c r="DD18" i="22"/>
  <c r="CS49" i="22"/>
  <c r="CS18" i="22"/>
  <c r="DC57" i="22"/>
  <c r="KA15" i="22"/>
  <c r="KA57" i="22" s="1"/>
  <c r="CY57" i="22"/>
  <c r="JW15" i="22"/>
  <c r="JW57" i="22" s="1"/>
  <c r="CU57" i="22"/>
  <c r="JS15" i="22"/>
  <c r="JS57" i="22" s="1"/>
  <c r="DB48" i="22"/>
  <c r="DB17" i="22"/>
  <c r="CX48" i="22"/>
  <c r="CX17" i="22"/>
  <c r="CR48" i="22"/>
  <c r="CR17" i="22"/>
  <c r="DD38" i="22"/>
  <c r="DD40" i="22" s="1"/>
  <c r="CZ38" i="22"/>
  <c r="CZ40" i="22" s="1"/>
  <c r="CV38" i="22"/>
  <c r="CV40" i="22" s="1"/>
  <c r="DB49" i="22"/>
  <c r="DB18" i="22"/>
  <c r="DA49" i="22"/>
  <c r="DA18" i="22"/>
  <c r="CW49" i="22"/>
  <c r="CW18" i="22"/>
  <c r="DB57" i="22"/>
  <c r="JZ15" i="22"/>
  <c r="JZ57" i="22" s="1"/>
  <c r="CX57" i="22"/>
  <c r="JV15" i="22"/>
  <c r="JV57" i="22" s="1"/>
  <c r="CR57" i="22"/>
  <c r="AG13" i="1" s="1"/>
  <c r="JP15" i="22"/>
  <c r="JP57" i="22" s="1"/>
  <c r="CT48" i="22"/>
  <c r="CT59" i="22" s="1"/>
  <c r="CT17" i="22"/>
  <c r="CT19" i="22" s="1"/>
  <c r="DA48" i="22"/>
  <c r="DA17" i="22"/>
  <c r="CW48" i="22"/>
  <c r="CW17" i="22"/>
  <c r="CS48" i="22"/>
  <c r="CS17" i="22"/>
  <c r="DC38" i="22"/>
  <c r="DC40" i="22" s="1"/>
  <c r="CY38" i="22"/>
  <c r="CY40" i="22" s="1"/>
  <c r="CU38" i="22"/>
  <c r="CU40" i="22" s="1"/>
  <c r="CA48" i="22"/>
  <c r="CA17" i="22"/>
  <c r="CA19" i="22" s="1"/>
  <c r="CL17" i="22"/>
  <c r="CL19" i="22" s="1"/>
  <c r="CH17" i="22"/>
  <c r="CH19" i="22" s="1"/>
  <c r="CD17" i="22"/>
  <c r="CD19" i="22" s="1"/>
  <c r="CK38" i="22"/>
  <c r="CK40" i="22" s="1"/>
  <c r="CG38" i="22"/>
  <c r="CG40" i="22" s="1"/>
  <c r="CC38" i="22"/>
  <c r="CC40" i="22" s="1"/>
  <c r="CE48" i="22"/>
  <c r="CE17" i="22"/>
  <c r="CE19" i="22" s="1"/>
  <c r="CG17" i="22"/>
  <c r="CG19" i="22" s="1"/>
  <c r="CC17" i="22"/>
  <c r="CC19" i="22" s="1"/>
  <c r="CJ38" i="22"/>
  <c r="CJ40" i="22" s="1"/>
  <c r="CF38" i="22"/>
  <c r="CF40" i="22" s="1"/>
  <c r="BZ38" i="22"/>
  <c r="BZ40" i="22" s="1"/>
  <c r="CB48" i="22"/>
  <c r="CB17" i="22"/>
  <c r="CB19" i="22" s="1"/>
  <c r="CI48" i="22"/>
  <c r="CI59" i="22" s="1"/>
  <c r="CI61" i="22" s="1"/>
  <c r="CI17" i="22"/>
  <c r="CI19" i="22" s="1"/>
  <c r="CJ48" i="22"/>
  <c r="CJ17" i="22"/>
  <c r="CJ19" i="22" s="1"/>
  <c r="CF48" i="22"/>
  <c r="CF17" i="22"/>
  <c r="CF19" i="22" s="1"/>
  <c r="BZ48" i="22"/>
  <c r="BZ17" i="22"/>
  <c r="BZ19" i="22" s="1"/>
  <c r="CB38" i="22"/>
  <c r="CB40" i="22" s="1"/>
  <c r="CI38" i="22"/>
  <c r="CI40" i="22" s="1"/>
  <c r="CE38" i="22"/>
  <c r="CE40" i="22" s="1"/>
  <c r="CA38" i="22"/>
  <c r="CA40" i="22" s="1"/>
  <c r="BT38" i="22"/>
  <c r="BT40" i="22" s="1"/>
  <c r="BP38" i="22"/>
  <c r="BP40" i="22" s="1"/>
  <c r="BL38" i="22"/>
  <c r="BL40" i="22" s="1"/>
  <c r="BS38" i="22"/>
  <c r="BS40" i="22" s="1"/>
  <c r="BO38" i="22"/>
  <c r="BO40" i="22" s="1"/>
  <c r="BK38" i="22"/>
  <c r="BK40" i="22" s="1"/>
  <c r="BR38" i="22"/>
  <c r="BR40" i="22" s="1"/>
  <c r="BN38" i="22"/>
  <c r="BN40" i="22" s="1"/>
  <c r="BH38" i="22"/>
  <c r="BH40" i="22" s="1"/>
  <c r="BJ38" i="22"/>
  <c r="BJ40" i="22" s="1"/>
  <c r="BQ38" i="22"/>
  <c r="BQ40" i="22" s="1"/>
  <c r="BM38" i="22"/>
  <c r="BM40" i="22" s="1"/>
  <c r="BI38" i="22"/>
  <c r="BI40" i="22" s="1"/>
  <c r="BY56" i="22"/>
  <c r="P12" i="1" s="1"/>
  <c r="CK52" i="22"/>
  <c r="CG52" i="22"/>
  <c r="CL48" i="22"/>
  <c r="CH48" i="22"/>
  <c r="CD48" i="22"/>
  <c r="CB58" i="22"/>
  <c r="CA58" i="22"/>
  <c r="DS49" i="22"/>
  <c r="DS60" i="22" s="1"/>
  <c r="DO49" i="22"/>
  <c r="DO60" i="22" s="1"/>
  <c r="DI15" i="22"/>
  <c r="DI57" i="22" s="1"/>
  <c r="R14" i="1" s="1"/>
  <c r="DI13" i="22"/>
  <c r="DI55" i="22" s="1"/>
  <c r="O14" i="1" s="1"/>
  <c r="DI7" i="22"/>
  <c r="CQ31" i="22"/>
  <c r="CQ27" i="22"/>
  <c r="CQ30" i="22"/>
  <c r="CQ16" i="22"/>
  <c r="CQ11" i="22"/>
  <c r="CQ53" i="22" s="1"/>
  <c r="M13" i="1" s="1"/>
  <c r="CQ8" i="22"/>
  <c r="CQ50" i="22" s="1"/>
  <c r="J13" i="1" s="1"/>
  <c r="CQ6" i="22"/>
  <c r="CQ9" i="22"/>
  <c r="CQ10" i="22"/>
  <c r="CQ52" i="22" s="1"/>
  <c r="L13" i="1" s="1"/>
  <c r="CQ15" i="22"/>
  <c r="CQ13" i="22"/>
  <c r="CQ55" i="22" s="1"/>
  <c r="O13" i="1" s="1"/>
  <c r="CQ7" i="22"/>
  <c r="CL58" i="22"/>
  <c r="CJ52" i="22"/>
  <c r="BZ52" i="22"/>
  <c r="AA12" i="1" s="1"/>
  <c r="CK48" i="22"/>
  <c r="CG48" i="22"/>
  <c r="CC48" i="22"/>
  <c r="CF52" i="22"/>
  <c r="CC52" i="22"/>
  <c r="BY37" i="22"/>
  <c r="BY31" i="22"/>
  <c r="BY27" i="22"/>
  <c r="BY30" i="22"/>
  <c r="BY51" i="22" s="1"/>
  <c r="K12" i="1" s="1"/>
  <c r="BY10" i="22"/>
  <c r="BY16" i="22"/>
  <c r="BY6" i="22"/>
  <c r="BG31" i="22"/>
  <c r="BG27" i="22"/>
  <c r="BI11" i="22"/>
  <c r="BI53" i="22" s="1"/>
  <c r="BH11" i="22"/>
  <c r="BH53" i="22" s="1"/>
  <c r="AB11" i="1" s="1"/>
  <c r="BK11" i="22"/>
  <c r="BK53" i="22" s="1"/>
  <c r="BL11" i="22"/>
  <c r="BL53" i="22" s="1"/>
  <c r="BM11" i="22"/>
  <c r="BM53" i="22" s="1"/>
  <c r="BN11" i="22"/>
  <c r="BN53" i="22" s="1"/>
  <c r="BO11" i="22"/>
  <c r="BO53" i="22" s="1"/>
  <c r="BP11" i="22"/>
  <c r="BP53" i="22" s="1"/>
  <c r="BQ11" i="22"/>
  <c r="BQ53" i="22" s="1"/>
  <c r="BR11" i="22"/>
  <c r="BR53" i="22" s="1"/>
  <c r="BS11" i="22"/>
  <c r="BS53" i="22" s="1"/>
  <c r="BT11" i="22"/>
  <c r="BT53" i="22" s="1"/>
  <c r="BJ11" i="22"/>
  <c r="BJ53" i="22" s="1"/>
  <c r="BI6" i="22"/>
  <c r="BH6" i="22"/>
  <c r="BK6" i="22"/>
  <c r="BL6" i="22"/>
  <c r="BM6" i="22"/>
  <c r="BN6" i="22"/>
  <c r="BO6" i="22"/>
  <c r="BP6" i="22"/>
  <c r="BQ6" i="22"/>
  <c r="BR6" i="22"/>
  <c r="BS6" i="22"/>
  <c r="BT6" i="22"/>
  <c r="BJ6" i="22"/>
  <c r="BI9" i="22"/>
  <c r="BI51" i="22" s="1"/>
  <c r="BH9" i="22"/>
  <c r="BH51" i="22" s="1"/>
  <c r="Z11" i="1" s="1"/>
  <c r="BK9" i="22"/>
  <c r="BK51" i="22" s="1"/>
  <c r="BL9" i="22"/>
  <c r="BL51" i="22" s="1"/>
  <c r="BM9" i="22"/>
  <c r="BM51" i="22" s="1"/>
  <c r="BN9" i="22"/>
  <c r="BN51" i="22" s="1"/>
  <c r="BO9" i="22"/>
  <c r="BO51" i="22" s="1"/>
  <c r="BP9" i="22"/>
  <c r="BP51" i="22" s="1"/>
  <c r="BQ9" i="22"/>
  <c r="BQ51" i="22" s="1"/>
  <c r="BR9" i="22"/>
  <c r="BR51" i="22" s="1"/>
  <c r="BS9" i="22"/>
  <c r="BS51" i="22" s="1"/>
  <c r="BT9" i="22"/>
  <c r="BT51" i="22" s="1"/>
  <c r="BJ9" i="22"/>
  <c r="BJ51" i="22" s="1"/>
  <c r="BI10" i="22"/>
  <c r="BI52" i="22" s="1"/>
  <c r="BH10" i="22"/>
  <c r="BH52" i="22" s="1"/>
  <c r="AA11" i="1" s="1"/>
  <c r="BG7" i="22"/>
  <c r="BG8" i="22"/>
  <c r="BG50" i="22" s="1"/>
  <c r="J11" i="1" s="1"/>
  <c r="BG12" i="22"/>
  <c r="BG54" i="22" s="1"/>
  <c r="N11" i="1" s="1"/>
  <c r="BG13" i="22"/>
  <c r="BG55" i="22" s="1"/>
  <c r="O11" i="1" s="1"/>
  <c r="BG14" i="22"/>
  <c r="BG56" i="22" s="1"/>
  <c r="P11" i="1" s="1"/>
  <c r="BG15" i="22"/>
  <c r="BG57" i="22" s="1"/>
  <c r="R11" i="1" s="1"/>
  <c r="BG16" i="22"/>
  <c r="BG58" i="22" s="1"/>
  <c r="Q11" i="1" s="1"/>
  <c r="BK10" i="22"/>
  <c r="BK52" i="22" s="1"/>
  <c r="BL10" i="22"/>
  <c r="BL52" i="22" s="1"/>
  <c r="BM10" i="22"/>
  <c r="BM52" i="22" s="1"/>
  <c r="BN10" i="22"/>
  <c r="BN52" i="22" s="1"/>
  <c r="BO10" i="22"/>
  <c r="BO52" i="22" s="1"/>
  <c r="BP10" i="22"/>
  <c r="BP52" i="22" s="1"/>
  <c r="BQ10" i="22"/>
  <c r="BQ52" i="22" s="1"/>
  <c r="BR10" i="22"/>
  <c r="BR52" i="22" s="1"/>
  <c r="BS10" i="22"/>
  <c r="BS52" i="22" s="1"/>
  <c r="BT10" i="22"/>
  <c r="BT52" i="22" s="1"/>
  <c r="BJ10" i="22"/>
  <c r="BJ52" i="22" s="1"/>
  <c r="AP49" i="22"/>
  <c r="AQ49" i="22"/>
  <c r="AR49" i="22"/>
  <c r="AS49" i="22"/>
  <c r="AT49" i="22"/>
  <c r="AU49" i="22"/>
  <c r="AV49" i="22"/>
  <c r="AW49" i="22"/>
  <c r="AX49" i="22"/>
  <c r="AY49" i="22"/>
  <c r="AZ49" i="22"/>
  <c r="BA49" i="22"/>
  <c r="BB49" i="22"/>
  <c r="AP50" i="22"/>
  <c r="Y10" i="1" s="1"/>
  <c r="AQ50" i="22"/>
  <c r="AR50" i="22"/>
  <c r="AS50" i="22"/>
  <c r="AT50" i="22"/>
  <c r="AU50" i="22"/>
  <c r="AV50" i="22"/>
  <c r="AW50" i="22"/>
  <c r="AX50" i="22"/>
  <c r="AY50" i="22"/>
  <c r="AZ50" i="22"/>
  <c r="BA50" i="22"/>
  <c r="BB50" i="22"/>
  <c r="AP53" i="22"/>
  <c r="AB10" i="1" s="1"/>
  <c r="AQ53" i="22"/>
  <c r="AR53" i="22"/>
  <c r="AS53" i="22"/>
  <c r="AT53" i="22"/>
  <c r="AU53" i="22"/>
  <c r="AV53" i="22"/>
  <c r="AW53" i="22"/>
  <c r="AX53" i="22"/>
  <c r="AY53" i="22"/>
  <c r="AZ53" i="22"/>
  <c r="BA53" i="22"/>
  <c r="BB53" i="22"/>
  <c r="AP54" i="22"/>
  <c r="AC10" i="1" s="1"/>
  <c r="AQ54" i="22"/>
  <c r="AR54" i="22"/>
  <c r="AS54" i="22"/>
  <c r="AT54" i="22"/>
  <c r="AU54" i="22"/>
  <c r="AV54" i="22"/>
  <c r="AW54" i="22"/>
  <c r="AX54" i="22"/>
  <c r="AY54" i="22"/>
  <c r="AZ54" i="22"/>
  <c r="BA54" i="22"/>
  <c r="BB54" i="22"/>
  <c r="AP55" i="22"/>
  <c r="AD10" i="1" s="1"/>
  <c r="AQ55" i="22"/>
  <c r="AR55" i="22"/>
  <c r="AS55" i="22"/>
  <c r="AT55" i="22"/>
  <c r="AU55" i="22"/>
  <c r="AV55" i="22"/>
  <c r="AW55" i="22"/>
  <c r="AX55" i="22"/>
  <c r="AY55" i="22"/>
  <c r="AZ55" i="22"/>
  <c r="BA55" i="22"/>
  <c r="BB55" i="22"/>
  <c r="AP56" i="22"/>
  <c r="AE10" i="1" s="1"/>
  <c r="AQ56" i="22"/>
  <c r="AR56" i="22"/>
  <c r="AS56" i="22"/>
  <c r="AT56" i="22"/>
  <c r="AU56" i="22"/>
  <c r="AV56" i="22"/>
  <c r="AW56" i="22"/>
  <c r="AX56" i="22"/>
  <c r="AY56" i="22"/>
  <c r="AZ56" i="22"/>
  <c r="BA56" i="22"/>
  <c r="BB56" i="22"/>
  <c r="AP57" i="22"/>
  <c r="AQ57" i="22"/>
  <c r="AR57" i="22"/>
  <c r="AS57" i="22"/>
  <c r="AT57" i="22"/>
  <c r="AU57" i="22"/>
  <c r="AV57" i="22"/>
  <c r="AW57" i="22"/>
  <c r="AX57" i="22"/>
  <c r="AY57" i="22"/>
  <c r="AZ57" i="22"/>
  <c r="BA57" i="22"/>
  <c r="BB57" i="22"/>
  <c r="AQ37" i="22"/>
  <c r="JQ37" i="22" s="1"/>
  <c r="AP37" i="22"/>
  <c r="JP37" i="22" s="1"/>
  <c r="AS37" i="22"/>
  <c r="JS37" i="22" s="1"/>
  <c r="AT37" i="22"/>
  <c r="JT37" i="22" s="1"/>
  <c r="AU37" i="22"/>
  <c r="JU37" i="22" s="1"/>
  <c r="AV37" i="22"/>
  <c r="JV37" i="22" s="1"/>
  <c r="AW37" i="22"/>
  <c r="JW37" i="22" s="1"/>
  <c r="AX37" i="22"/>
  <c r="JX37" i="22" s="1"/>
  <c r="AY37" i="22"/>
  <c r="JY37" i="22" s="1"/>
  <c r="AZ37" i="22"/>
  <c r="JZ37" i="22" s="1"/>
  <c r="BA37" i="22"/>
  <c r="KA37" i="22" s="1"/>
  <c r="BB37" i="22"/>
  <c r="KB37" i="22" s="1"/>
  <c r="AR37" i="22"/>
  <c r="JR37" i="22" s="1"/>
  <c r="AQ27" i="22"/>
  <c r="BB60" i="22" l="1"/>
  <c r="AZ60" i="22"/>
  <c r="AX60" i="22"/>
  <c r="AV60" i="22"/>
  <c r="AT60" i="22"/>
  <c r="AR60" i="22"/>
  <c r="X10" i="1"/>
  <c r="AP60" i="22"/>
  <c r="U10" i="1" s="1"/>
  <c r="BG49" i="22"/>
  <c r="BG18" i="22"/>
  <c r="I12" i="1"/>
  <c r="BY60" i="22"/>
  <c r="F12" i="1" s="1"/>
  <c r="BA60" i="22"/>
  <c r="AY60" i="22"/>
  <c r="AW60" i="22"/>
  <c r="AU60" i="22"/>
  <c r="AS60" i="22"/>
  <c r="AQ60" i="22"/>
  <c r="CH59" i="22"/>
  <c r="CH61" i="22" s="1"/>
  <c r="CE59" i="22"/>
  <c r="CE61" i="22" s="1"/>
  <c r="DK19" i="22"/>
  <c r="DR19" i="22"/>
  <c r="DU61" i="22"/>
  <c r="DJ19" i="22"/>
  <c r="DV19" i="22"/>
  <c r="DN19" i="22"/>
  <c r="DK61" i="22"/>
  <c r="CS59" i="22"/>
  <c r="CQ58" i="22"/>
  <c r="Q13" i="1" s="1"/>
  <c r="DD60" i="22"/>
  <c r="DC59" i="22"/>
  <c r="CZ19" i="22"/>
  <c r="E15" i="1"/>
  <c r="BG38" i="22"/>
  <c r="BG40" i="22" s="1"/>
  <c r="DA59" i="22"/>
  <c r="CY59" i="22"/>
  <c r="CU59" i="22"/>
  <c r="CW59" i="22"/>
  <c r="CW60" i="22"/>
  <c r="CR19" i="22"/>
  <c r="CZ59" i="22"/>
  <c r="CV59" i="22"/>
  <c r="DD59" i="22"/>
  <c r="DR61" i="22"/>
  <c r="DL61" i="22"/>
  <c r="DM61" i="22"/>
  <c r="T14" i="1"/>
  <c r="DJ60" i="22"/>
  <c r="U14" i="1" s="1"/>
  <c r="X14" i="1"/>
  <c r="W31" i="1" s="1"/>
  <c r="DV61" i="22"/>
  <c r="AT14" i="1" s="1"/>
  <c r="DB59" i="22"/>
  <c r="CX59" i="22"/>
  <c r="CR59" i="22"/>
  <c r="T13" i="1" s="1"/>
  <c r="W13" i="1"/>
  <c r="W30" i="1" s="1"/>
  <c r="CS60" i="22"/>
  <c r="CV19" i="22"/>
  <c r="DA60" i="22"/>
  <c r="CX19" i="22"/>
  <c r="CC59" i="22"/>
  <c r="CC61" i="22" s="1"/>
  <c r="CG59" i="22"/>
  <c r="CG61" i="22" s="1"/>
  <c r="CD59" i="22"/>
  <c r="CD61" i="22" s="1"/>
  <c r="BZ59" i="22"/>
  <c r="W12" i="1"/>
  <c r="W29" i="1" s="1"/>
  <c r="CJ59" i="22"/>
  <c r="CJ61" i="22" s="1"/>
  <c r="CB59" i="22"/>
  <c r="CB61" i="22" s="1"/>
  <c r="DT61" i="22"/>
  <c r="DU19" i="22"/>
  <c r="DO61" i="22"/>
  <c r="DM19" i="22"/>
  <c r="DP19" i="22"/>
  <c r="DL19" i="22"/>
  <c r="DI49" i="22"/>
  <c r="DI18" i="22"/>
  <c r="DS61" i="22"/>
  <c r="DI17" i="22"/>
  <c r="DP61" i="22"/>
  <c r="DN61" i="22"/>
  <c r="DQ19" i="22"/>
  <c r="DI59" i="22"/>
  <c r="E14" i="1" s="1"/>
  <c r="CQ57" i="22"/>
  <c r="R13" i="1" s="1"/>
  <c r="CQ38" i="22"/>
  <c r="CQ40" i="22" s="1"/>
  <c r="DA19" i="22"/>
  <c r="CX60" i="22"/>
  <c r="CU60" i="22"/>
  <c r="DC60" i="22"/>
  <c r="DD19" i="22"/>
  <c r="CY19" i="22"/>
  <c r="CZ60" i="22"/>
  <c r="CZ61" i="22" s="1"/>
  <c r="CQ49" i="22"/>
  <c r="CQ18" i="22"/>
  <c r="CW19" i="22"/>
  <c r="CR60" i="22"/>
  <c r="U13" i="1" s="1"/>
  <c r="CY60" i="22"/>
  <c r="CQ48" i="22"/>
  <c r="H13" i="1" s="1"/>
  <c r="CQ17" i="22"/>
  <c r="DB60" i="22"/>
  <c r="DB19" i="22"/>
  <c r="CS19" i="22"/>
  <c r="CU19" i="22"/>
  <c r="DC19" i="22"/>
  <c r="CV60" i="22"/>
  <c r="CT60" i="22"/>
  <c r="CT61" i="22" s="1"/>
  <c r="CK59" i="22"/>
  <c r="CK61" i="22" s="1"/>
  <c r="BY17" i="22"/>
  <c r="BY19" i="22" s="1"/>
  <c r="BY38" i="22"/>
  <c r="BY40" i="22" s="1"/>
  <c r="CL59" i="22"/>
  <c r="CL61" i="22" s="1"/>
  <c r="AT12" i="1" s="1"/>
  <c r="CF59" i="22"/>
  <c r="CF61" i="22" s="1"/>
  <c r="BY58" i="22"/>
  <c r="Q12" i="1" s="1"/>
  <c r="CA59" i="22"/>
  <c r="CA61" i="22" s="1"/>
  <c r="BT48" i="22"/>
  <c r="BT59" i="22" s="1"/>
  <c r="BT61" i="22" s="1"/>
  <c r="AT11" i="1" s="1"/>
  <c r="BT17" i="22"/>
  <c r="BT19" i="22" s="1"/>
  <c r="BP48" i="22"/>
  <c r="BP59" i="22" s="1"/>
  <c r="BP61" i="22" s="1"/>
  <c r="BP17" i="22"/>
  <c r="BP19" i="22" s="1"/>
  <c r="BL48" i="22"/>
  <c r="BL59" i="22" s="1"/>
  <c r="BL61" i="22" s="1"/>
  <c r="BL17" i="22"/>
  <c r="BL19" i="22" s="1"/>
  <c r="BJ48" i="22"/>
  <c r="BJ59" i="22" s="1"/>
  <c r="BJ61" i="22" s="1"/>
  <c r="BJ17" i="22"/>
  <c r="BJ19" i="22" s="1"/>
  <c r="BM48" i="22"/>
  <c r="BM59" i="22" s="1"/>
  <c r="BM61" i="22" s="1"/>
  <c r="BM17" i="22"/>
  <c r="BM19" i="22" s="1"/>
  <c r="BS48" i="22"/>
  <c r="BS59" i="22" s="1"/>
  <c r="BS61" i="22" s="1"/>
  <c r="BS17" i="22"/>
  <c r="BS19" i="22" s="1"/>
  <c r="BO48" i="22"/>
  <c r="BO59" i="22" s="1"/>
  <c r="BO61" i="22" s="1"/>
  <c r="BO17" i="22"/>
  <c r="BO19" i="22" s="1"/>
  <c r="BK48" i="22"/>
  <c r="BK59" i="22" s="1"/>
  <c r="BK61" i="22" s="1"/>
  <c r="BK17" i="22"/>
  <c r="BK19" i="22" s="1"/>
  <c r="BQ48" i="22"/>
  <c r="BQ59" i="22" s="1"/>
  <c r="BQ61" i="22" s="1"/>
  <c r="BQ17" i="22"/>
  <c r="BQ19" i="22" s="1"/>
  <c r="BI48" i="22"/>
  <c r="BI59" i="22" s="1"/>
  <c r="BI61" i="22" s="1"/>
  <c r="BI17" i="22"/>
  <c r="BI19" i="22" s="1"/>
  <c r="BR48" i="22"/>
  <c r="BR59" i="22" s="1"/>
  <c r="BR61" i="22" s="1"/>
  <c r="BR17" i="22"/>
  <c r="BR19" i="22" s="1"/>
  <c r="BN48" i="22"/>
  <c r="BN59" i="22" s="1"/>
  <c r="BN61" i="22" s="1"/>
  <c r="BN17" i="22"/>
  <c r="BN19" i="22" s="1"/>
  <c r="BH48" i="22"/>
  <c r="BH17" i="22"/>
  <c r="BH19" i="22" s="1"/>
  <c r="CQ51" i="22"/>
  <c r="K13" i="1" s="1"/>
  <c r="BY52" i="22"/>
  <c r="L12" i="1" s="1"/>
  <c r="BY48" i="22"/>
  <c r="BG11" i="22"/>
  <c r="BG53" i="22" s="1"/>
  <c r="M11" i="1" s="1"/>
  <c r="BG6" i="22"/>
  <c r="BG10" i="22"/>
  <c r="BG52" i="22" s="1"/>
  <c r="L11" i="1" s="1"/>
  <c r="BG9" i="22"/>
  <c r="BG51" i="22" s="1"/>
  <c r="K11" i="1" s="1"/>
  <c r="AP27" i="22"/>
  <c r="AS27" i="22"/>
  <c r="AT27" i="22"/>
  <c r="AU27" i="22"/>
  <c r="AV27" i="22"/>
  <c r="AW27" i="22"/>
  <c r="AX27" i="22"/>
  <c r="AY27" i="22"/>
  <c r="AZ27" i="22"/>
  <c r="BA27" i="22"/>
  <c r="BB27" i="22"/>
  <c r="AR27" i="22"/>
  <c r="AQ30" i="22"/>
  <c r="AP30" i="22"/>
  <c r="AS30" i="22"/>
  <c r="AT30" i="22"/>
  <c r="AU30" i="22"/>
  <c r="AV30" i="22"/>
  <c r="AW30" i="22"/>
  <c r="AX30" i="22"/>
  <c r="AY30" i="22"/>
  <c r="AZ30" i="22"/>
  <c r="BA30" i="22"/>
  <c r="BB30" i="22"/>
  <c r="AR30" i="22"/>
  <c r="AQ31" i="22"/>
  <c r="AP31" i="22"/>
  <c r="AO28" i="22"/>
  <c r="AO29" i="22"/>
  <c r="AO32" i="22"/>
  <c r="AO33" i="22"/>
  <c r="AO34" i="22"/>
  <c r="AO35" i="22"/>
  <c r="AO36" i="22"/>
  <c r="AO37" i="22"/>
  <c r="AS31" i="22"/>
  <c r="AT31" i="22"/>
  <c r="AU31" i="22"/>
  <c r="AV31" i="22"/>
  <c r="AW31" i="22"/>
  <c r="AX31" i="22"/>
  <c r="AY31" i="22"/>
  <c r="AZ31" i="22"/>
  <c r="BA31" i="22"/>
  <c r="BB31" i="22"/>
  <c r="AR31" i="22"/>
  <c r="AQ16" i="22"/>
  <c r="AQ58" i="22" s="1"/>
  <c r="AP16" i="22"/>
  <c r="AP58" i="22" s="1"/>
  <c r="AF10" i="1" s="1"/>
  <c r="AO39" i="22" l="1"/>
  <c r="CY61" i="22"/>
  <c r="I11" i="1"/>
  <c r="BG60" i="22"/>
  <c r="F11" i="1" s="1"/>
  <c r="CS61" i="22"/>
  <c r="DC61" i="22"/>
  <c r="DA61" i="22"/>
  <c r="DD61" i="22"/>
  <c r="AT13" i="1" s="1"/>
  <c r="BH59" i="22"/>
  <c r="W11" i="1"/>
  <c r="W28" i="1" s="1"/>
  <c r="CV61" i="22"/>
  <c r="CU61" i="22"/>
  <c r="CW61" i="22"/>
  <c r="CX61" i="22"/>
  <c r="DB61" i="22"/>
  <c r="DI19" i="22"/>
  <c r="DI60" i="22"/>
  <c r="F14" i="1" s="1"/>
  <c r="I14" i="1"/>
  <c r="DJ61" i="22"/>
  <c r="CQ19" i="22"/>
  <c r="CR61" i="22"/>
  <c r="CQ60" i="22"/>
  <c r="F13" i="1" s="1"/>
  <c r="I13" i="1"/>
  <c r="BY59" i="22"/>
  <c r="H12" i="1"/>
  <c r="BZ61" i="22"/>
  <c r="T12" i="1"/>
  <c r="AQ38" i="22"/>
  <c r="AQ40" i="22" s="1"/>
  <c r="DI61" i="22"/>
  <c r="CQ59" i="22"/>
  <c r="BG48" i="22"/>
  <c r="BG17" i="22"/>
  <c r="BG19" i="22" s="1"/>
  <c r="AR38" i="22"/>
  <c r="AR40" i="22" s="1"/>
  <c r="AY38" i="22"/>
  <c r="AY40" i="22" s="1"/>
  <c r="AU38" i="22"/>
  <c r="AU40" i="22" s="1"/>
  <c r="BB38" i="22"/>
  <c r="BB40" i="22" s="1"/>
  <c r="AX38" i="22"/>
  <c r="AX40" i="22" s="1"/>
  <c r="AT38" i="22"/>
  <c r="AT40" i="22" s="1"/>
  <c r="BA38" i="22"/>
  <c r="BA40" i="22" s="1"/>
  <c r="AW38" i="22"/>
  <c r="AW40" i="22" s="1"/>
  <c r="AS38" i="22"/>
  <c r="AS40" i="22" s="1"/>
  <c r="AZ38" i="22"/>
  <c r="AZ40" i="22" s="1"/>
  <c r="AV38" i="22"/>
  <c r="AV40" i="22" s="1"/>
  <c r="AP38" i="22"/>
  <c r="AP40" i="22" s="1"/>
  <c r="AO27" i="22"/>
  <c r="AO31" i="22"/>
  <c r="AO30" i="22"/>
  <c r="AS16" i="22"/>
  <c r="AS58" i="22" s="1"/>
  <c r="AT16" i="22"/>
  <c r="AT58" i="22" s="1"/>
  <c r="AU16" i="22"/>
  <c r="AU58" i="22" s="1"/>
  <c r="AV16" i="22"/>
  <c r="AV58" i="22" s="1"/>
  <c r="AW16" i="22"/>
  <c r="AW58" i="22" s="1"/>
  <c r="AX16" i="22"/>
  <c r="AX58" i="22" s="1"/>
  <c r="AY16" i="22"/>
  <c r="AY58" i="22" s="1"/>
  <c r="AZ16" i="22"/>
  <c r="AZ58" i="22" s="1"/>
  <c r="BA16" i="22"/>
  <c r="BA58" i="22" s="1"/>
  <c r="BB16" i="22"/>
  <c r="BB58" i="22" s="1"/>
  <c r="AR16" i="22"/>
  <c r="AR58" i="22" s="1"/>
  <c r="AQ6" i="22"/>
  <c r="AP6" i="22"/>
  <c r="AS6" i="22"/>
  <c r="AT6" i="22"/>
  <c r="AU6" i="22"/>
  <c r="AV6" i="22"/>
  <c r="AW6" i="22"/>
  <c r="AX6" i="22"/>
  <c r="AY6" i="22"/>
  <c r="AZ6" i="22"/>
  <c r="BA6" i="22"/>
  <c r="BB6" i="22"/>
  <c r="AR6" i="22"/>
  <c r="AQ9" i="22"/>
  <c r="AQ51" i="22" s="1"/>
  <c r="AP9" i="22"/>
  <c r="AP51" i="22" s="1"/>
  <c r="Z10" i="1" s="1"/>
  <c r="AS9" i="22"/>
  <c r="AS51" i="22" s="1"/>
  <c r="AT9" i="22"/>
  <c r="AT51" i="22" s="1"/>
  <c r="AU9" i="22"/>
  <c r="AU51" i="22" s="1"/>
  <c r="AV9" i="22"/>
  <c r="AV51" i="22" s="1"/>
  <c r="AW9" i="22"/>
  <c r="AW51" i="22" s="1"/>
  <c r="AX9" i="22"/>
  <c r="AX51" i="22" s="1"/>
  <c r="AY9" i="22"/>
  <c r="AY51" i="22" s="1"/>
  <c r="AZ9" i="22"/>
  <c r="AZ51" i="22" s="1"/>
  <c r="BA9" i="22"/>
  <c r="BA51" i="22" s="1"/>
  <c r="BB9" i="22"/>
  <c r="BB51" i="22" s="1"/>
  <c r="AR9" i="22"/>
  <c r="AR51" i="22" s="1"/>
  <c r="AO7" i="22"/>
  <c r="AO8" i="22"/>
  <c r="AO50" i="22" s="1"/>
  <c r="J10" i="1" s="1"/>
  <c r="AO11" i="22"/>
  <c r="AO53" i="22" s="1"/>
  <c r="M10" i="1" s="1"/>
  <c r="AO12" i="22"/>
  <c r="AO54" i="22" s="1"/>
  <c r="N10" i="1" s="1"/>
  <c r="AO13" i="22"/>
  <c r="AO55" i="22" s="1"/>
  <c r="O10" i="1" s="1"/>
  <c r="AO14" i="22"/>
  <c r="AO56" i="22" s="1"/>
  <c r="P10" i="1" s="1"/>
  <c r="AO15" i="22"/>
  <c r="AO57" i="22" s="1"/>
  <c r="AQ10" i="22"/>
  <c r="AQ52" i="22" s="1"/>
  <c r="AP10" i="22"/>
  <c r="AP52" i="22" s="1"/>
  <c r="AA10" i="1" s="1"/>
  <c r="AS10" i="22"/>
  <c r="AS52" i="22" s="1"/>
  <c r="AT10" i="22"/>
  <c r="AT52" i="22" s="1"/>
  <c r="AU10" i="22"/>
  <c r="AU52" i="22" s="1"/>
  <c r="AV10" i="22"/>
  <c r="AV52" i="22" s="1"/>
  <c r="AW10" i="22"/>
  <c r="AW52" i="22" s="1"/>
  <c r="AX10" i="22"/>
  <c r="AX52" i="22" s="1"/>
  <c r="AY10" i="22"/>
  <c r="AY52" i="22" s="1"/>
  <c r="AZ10" i="22"/>
  <c r="AZ52" i="22" s="1"/>
  <c r="BA10" i="22"/>
  <c r="BA52" i="22" s="1"/>
  <c r="BB10" i="22"/>
  <c r="BB52" i="22" s="1"/>
  <c r="AR10" i="22"/>
  <c r="AR52" i="22" s="1"/>
  <c r="X49" i="22"/>
  <c r="Y49" i="22"/>
  <c r="Z49" i="22"/>
  <c r="AA49" i="22"/>
  <c r="AB49" i="22"/>
  <c r="AC49" i="22"/>
  <c r="AD49" i="22"/>
  <c r="AE49" i="22"/>
  <c r="AF49" i="22"/>
  <c r="AG49" i="22"/>
  <c r="AH49" i="22"/>
  <c r="AI49" i="22"/>
  <c r="AJ49" i="22"/>
  <c r="X50" i="22"/>
  <c r="Y9" i="1" s="1"/>
  <c r="Y50" i="22"/>
  <c r="Z50" i="22"/>
  <c r="AA50" i="22"/>
  <c r="AB50" i="22"/>
  <c r="AC50" i="22"/>
  <c r="AD50" i="22"/>
  <c r="AE50" i="22"/>
  <c r="AF50" i="22"/>
  <c r="AG50" i="22"/>
  <c r="AH50" i="22"/>
  <c r="AI50" i="22"/>
  <c r="AJ50" i="22"/>
  <c r="X51" i="22"/>
  <c r="Z9" i="1" s="1"/>
  <c r="Y51" i="22"/>
  <c r="Z51" i="22"/>
  <c r="AA51" i="22"/>
  <c r="AB51" i="22"/>
  <c r="AC51" i="22"/>
  <c r="AD51" i="22"/>
  <c r="AE51" i="22"/>
  <c r="AF51" i="22"/>
  <c r="AG51" i="22"/>
  <c r="AH51" i="22"/>
  <c r="AI51" i="22"/>
  <c r="AJ51" i="22"/>
  <c r="X54" i="22"/>
  <c r="AC9" i="1" s="1"/>
  <c r="Y54" i="22"/>
  <c r="Z54" i="22"/>
  <c r="AA54" i="22"/>
  <c r="AB54" i="22"/>
  <c r="AC54" i="22"/>
  <c r="AD54" i="22"/>
  <c r="AE54" i="22"/>
  <c r="AF54" i="22"/>
  <c r="AG54" i="22"/>
  <c r="AH54" i="22"/>
  <c r="AI54" i="22"/>
  <c r="AJ54" i="22"/>
  <c r="X55" i="22"/>
  <c r="AD9" i="1" s="1"/>
  <c r="Y55" i="22"/>
  <c r="Z55" i="22"/>
  <c r="AA55" i="22"/>
  <c r="AB55" i="22"/>
  <c r="AC55" i="22"/>
  <c r="AD55" i="22"/>
  <c r="AE55" i="22"/>
  <c r="AF55" i="22"/>
  <c r="AG55" i="22"/>
  <c r="AH55" i="22"/>
  <c r="AI55" i="22"/>
  <c r="AJ55" i="22"/>
  <c r="X56" i="22"/>
  <c r="AE9" i="1" s="1"/>
  <c r="Y56" i="22"/>
  <c r="Z56" i="22"/>
  <c r="AA56" i="22"/>
  <c r="AB56" i="22"/>
  <c r="AC56" i="22"/>
  <c r="AD56" i="22"/>
  <c r="AE56" i="22"/>
  <c r="AF56" i="22"/>
  <c r="AG56" i="22"/>
  <c r="AH56" i="22"/>
  <c r="AI56" i="22"/>
  <c r="AJ56" i="22"/>
  <c r="X57" i="22"/>
  <c r="AG9" i="1" s="1"/>
  <c r="Y57" i="22"/>
  <c r="Z57" i="22"/>
  <c r="AA57" i="22"/>
  <c r="AB57" i="22"/>
  <c r="AC57" i="22"/>
  <c r="AD57" i="22"/>
  <c r="AE57" i="22"/>
  <c r="AF57" i="22"/>
  <c r="AG57" i="22"/>
  <c r="AH57" i="22"/>
  <c r="AI57" i="22"/>
  <c r="AJ57" i="22"/>
  <c r="Y27" i="22"/>
  <c r="X27" i="22"/>
  <c r="AJ27" i="22"/>
  <c r="AA27" i="22"/>
  <c r="AB27" i="22"/>
  <c r="AC27" i="22"/>
  <c r="AD27" i="22"/>
  <c r="AE27" i="22"/>
  <c r="AF27" i="22"/>
  <c r="AG27" i="22"/>
  <c r="AH27" i="22"/>
  <c r="AI27" i="22"/>
  <c r="Z27" i="22"/>
  <c r="W28" i="22"/>
  <c r="W29" i="22"/>
  <c r="W30" i="22"/>
  <c r="W32" i="22"/>
  <c r="W33" i="22"/>
  <c r="W34" i="22"/>
  <c r="W35" i="22"/>
  <c r="W36" i="22"/>
  <c r="W37" i="22"/>
  <c r="Y31" i="22"/>
  <c r="JQ31" i="22" s="1"/>
  <c r="X31" i="22"/>
  <c r="JP31" i="22" s="1"/>
  <c r="AA31" i="22"/>
  <c r="JS31" i="22" s="1"/>
  <c r="AB31" i="22"/>
  <c r="JT31" i="22" s="1"/>
  <c r="AC31" i="22"/>
  <c r="JU31" i="22" s="1"/>
  <c r="AD31" i="22"/>
  <c r="JV31" i="22" s="1"/>
  <c r="AE31" i="22"/>
  <c r="JW31" i="22" s="1"/>
  <c r="AF31" i="22"/>
  <c r="JX31" i="22" s="1"/>
  <c r="AG31" i="22"/>
  <c r="JY31" i="22" s="1"/>
  <c r="AH31" i="22"/>
  <c r="JZ31" i="22" s="1"/>
  <c r="AI31" i="22"/>
  <c r="KA31" i="22" s="1"/>
  <c r="AJ31" i="22"/>
  <c r="KB31" i="22" s="1"/>
  <c r="Z31" i="22"/>
  <c r="JR31" i="22" s="1"/>
  <c r="Y16" i="22"/>
  <c r="Y58" i="22" s="1"/>
  <c r="X16" i="22"/>
  <c r="X58" i="22" s="1"/>
  <c r="AF9" i="1" s="1"/>
  <c r="AA16" i="22"/>
  <c r="AA58" i="22" s="1"/>
  <c r="AB16" i="22"/>
  <c r="AB58" i="22" s="1"/>
  <c r="AC16" i="22"/>
  <c r="AC58" i="22" s="1"/>
  <c r="AD16" i="22"/>
  <c r="AD58" i="22" s="1"/>
  <c r="AE16" i="22"/>
  <c r="AE58" i="22" s="1"/>
  <c r="AF16" i="22"/>
  <c r="AF58" i="22" s="1"/>
  <c r="AG16" i="22"/>
  <c r="AG58" i="22" s="1"/>
  <c r="AH16" i="22"/>
  <c r="AH58" i="22" s="1"/>
  <c r="AI16" i="22"/>
  <c r="AI58" i="22" s="1"/>
  <c r="AJ16" i="22"/>
  <c r="AJ58" i="22" s="1"/>
  <c r="Z16" i="22"/>
  <c r="Z58" i="22" s="1"/>
  <c r="Y11" i="22"/>
  <c r="Y53" i="22" s="1"/>
  <c r="X11" i="22"/>
  <c r="X53" i="22" s="1"/>
  <c r="AB9" i="1" s="1"/>
  <c r="AA11" i="22"/>
  <c r="AA53" i="22" s="1"/>
  <c r="AB11" i="22"/>
  <c r="AB53" i="22" s="1"/>
  <c r="AC11" i="22"/>
  <c r="AC53" i="22" s="1"/>
  <c r="AD11" i="22"/>
  <c r="AD53" i="22" s="1"/>
  <c r="AE11" i="22"/>
  <c r="AE53" i="22" s="1"/>
  <c r="AF11" i="22"/>
  <c r="AF53" i="22" s="1"/>
  <c r="AG11" i="22"/>
  <c r="AG53" i="22" s="1"/>
  <c r="AH11" i="22"/>
  <c r="AH53" i="22" s="1"/>
  <c r="AI11" i="22"/>
  <c r="AI53" i="22" s="1"/>
  <c r="AJ11" i="22"/>
  <c r="AJ53" i="22" s="1"/>
  <c r="Z11" i="22"/>
  <c r="Z53" i="22" s="1"/>
  <c r="Y6" i="22"/>
  <c r="X6" i="22"/>
  <c r="AA6" i="22"/>
  <c r="AB6" i="22"/>
  <c r="AC6" i="22"/>
  <c r="AD6" i="22"/>
  <c r="AE6" i="22"/>
  <c r="AF6" i="22"/>
  <c r="AG6" i="22"/>
  <c r="AH6" i="22"/>
  <c r="AI6" i="22"/>
  <c r="AJ6" i="22"/>
  <c r="Z6" i="22"/>
  <c r="W7" i="22"/>
  <c r="W8" i="22"/>
  <c r="W50" i="22" s="1"/>
  <c r="J9" i="1" s="1"/>
  <c r="W9" i="22"/>
  <c r="W12" i="22"/>
  <c r="W54" i="22" s="1"/>
  <c r="N9" i="1" s="1"/>
  <c r="W13" i="22"/>
  <c r="W55" i="22" s="1"/>
  <c r="O9" i="1" s="1"/>
  <c r="W14" i="22"/>
  <c r="W56" i="22" s="1"/>
  <c r="P9" i="1" s="1"/>
  <c r="W15" i="22"/>
  <c r="W57" i="22" s="1"/>
  <c r="R9" i="1" s="1"/>
  <c r="Y10" i="22"/>
  <c r="Y52" i="22" s="1"/>
  <c r="X10" i="22"/>
  <c r="AA10" i="22"/>
  <c r="AB10" i="22"/>
  <c r="AC10" i="22"/>
  <c r="AC52" i="22" s="1"/>
  <c r="AD10" i="22"/>
  <c r="AE10" i="22"/>
  <c r="AF10" i="22"/>
  <c r="AG10" i="22"/>
  <c r="AG52" i="22" s="1"/>
  <c r="AH10" i="22"/>
  <c r="AI10" i="22"/>
  <c r="AJ10" i="22"/>
  <c r="Z10" i="22"/>
  <c r="Z52" i="22" s="1"/>
  <c r="F54" i="22"/>
  <c r="AC8" i="1" s="1"/>
  <c r="G54" i="22"/>
  <c r="H54" i="22"/>
  <c r="I54" i="22"/>
  <c r="J54" i="22"/>
  <c r="K54" i="22"/>
  <c r="L54" i="22"/>
  <c r="M54" i="22"/>
  <c r="N54" i="22"/>
  <c r="O54" i="22"/>
  <c r="P54" i="22"/>
  <c r="Q54" i="22"/>
  <c r="R54" i="22"/>
  <c r="F57" i="22"/>
  <c r="AG8" i="1" s="1"/>
  <c r="G57" i="22"/>
  <c r="H57" i="22"/>
  <c r="I57" i="22"/>
  <c r="J57" i="22"/>
  <c r="K57" i="22"/>
  <c r="L57" i="22"/>
  <c r="M57" i="22"/>
  <c r="N57" i="22"/>
  <c r="O57" i="22"/>
  <c r="P57" i="22"/>
  <c r="Q57" i="22"/>
  <c r="R57" i="22"/>
  <c r="G32" i="22"/>
  <c r="JQ32" i="22" s="1"/>
  <c r="F32" i="22"/>
  <c r="JP32" i="22" s="1"/>
  <c r="I32" i="22"/>
  <c r="JS32" i="22" s="1"/>
  <c r="J32" i="22"/>
  <c r="JT32" i="22" s="1"/>
  <c r="K32" i="22"/>
  <c r="JU32" i="22" s="1"/>
  <c r="L32" i="22"/>
  <c r="JV32" i="22" s="1"/>
  <c r="M32" i="22"/>
  <c r="JW32" i="22" s="1"/>
  <c r="N32" i="22"/>
  <c r="JX32" i="22" s="1"/>
  <c r="O32" i="22"/>
  <c r="JY32" i="22" s="1"/>
  <c r="P32" i="22"/>
  <c r="JZ32" i="22" s="1"/>
  <c r="Q32" i="22"/>
  <c r="KA32" i="22" s="1"/>
  <c r="R32" i="22"/>
  <c r="KB32" i="22" s="1"/>
  <c r="H32" i="22"/>
  <c r="JR32" i="22" s="1"/>
  <c r="G27" i="22"/>
  <c r="F27" i="22"/>
  <c r="I27" i="22"/>
  <c r="J27" i="22"/>
  <c r="K27" i="22"/>
  <c r="L27" i="22"/>
  <c r="M27" i="22"/>
  <c r="N27" i="22"/>
  <c r="O27" i="22"/>
  <c r="P27" i="22"/>
  <c r="Q27" i="22"/>
  <c r="R27" i="22"/>
  <c r="H27" i="22"/>
  <c r="E28" i="22"/>
  <c r="E29" i="22"/>
  <c r="JO29" i="22" s="1"/>
  <c r="E31" i="22"/>
  <c r="E33" i="22"/>
  <c r="JO33" i="22" s="1"/>
  <c r="E34" i="22"/>
  <c r="JO34" i="22" s="1"/>
  <c r="E35" i="22"/>
  <c r="JO35" i="22" s="1"/>
  <c r="E36" i="22"/>
  <c r="JO36" i="22" s="1"/>
  <c r="E37" i="22"/>
  <c r="JO37" i="22" s="1"/>
  <c r="G30" i="22"/>
  <c r="JQ30" i="22" s="1"/>
  <c r="F30" i="22"/>
  <c r="JP30" i="22" s="1"/>
  <c r="I30" i="22"/>
  <c r="JS30" i="22" s="1"/>
  <c r="J30" i="22"/>
  <c r="JT30" i="22" s="1"/>
  <c r="K30" i="22"/>
  <c r="JU30" i="22" s="1"/>
  <c r="L30" i="22"/>
  <c r="JV30" i="22" s="1"/>
  <c r="M30" i="22"/>
  <c r="JW30" i="22" s="1"/>
  <c r="N30" i="22"/>
  <c r="JX30" i="22" s="1"/>
  <c r="O30" i="22"/>
  <c r="JY30" i="22" s="1"/>
  <c r="P30" i="22"/>
  <c r="JZ30" i="22" s="1"/>
  <c r="Q30" i="22"/>
  <c r="KA30" i="22" s="1"/>
  <c r="R30" i="22"/>
  <c r="KB30" i="22" s="1"/>
  <c r="H30" i="22"/>
  <c r="JR30" i="22" s="1"/>
  <c r="W39" i="22" l="1"/>
  <c r="AJ60" i="22"/>
  <c r="AH60" i="22"/>
  <c r="AF60" i="22"/>
  <c r="AD60" i="22"/>
  <c r="AB60" i="22"/>
  <c r="Z60" i="22"/>
  <c r="X9" i="1"/>
  <c r="X60" i="22"/>
  <c r="U9" i="1" s="1"/>
  <c r="AG10" i="1"/>
  <c r="R10" i="1"/>
  <c r="AO49" i="22"/>
  <c r="AO18" i="22"/>
  <c r="E39" i="22"/>
  <c r="JO39" i="22" s="1"/>
  <c r="JO28" i="22"/>
  <c r="AJ52" i="22"/>
  <c r="AF52" i="22"/>
  <c r="AB52" i="22"/>
  <c r="X52" i="22"/>
  <c r="AA9" i="1" s="1"/>
  <c r="W51" i="22"/>
  <c r="K9" i="1" s="1"/>
  <c r="W49" i="22"/>
  <c r="W18" i="22"/>
  <c r="AI60" i="22"/>
  <c r="AG60" i="22"/>
  <c r="AE60" i="22"/>
  <c r="AC60" i="22"/>
  <c r="AA60" i="22"/>
  <c r="Y60" i="22"/>
  <c r="BH61" i="22"/>
  <c r="T11" i="1"/>
  <c r="BG59" i="22"/>
  <c r="H11" i="1"/>
  <c r="CQ61" i="22"/>
  <c r="E13" i="1"/>
  <c r="BY61" i="22"/>
  <c r="E12" i="1"/>
  <c r="AZ48" i="22"/>
  <c r="AZ59" i="22" s="1"/>
  <c r="AZ61" i="22" s="1"/>
  <c r="AZ17" i="22"/>
  <c r="AZ19" i="22" s="1"/>
  <c r="AV48" i="22"/>
  <c r="AV59" i="22" s="1"/>
  <c r="AV61" i="22" s="1"/>
  <c r="AV17" i="22"/>
  <c r="AV19" i="22" s="1"/>
  <c r="AP48" i="22"/>
  <c r="AP17" i="22"/>
  <c r="AP19" i="22" s="1"/>
  <c r="AR48" i="22"/>
  <c r="AR59" i="22" s="1"/>
  <c r="AR61" i="22" s="1"/>
  <c r="AR17" i="22"/>
  <c r="AR19" i="22" s="1"/>
  <c r="AY48" i="22"/>
  <c r="AY59" i="22" s="1"/>
  <c r="AY61" i="22" s="1"/>
  <c r="AY17" i="22"/>
  <c r="AY19" i="22" s="1"/>
  <c r="AU48" i="22"/>
  <c r="AU59" i="22" s="1"/>
  <c r="AU61" i="22" s="1"/>
  <c r="AU17" i="22"/>
  <c r="AU19" i="22" s="1"/>
  <c r="AQ48" i="22"/>
  <c r="AQ59" i="22" s="1"/>
  <c r="AQ61" i="22" s="1"/>
  <c r="AQ17" i="22"/>
  <c r="AQ19" i="22" s="1"/>
  <c r="BB48" i="22"/>
  <c r="BB59" i="22" s="1"/>
  <c r="BB61" i="22" s="1"/>
  <c r="AT10" i="1" s="1"/>
  <c r="BB17" i="22"/>
  <c r="BB19" i="22" s="1"/>
  <c r="AX48" i="22"/>
  <c r="AX59" i="22" s="1"/>
  <c r="AX61" i="22" s="1"/>
  <c r="AX17" i="22"/>
  <c r="AX19" i="22" s="1"/>
  <c r="AT48" i="22"/>
  <c r="AT59" i="22" s="1"/>
  <c r="AT61" i="22" s="1"/>
  <c r="AT17" i="22"/>
  <c r="AT19" i="22" s="1"/>
  <c r="BA48" i="22"/>
  <c r="BA59" i="22" s="1"/>
  <c r="BA61" i="22" s="1"/>
  <c r="BA17" i="22"/>
  <c r="BA19" i="22" s="1"/>
  <c r="AW48" i="22"/>
  <c r="AW59" i="22" s="1"/>
  <c r="AW61" i="22" s="1"/>
  <c r="AW17" i="22"/>
  <c r="AW19" i="22" s="1"/>
  <c r="AS48" i="22"/>
  <c r="AS59" i="22" s="1"/>
  <c r="AS61" i="22" s="1"/>
  <c r="AS17" i="22"/>
  <c r="AS19" i="22" s="1"/>
  <c r="AO38" i="22"/>
  <c r="AO40" i="22" s="1"/>
  <c r="AI52" i="22"/>
  <c r="AE52" i="22"/>
  <c r="AA52" i="22"/>
  <c r="AJ48" i="22"/>
  <c r="AJ17" i="22"/>
  <c r="AJ19" i="22" s="1"/>
  <c r="AF48" i="22"/>
  <c r="AF59" i="22" s="1"/>
  <c r="AF17" i="22"/>
  <c r="AF19" i="22" s="1"/>
  <c r="AB48" i="22"/>
  <c r="AB17" i="22"/>
  <c r="AB19" i="22" s="1"/>
  <c r="Z38" i="22"/>
  <c r="Z40" i="22" s="1"/>
  <c r="AF38" i="22"/>
  <c r="AF40" i="22" s="1"/>
  <c r="AB38" i="22"/>
  <c r="AB40" i="22" s="1"/>
  <c r="Y38" i="22"/>
  <c r="Y40" i="22" s="1"/>
  <c r="AI48" i="22"/>
  <c r="AI17" i="22"/>
  <c r="AI19" i="22" s="1"/>
  <c r="AE48" i="22"/>
  <c r="AE59" i="22" s="1"/>
  <c r="AE61" i="22" s="1"/>
  <c r="AE17" i="22"/>
  <c r="AE19" i="22" s="1"/>
  <c r="AA48" i="22"/>
  <c r="AA17" i="22"/>
  <c r="AA19" i="22" s="1"/>
  <c r="AI38" i="22"/>
  <c r="AI40" i="22" s="1"/>
  <c r="AE38" i="22"/>
  <c r="AE40" i="22" s="1"/>
  <c r="AA38" i="22"/>
  <c r="AA40" i="22" s="1"/>
  <c r="AH48" i="22"/>
  <c r="AH17" i="22"/>
  <c r="AH19" i="22" s="1"/>
  <c r="AD48" i="22"/>
  <c r="AD17" i="22"/>
  <c r="AD19" i="22" s="1"/>
  <c r="X48" i="22"/>
  <c r="X17" i="22"/>
  <c r="X19" i="22" s="1"/>
  <c r="AH38" i="22"/>
  <c r="AH40" i="22" s="1"/>
  <c r="AD38" i="22"/>
  <c r="AD40" i="22" s="1"/>
  <c r="AJ38" i="22"/>
  <c r="AJ40" i="22" s="1"/>
  <c r="Z48" i="22"/>
  <c r="Z59" i="22" s="1"/>
  <c r="Z61" i="22" s="1"/>
  <c r="Z17" i="22"/>
  <c r="Z19" i="22" s="1"/>
  <c r="AG48" i="22"/>
  <c r="AG59" i="22" s="1"/>
  <c r="AG17" i="22"/>
  <c r="AG19" i="22" s="1"/>
  <c r="AC48" i="22"/>
  <c r="AC59" i="22" s="1"/>
  <c r="AC17" i="22"/>
  <c r="AC19" i="22" s="1"/>
  <c r="Y48" i="22"/>
  <c r="Y59" i="22" s="1"/>
  <c r="Y17" i="22"/>
  <c r="Y19" i="22" s="1"/>
  <c r="AG38" i="22"/>
  <c r="AG40" i="22" s="1"/>
  <c r="AC38" i="22"/>
  <c r="AC40" i="22" s="1"/>
  <c r="X38" i="22"/>
  <c r="X40" i="22" s="1"/>
  <c r="KA27" i="22"/>
  <c r="Q38" i="22"/>
  <c r="KB27" i="22"/>
  <c r="R38" i="22"/>
  <c r="JX27" i="22"/>
  <c r="N38" i="22"/>
  <c r="JT27" i="22"/>
  <c r="J38" i="22"/>
  <c r="JS27" i="22"/>
  <c r="I38" i="22"/>
  <c r="JZ27" i="22"/>
  <c r="P38" i="22"/>
  <c r="JV27" i="22"/>
  <c r="L38" i="22"/>
  <c r="JP27" i="22"/>
  <c r="F38" i="22"/>
  <c r="JW27" i="22"/>
  <c r="M38" i="22"/>
  <c r="JR27" i="22"/>
  <c r="H38" i="22"/>
  <c r="JY27" i="22"/>
  <c r="O38" i="22"/>
  <c r="JU27" i="22"/>
  <c r="K38" i="22"/>
  <c r="JQ27" i="22"/>
  <c r="G38" i="22"/>
  <c r="AH52" i="22"/>
  <c r="AD52" i="22"/>
  <c r="AO6" i="22"/>
  <c r="AO16" i="22"/>
  <c r="AO58" i="22" s="1"/>
  <c r="Q10" i="1" s="1"/>
  <c r="AO10" i="22"/>
  <c r="AO52" i="22" s="1"/>
  <c r="L10" i="1" s="1"/>
  <c r="AO9" i="22"/>
  <c r="AO51" i="22" s="1"/>
  <c r="K10" i="1" s="1"/>
  <c r="W31" i="22"/>
  <c r="JO31" i="22" s="1"/>
  <c r="W27" i="22"/>
  <c r="W10" i="22"/>
  <c r="W16" i="22"/>
  <c r="W58" i="22" s="1"/>
  <c r="Q9" i="1" s="1"/>
  <c r="W11" i="22"/>
  <c r="W53" i="22" s="1"/>
  <c r="M9" i="1" s="1"/>
  <c r="W6" i="22"/>
  <c r="E32" i="22"/>
  <c r="JO32" i="22" s="1"/>
  <c r="E30" i="22"/>
  <c r="JO30" i="22" s="1"/>
  <c r="E27" i="22"/>
  <c r="G14" i="22"/>
  <c r="F14" i="22"/>
  <c r="I14" i="22"/>
  <c r="J14" i="22"/>
  <c r="K14" i="22"/>
  <c r="L14" i="22"/>
  <c r="M14" i="22"/>
  <c r="N14" i="22"/>
  <c r="O14" i="22"/>
  <c r="P14" i="22"/>
  <c r="Q14" i="22"/>
  <c r="R14" i="22"/>
  <c r="H14" i="22"/>
  <c r="G16" i="22"/>
  <c r="F16" i="22"/>
  <c r="I16" i="22"/>
  <c r="J16" i="22"/>
  <c r="K16" i="22"/>
  <c r="L16" i="22"/>
  <c r="M16" i="22"/>
  <c r="N16" i="22"/>
  <c r="O16" i="22"/>
  <c r="P16" i="22"/>
  <c r="Q16" i="22"/>
  <c r="R16" i="22"/>
  <c r="H16" i="22"/>
  <c r="G8" i="22"/>
  <c r="F8" i="22"/>
  <c r="R8" i="22"/>
  <c r="I8" i="22"/>
  <c r="J8" i="22"/>
  <c r="K8" i="22"/>
  <c r="L8" i="22"/>
  <c r="M8" i="22"/>
  <c r="N8" i="22"/>
  <c r="O8" i="22"/>
  <c r="P8" i="22"/>
  <c r="Q8" i="22"/>
  <c r="H8" i="22"/>
  <c r="I10" i="1" l="1"/>
  <c r="AO60" i="22"/>
  <c r="F10" i="1" s="1"/>
  <c r="Y61" i="22"/>
  <c r="AC61" i="22"/>
  <c r="AG61" i="22"/>
  <c r="AB59" i="22"/>
  <c r="AB61" i="22" s="1"/>
  <c r="AF61" i="22"/>
  <c r="AJ59" i="22"/>
  <c r="AJ61" i="22" s="1"/>
  <c r="AT9" i="1" s="1"/>
  <c r="I9" i="1"/>
  <c r="W60" i="22"/>
  <c r="F9" i="1" s="1"/>
  <c r="X59" i="22"/>
  <c r="W9" i="1"/>
  <c r="W26" i="1" s="1"/>
  <c r="AP59" i="22"/>
  <c r="W10" i="1"/>
  <c r="W27" i="1" s="1"/>
  <c r="BG61" i="22"/>
  <c r="E11" i="1"/>
  <c r="AO48" i="22"/>
  <c r="AO17" i="22"/>
  <c r="AO19" i="22" s="1"/>
  <c r="AI59" i="22"/>
  <c r="AI61" i="22" s="1"/>
  <c r="AA59" i="22"/>
  <c r="AA61" i="22" s="1"/>
  <c r="AH59" i="22"/>
  <c r="AH61" i="22" s="1"/>
  <c r="AD59" i="22"/>
  <c r="AD61" i="22" s="1"/>
  <c r="W48" i="22"/>
  <c r="H9" i="1" s="1"/>
  <c r="W17" i="22"/>
  <c r="W19" i="22" s="1"/>
  <c r="W38" i="22"/>
  <c r="W40" i="22" s="1"/>
  <c r="M50" i="22"/>
  <c r="JW8" i="22"/>
  <c r="JW50" i="22" s="1"/>
  <c r="O58" i="22"/>
  <c r="JY16" i="22"/>
  <c r="JY58" i="22" s="1"/>
  <c r="H50" i="22"/>
  <c r="JR8" i="22"/>
  <c r="JR50" i="22" s="1"/>
  <c r="N50" i="22"/>
  <c r="JX8" i="22"/>
  <c r="JX50" i="22" s="1"/>
  <c r="J50" i="22"/>
  <c r="JT8" i="22"/>
  <c r="JT50" i="22" s="1"/>
  <c r="G50" i="22"/>
  <c r="JQ8" i="22"/>
  <c r="JQ50" i="22" s="1"/>
  <c r="P58" i="22"/>
  <c r="JZ16" i="22"/>
  <c r="JZ58" i="22" s="1"/>
  <c r="L58" i="22"/>
  <c r="JV16" i="22"/>
  <c r="JV58" i="22" s="1"/>
  <c r="F58" i="22"/>
  <c r="AF8" i="1" s="1"/>
  <c r="JP16" i="22"/>
  <c r="JP58" i="22" s="1"/>
  <c r="Q56" i="22"/>
  <c r="KA14" i="22"/>
  <c r="KA56" i="22" s="1"/>
  <c r="M56" i="22"/>
  <c r="JW14" i="22"/>
  <c r="JW56" i="22" s="1"/>
  <c r="I56" i="22"/>
  <c r="JS14" i="22"/>
  <c r="JS56" i="22" s="1"/>
  <c r="JU38" i="22"/>
  <c r="JU40" i="22" s="1"/>
  <c r="K40" i="22"/>
  <c r="JR38" i="22"/>
  <c r="JR40" i="22" s="1"/>
  <c r="H40" i="22"/>
  <c r="JP38" i="22"/>
  <c r="JP40" i="22" s="1"/>
  <c r="F40" i="22"/>
  <c r="JZ38" i="22"/>
  <c r="JZ40" i="22" s="1"/>
  <c r="P40" i="22"/>
  <c r="JT38" i="22"/>
  <c r="JT40" i="22" s="1"/>
  <c r="J40" i="22"/>
  <c r="KB38" i="22"/>
  <c r="KB40" i="22" s="1"/>
  <c r="R40" i="22"/>
  <c r="H58" i="22"/>
  <c r="JR16" i="22"/>
  <c r="JR58" i="22" s="1"/>
  <c r="G58" i="22"/>
  <c r="JQ16" i="22"/>
  <c r="JQ58" i="22" s="1"/>
  <c r="P56" i="22"/>
  <c r="JZ14" i="22"/>
  <c r="JZ56" i="22" s="1"/>
  <c r="F56" i="22"/>
  <c r="AE8" i="1" s="1"/>
  <c r="JP14" i="22"/>
  <c r="JP56" i="22" s="1"/>
  <c r="P50" i="22"/>
  <c r="JZ8" i="22"/>
  <c r="JZ50" i="22" s="1"/>
  <c r="L50" i="22"/>
  <c r="JV8" i="22"/>
  <c r="JV50" i="22" s="1"/>
  <c r="R50" i="22"/>
  <c r="KB8" i="22"/>
  <c r="KB50" i="22" s="1"/>
  <c r="R58" i="22"/>
  <c r="KB16" i="22"/>
  <c r="KB58" i="22" s="1"/>
  <c r="N58" i="22"/>
  <c r="JX16" i="22"/>
  <c r="JX58" i="22" s="1"/>
  <c r="J58" i="22"/>
  <c r="JT16" i="22"/>
  <c r="JT58" i="22" s="1"/>
  <c r="H56" i="22"/>
  <c r="JR14" i="22"/>
  <c r="JR56" i="22" s="1"/>
  <c r="O56" i="22"/>
  <c r="JY14" i="22"/>
  <c r="JY56" i="22" s="1"/>
  <c r="K56" i="22"/>
  <c r="JU14" i="22"/>
  <c r="JU56" i="22" s="1"/>
  <c r="G56" i="22"/>
  <c r="JQ14" i="22"/>
  <c r="JQ56" i="22" s="1"/>
  <c r="JQ38" i="22"/>
  <c r="JQ40" i="22" s="1"/>
  <c r="G40" i="22"/>
  <c r="JY38" i="22"/>
  <c r="JY40" i="22" s="1"/>
  <c r="O40" i="22"/>
  <c r="JW38" i="22"/>
  <c r="JW40" i="22" s="1"/>
  <c r="M40" i="22"/>
  <c r="JV38" i="22"/>
  <c r="JV40" i="22" s="1"/>
  <c r="L40" i="22"/>
  <c r="JS38" i="22"/>
  <c r="JS40" i="22" s="1"/>
  <c r="I40" i="22"/>
  <c r="JX38" i="22"/>
  <c r="JX40" i="22" s="1"/>
  <c r="N40" i="22"/>
  <c r="KA38" i="22"/>
  <c r="KA40" i="22" s="1"/>
  <c r="Q40" i="22"/>
  <c r="Q50" i="22"/>
  <c r="KA8" i="22"/>
  <c r="KA50" i="22" s="1"/>
  <c r="I50" i="22"/>
  <c r="JS8" i="22"/>
  <c r="JS50" i="22" s="1"/>
  <c r="K58" i="22"/>
  <c r="JU16" i="22"/>
  <c r="JU58" i="22" s="1"/>
  <c r="L56" i="22"/>
  <c r="JV14" i="22"/>
  <c r="JV56" i="22" s="1"/>
  <c r="O50" i="22"/>
  <c r="JY8" i="22"/>
  <c r="JY50" i="22" s="1"/>
  <c r="K50" i="22"/>
  <c r="JU8" i="22"/>
  <c r="JU50" i="22" s="1"/>
  <c r="F50" i="22"/>
  <c r="Y8" i="1" s="1"/>
  <c r="JP8" i="22"/>
  <c r="JP50" i="22" s="1"/>
  <c r="Q58" i="22"/>
  <c r="KA16" i="22"/>
  <c r="KA58" i="22" s="1"/>
  <c r="M58" i="22"/>
  <c r="JW16" i="22"/>
  <c r="JW58" i="22" s="1"/>
  <c r="I58" i="22"/>
  <c r="JS16" i="22"/>
  <c r="JS58" i="22" s="1"/>
  <c r="R56" i="22"/>
  <c r="KB14" i="22"/>
  <c r="KB56" i="22" s="1"/>
  <c r="N56" i="22"/>
  <c r="JX14" i="22"/>
  <c r="JX56" i="22" s="1"/>
  <c r="J56" i="22"/>
  <c r="JT14" i="22"/>
  <c r="JT56" i="22" s="1"/>
  <c r="JO27" i="22"/>
  <c r="E38" i="22"/>
  <c r="W52" i="22"/>
  <c r="L9" i="1" s="1"/>
  <c r="G10" i="22"/>
  <c r="G7" i="22"/>
  <c r="G6" i="22"/>
  <c r="G11" i="22"/>
  <c r="F11" i="22"/>
  <c r="I11" i="22"/>
  <c r="J11" i="22"/>
  <c r="K11" i="22"/>
  <c r="L11" i="22"/>
  <c r="M11" i="22"/>
  <c r="N11" i="22"/>
  <c r="O11" i="22"/>
  <c r="P11" i="22"/>
  <c r="Q11" i="22"/>
  <c r="R11" i="22"/>
  <c r="H11" i="22"/>
  <c r="F6" i="22"/>
  <c r="I6" i="22"/>
  <c r="J6" i="22"/>
  <c r="K6" i="22"/>
  <c r="L6" i="22"/>
  <c r="M6" i="22"/>
  <c r="N6" i="22"/>
  <c r="O6" i="22"/>
  <c r="P6" i="22"/>
  <c r="Q6" i="22"/>
  <c r="R6" i="22"/>
  <c r="H6" i="22"/>
  <c r="G9" i="22"/>
  <c r="F9" i="22"/>
  <c r="I9" i="22"/>
  <c r="J9" i="22"/>
  <c r="K9" i="22"/>
  <c r="L9" i="22"/>
  <c r="M9" i="22"/>
  <c r="N9" i="22"/>
  <c r="O9" i="22"/>
  <c r="P9" i="22"/>
  <c r="Q9" i="22"/>
  <c r="R9" i="22"/>
  <c r="H9" i="22"/>
  <c r="F10" i="22"/>
  <c r="R10" i="22"/>
  <c r="I10" i="22"/>
  <c r="J10" i="22"/>
  <c r="K10" i="22"/>
  <c r="L10" i="22"/>
  <c r="M10" i="22"/>
  <c r="N10" i="22"/>
  <c r="O10" i="22"/>
  <c r="P10" i="22"/>
  <c r="Q10" i="22"/>
  <c r="H10" i="22"/>
  <c r="G13" i="22"/>
  <c r="F13" i="22"/>
  <c r="I13" i="22"/>
  <c r="J13" i="22"/>
  <c r="K13" i="22"/>
  <c r="L13" i="22"/>
  <c r="M13" i="22"/>
  <c r="N13" i="22"/>
  <c r="O13" i="22"/>
  <c r="P13" i="22"/>
  <c r="Q13" i="22"/>
  <c r="R13" i="22"/>
  <c r="H13" i="22"/>
  <c r="E8" i="22"/>
  <c r="E12" i="22"/>
  <c r="E14" i="22"/>
  <c r="E15" i="22"/>
  <c r="E16" i="22"/>
  <c r="F7" i="22"/>
  <c r="I7" i="22"/>
  <c r="J7" i="22"/>
  <c r="K7" i="22"/>
  <c r="L7" i="22"/>
  <c r="M7" i="22"/>
  <c r="N7" i="22"/>
  <c r="O7" i="22"/>
  <c r="P7" i="22"/>
  <c r="Q7" i="22"/>
  <c r="R7" i="22"/>
  <c r="H7" i="22"/>
  <c r="X61" i="22" l="1"/>
  <c r="T9" i="1"/>
  <c r="E57" i="22"/>
  <c r="R8" i="1" s="1"/>
  <c r="JO15" i="22"/>
  <c r="JO57" i="22" s="1"/>
  <c r="E54" i="22"/>
  <c r="N8" i="1" s="1"/>
  <c r="JO12" i="22"/>
  <c r="JO54" i="22" s="1"/>
  <c r="AP61" i="22"/>
  <c r="T10" i="1"/>
  <c r="AO59" i="22"/>
  <c r="H10" i="1"/>
  <c r="W59" i="22"/>
  <c r="L49" i="22"/>
  <c r="L60" i="22" s="1"/>
  <c r="JV7" i="22"/>
  <c r="JV49" i="22" s="1"/>
  <c r="L18" i="22"/>
  <c r="JV18" i="22" s="1"/>
  <c r="JV60" i="22" s="1"/>
  <c r="Q55" i="22"/>
  <c r="KA13" i="22"/>
  <c r="KA55" i="22" s="1"/>
  <c r="M55" i="22"/>
  <c r="JW13" i="22"/>
  <c r="JW55" i="22" s="1"/>
  <c r="I55" i="22"/>
  <c r="JS13" i="22"/>
  <c r="JS55" i="22" s="1"/>
  <c r="H48" i="22"/>
  <c r="JR6" i="22"/>
  <c r="JR48" i="22" s="1"/>
  <c r="H17" i="22"/>
  <c r="H53" i="22"/>
  <c r="JR11" i="22"/>
  <c r="JR53" i="22" s="1"/>
  <c r="Q49" i="22"/>
  <c r="Q60" i="22" s="1"/>
  <c r="KA7" i="22"/>
  <c r="KA49" i="22" s="1"/>
  <c r="Q18" i="22"/>
  <c r="KA18" i="22" s="1"/>
  <c r="KA60" i="22" s="1"/>
  <c r="M49" i="22"/>
  <c r="M60" i="22" s="1"/>
  <c r="JW7" i="22"/>
  <c r="JW49" i="22" s="1"/>
  <c r="M18" i="22"/>
  <c r="JW18" i="22" s="1"/>
  <c r="JW60" i="22" s="1"/>
  <c r="I49" i="22"/>
  <c r="I60" i="22" s="1"/>
  <c r="JS7" i="22"/>
  <c r="JS49" i="22" s="1"/>
  <c r="I18" i="22"/>
  <c r="JS18" i="22" s="1"/>
  <c r="JS60" i="22" s="1"/>
  <c r="E56" i="22"/>
  <c r="P8" i="1" s="1"/>
  <c r="JO14" i="22"/>
  <c r="JO56" i="22" s="1"/>
  <c r="R55" i="22"/>
  <c r="KB13" i="22"/>
  <c r="KB55" i="22" s="1"/>
  <c r="N55" i="22"/>
  <c r="JX13" i="22"/>
  <c r="JX55" i="22" s="1"/>
  <c r="J55" i="22"/>
  <c r="JT13" i="22"/>
  <c r="JT55" i="22" s="1"/>
  <c r="H52" i="22"/>
  <c r="JR10" i="22"/>
  <c r="JR52" i="22" s="1"/>
  <c r="N52" i="22"/>
  <c r="JX10" i="22"/>
  <c r="JX52" i="22" s="1"/>
  <c r="J52" i="22"/>
  <c r="JT10" i="22"/>
  <c r="JT52" i="22" s="1"/>
  <c r="H51" i="22"/>
  <c r="JR9" i="22"/>
  <c r="JR51" i="22" s="1"/>
  <c r="O51" i="22"/>
  <c r="JY9" i="22"/>
  <c r="JY51" i="22" s="1"/>
  <c r="K51" i="22"/>
  <c r="JU9" i="22"/>
  <c r="JU51" i="22" s="1"/>
  <c r="G51" i="22"/>
  <c r="JQ9" i="22"/>
  <c r="JQ51" i="22" s="1"/>
  <c r="P48" i="22"/>
  <c r="JZ6" i="22"/>
  <c r="JZ48" i="22" s="1"/>
  <c r="P17" i="22"/>
  <c r="L48" i="22"/>
  <c r="JV6" i="22"/>
  <c r="JV48" i="22" s="1"/>
  <c r="L17" i="22"/>
  <c r="F48" i="22"/>
  <c r="W8" i="1" s="1"/>
  <c r="JP6" i="22"/>
  <c r="JP48" i="22" s="1"/>
  <c r="F17" i="22"/>
  <c r="P53" i="22"/>
  <c r="JZ11" i="22"/>
  <c r="JZ53" i="22" s="1"/>
  <c r="L53" i="22"/>
  <c r="JV11" i="22"/>
  <c r="JV53" i="22" s="1"/>
  <c r="F53" i="22"/>
  <c r="AB8" i="1" s="1"/>
  <c r="JP11" i="22"/>
  <c r="JP53" i="22" s="1"/>
  <c r="G52" i="22"/>
  <c r="JQ10" i="22"/>
  <c r="JQ52" i="22" s="1"/>
  <c r="F49" i="22"/>
  <c r="JP7" i="22"/>
  <c r="JP49" i="22" s="1"/>
  <c r="F18" i="22"/>
  <c r="JP18" i="22" s="1"/>
  <c r="JP60" i="22" s="1"/>
  <c r="I52" i="22"/>
  <c r="JS10" i="22"/>
  <c r="JS52" i="22" s="1"/>
  <c r="J51" i="22"/>
  <c r="JT9" i="22"/>
  <c r="JT51" i="22" s="1"/>
  <c r="O53" i="22"/>
  <c r="JY11" i="22"/>
  <c r="JY53" i="22" s="1"/>
  <c r="Q52" i="22"/>
  <c r="KA10" i="22"/>
  <c r="KA52" i="22" s="1"/>
  <c r="R51" i="22"/>
  <c r="KB9" i="22"/>
  <c r="KB51" i="22" s="1"/>
  <c r="O48" i="22"/>
  <c r="JY6" i="22"/>
  <c r="JY48" i="22" s="1"/>
  <c r="O17" i="22"/>
  <c r="K53" i="22"/>
  <c r="JU11" i="22"/>
  <c r="JU53" i="22" s="1"/>
  <c r="O49" i="22"/>
  <c r="O60" i="22" s="1"/>
  <c r="JY7" i="22"/>
  <c r="JY49" i="22" s="1"/>
  <c r="O18" i="22"/>
  <c r="JY18" i="22" s="1"/>
  <c r="JY60" i="22" s="1"/>
  <c r="E58" i="22"/>
  <c r="Q8" i="1" s="1"/>
  <c r="JO16" i="22"/>
  <c r="JO58" i="22" s="1"/>
  <c r="L55" i="22"/>
  <c r="JV13" i="22"/>
  <c r="JV55" i="22" s="1"/>
  <c r="F55" i="22"/>
  <c r="AD8" i="1" s="1"/>
  <c r="JP13" i="22"/>
  <c r="JP55" i="22" s="1"/>
  <c r="L52" i="22"/>
  <c r="JV10" i="22"/>
  <c r="JV52" i="22" s="1"/>
  <c r="I51" i="22"/>
  <c r="JS9" i="22"/>
  <c r="JS51" i="22" s="1"/>
  <c r="R48" i="22"/>
  <c r="KB6" i="22"/>
  <c r="KB48" i="22" s="1"/>
  <c r="R17" i="22"/>
  <c r="N48" i="22"/>
  <c r="JX6" i="22"/>
  <c r="JX48" i="22" s="1"/>
  <c r="N17" i="22"/>
  <c r="J48" i="22"/>
  <c r="JT6" i="22"/>
  <c r="JT48" i="22" s="1"/>
  <c r="J17" i="22"/>
  <c r="R53" i="22"/>
  <c r="KB11" i="22"/>
  <c r="KB53" i="22" s="1"/>
  <c r="N53" i="22"/>
  <c r="JX11" i="22"/>
  <c r="JX53" i="22" s="1"/>
  <c r="J53" i="22"/>
  <c r="JT11" i="22"/>
  <c r="JT53" i="22" s="1"/>
  <c r="G48" i="22"/>
  <c r="JQ6" i="22"/>
  <c r="JQ48" i="22" s="1"/>
  <c r="G17" i="22"/>
  <c r="JO38" i="22"/>
  <c r="JO40" i="22" s="1"/>
  <c r="E40" i="22"/>
  <c r="P49" i="22"/>
  <c r="P60" i="22" s="1"/>
  <c r="JZ7" i="22"/>
  <c r="JZ49" i="22" s="1"/>
  <c r="P18" i="22"/>
  <c r="JZ18" i="22" s="1"/>
  <c r="JZ60" i="22" s="1"/>
  <c r="M52" i="22"/>
  <c r="JW10" i="22"/>
  <c r="JW52" i="22" s="1"/>
  <c r="N51" i="22"/>
  <c r="JX9" i="22"/>
  <c r="JX51" i="22" s="1"/>
  <c r="K48" i="22"/>
  <c r="JU6" i="22"/>
  <c r="JU48" i="22" s="1"/>
  <c r="K17" i="22"/>
  <c r="G53" i="22"/>
  <c r="JQ11" i="22"/>
  <c r="JQ53" i="22" s="1"/>
  <c r="H49" i="22"/>
  <c r="H60" i="22" s="1"/>
  <c r="JR7" i="22"/>
  <c r="JR49" i="22" s="1"/>
  <c r="H18" i="22"/>
  <c r="JR18" i="22" s="1"/>
  <c r="JR60" i="22" s="1"/>
  <c r="K49" i="22"/>
  <c r="K60" i="22" s="1"/>
  <c r="JU7" i="22"/>
  <c r="JU49" i="22" s="1"/>
  <c r="K18" i="22"/>
  <c r="JU18" i="22" s="1"/>
  <c r="JU60" i="22" s="1"/>
  <c r="E50" i="22"/>
  <c r="J8" i="1" s="1"/>
  <c r="JO8" i="22"/>
  <c r="JO50" i="22" s="1"/>
  <c r="P55" i="22"/>
  <c r="JZ13" i="22"/>
  <c r="JZ55" i="22" s="1"/>
  <c r="P52" i="22"/>
  <c r="JZ10" i="22"/>
  <c r="JZ52" i="22" s="1"/>
  <c r="R52" i="22"/>
  <c r="KB10" i="22"/>
  <c r="KB52" i="22" s="1"/>
  <c r="Q51" i="22"/>
  <c r="KA9" i="22"/>
  <c r="KA51" i="22" s="1"/>
  <c r="M51" i="22"/>
  <c r="JW9" i="22"/>
  <c r="JW51" i="22" s="1"/>
  <c r="R49" i="22"/>
  <c r="R60" i="22" s="1"/>
  <c r="KB7" i="22"/>
  <c r="KB49" i="22" s="1"/>
  <c r="R18" i="22"/>
  <c r="KB18" i="22" s="1"/>
  <c r="N49" i="22"/>
  <c r="N60" i="22" s="1"/>
  <c r="JX7" i="22"/>
  <c r="JX49" i="22" s="1"/>
  <c r="N18" i="22"/>
  <c r="JX18" i="22" s="1"/>
  <c r="JX60" i="22" s="1"/>
  <c r="J49" i="22"/>
  <c r="J60" i="22" s="1"/>
  <c r="JT7" i="22"/>
  <c r="JT49" i="22" s="1"/>
  <c r="J18" i="22"/>
  <c r="JT18" i="22" s="1"/>
  <c r="JT60" i="22" s="1"/>
  <c r="H55" i="22"/>
  <c r="JR13" i="22"/>
  <c r="JR55" i="22" s="1"/>
  <c r="O55" i="22"/>
  <c r="JY13" i="22"/>
  <c r="JY55" i="22" s="1"/>
  <c r="K55" i="22"/>
  <c r="JU13" i="22"/>
  <c r="JU55" i="22" s="1"/>
  <c r="G55" i="22"/>
  <c r="JQ13" i="22"/>
  <c r="JQ55" i="22" s="1"/>
  <c r="O52" i="22"/>
  <c r="JY10" i="22"/>
  <c r="JY52" i="22" s="1"/>
  <c r="K52" i="22"/>
  <c r="JU10" i="22"/>
  <c r="JU52" i="22" s="1"/>
  <c r="F52" i="22"/>
  <c r="AA8" i="1" s="1"/>
  <c r="JP10" i="22"/>
  <c r="JP52" i="22" s="1"/>
  <c r="P51" i="22"/>
  <c r="JZ9" i="22"/>
  <c r="JZ51" i="22" s="1"/>
  <c r="L51" i="22"/>
  <c r="JV9" i="22"/>
  <c r="JV51" i="22" s="1"/>
  <c r="F51" i="22"/>
  <c r="Z8" i="1" s="1"/>
  <c r="JP9" i="22"/>
  <c r="JP51" i="22" s="1"/>
  <c r="Q48" i="22"/>
  <c r="KA6" i="22"/>
  <c r="KA48" i="22" s="1"/>
  <c r="Q17" i="22"/>
  <c r="M48" i="22"/>
  <c r="JW6" i="22"/>
  <c r="JW48" i="22" s="1"/>
  <c r="M17" i="22"/>
  <c r="I48" i="22"/>
  <c r="JS6" i="22"/>
  <c r="JS48" i="22" s="1"/>
  <c r="I17" i="22"/>
  <c r="Q53" i="22"/>
  <c r="KA11" i="22"/>
  <c r="KA53" i="22" s="1"/>
  <c r="M53" i="22"/>
  <c r="JW11" i="22"/>
  <c r="JW53" i="22" s="1"/>
  <c r="I53" i="22"/>
  <c r="JS11" i="22"/>
  <c r="JS53" i="22" s="1"/>
  <c r="G49" i="22"/>
  <c r="G60" i="22" s="1"/>
  <c r="JQ7" i="22"/>
  <c r="JQ49" i="22" s="1"/>
  <c r="G18" i="22"/>
  <c r="JQ18" i="22" s="1"/>
  <c r="JQ60" i="22" s="1"/>
  <c r="E9" i="22"/>
  <c r="E11" i="22"/>
  <c r="E7" i="22"/>
  <c r="E6" i="22"/>
  <c r="E10" i="22"/>
  <c r="E13" i="22"/>
  <c r="P87" i="11"/>
  <c r="Q87" i="11"/>
  <c r="R87" i="11"/>
  <c r="S87" i="11"/>
  <c r="T87" i="11"/>
  <c r="U87" i="11"/>
  <c r="V87" i="11"/>
  <c r="W87" i="11"/>
  <c r="X87" i="11"/>
  <c r="Y87" i="11"/>
  <c r="O87" i="11"/>
  <c r="M87" i="11"/>
  <c r="AS12" i="1" s="1"/>
  <c r="J87" i="11"/>
  <c r="P63" i="10"/>
  <c r="Q63" i="10"/>
  <c r="R63" i="10"/>
  <c r="S63" i="10"/>
  <c r="T63" i="10"/>
  <c r="U63" i="10"/>
  <c r="V63" i="10"/>
  <c r="W63" i="10"/>
  <c r="X63" i="10"/>
  <c r="Y63" i="10"/>
  <c r="O63" i="10"/>
  <c r="M63" i="10"/>
  <c r="AS11" i="1" s="1"/>
  <c r="J63" i="10"/>
  <c r="P68" i="9"/>
  <c r="Q68" i="9"/>
  <c r="R68" i="9"/>
  <c r="S68" i="9"/>
  <c r="T68" i="9"/>
  <c r="U68" i="9"/>
  <c r="V68" i="9"/>
  <c r="W68" i="9"/>
  <c r="X68" i="9"/>
  <c r="Y68" i="9"/>
  <c r="O68" i="9"/>
  <c r="J68" i="9"/>
  <c r="M68" i="9"/>
  <c r="AS10" i="1" s="1"/>
  <c r="W61" i="22" l="1"/>
  <c r="E9" i="1"/>
  <c r="I59" i="22"/>
  <c r="I61" i="22" s="1"/>
  <c r="Q59" i="22"/>
  <c r="F60" i="22"/>
  <c r="U8" i="1" s="1"/>
  <c r="X8" i="1"/>
  <c r="W25" i="1" s="1"/>
  <c r="AO61" i="22"/>
  <c r="E10" i="1"/>
  <c r="E49" i="22"/>
  <c r="JO7" i="22"/>
  <c r="JO49" i="22" s="1"/>
  <c r="E18" i="22"/>
  <c r="JO18" i="22" s="1"/>
  <c r="JO60" i="22" s="1"/>
  <c r="E55" i="22"/>
  <c r="O8" i="1" s="1"/>
  <c r="JO13" i="22"/>
  <c r="JO55" i="22" s="1"/>
  <c r="E53" i="22"/>
  <c r="M8" i="1" s="1"/>
  <c r="JO11" i="22"/>
  <c r="JO53" i="22" s="1"/>
  <c r="M59" i="22"/>
  <c r="M61" i="22" s="1"/>
  <c r="J59" i="22"/>
  <c r="J61" i="22" s="1"/>
  <c r="KB17" i="22"/>
  <c r="KB59" i="22" s="1"/>
  <c r="R19" i="22"/>
  <c r="O59" i="22"/>
  <c r="O61" i="22" s="1"/>
  <c r="F59" i="22"/>
  <c r="JZ17" i="22"/>
  <c r="P19" i="22"/>
  <c r="JR17" i="22"/>
  <c r="H19" i="22"/>
  <c r="JU17" i="22"/>
  <c r="K19" i="22"/>
  <c r="JQ17" i="22"/>
  <c r="G19" i="22"/>
  <c r="JX17" i="22"/>
  <c r="N19" i="22"/>
  <c r="JV17" i="22"/>
  <c r="L19" i="22"/>
  <c r="Q61" i="22"/>
  <c r="E52" i="22"/>
  <c r="L8" i="1" s="1"/>
  <c r="JO10" i="22"/>
  <c r="JO52" i="22" s="1"/>
  <c r="E51" i="22"/>
  <c r="K8" i="1" s="1"/>
  <c r="JO9" i="22"/>
  <c r="JO51" i="22" s="1"/>
  <c r="KA17" i="22"/>
  <c r="Q19" i="22"/>
  <c r="E48" i="22"/>
  <c r="JO6" i="22"/>
  <c r="JO48" i="22" s="1"/>
  <c r="E17" i="22"/>
  <c r="JW17" i="22"/>
  <c r="M19" i="22"/>
  <c r="KB60" i="22"/>
  <c r="JT17" i="22"/>
  <c r="J19" i="22"/>
  <c r="R59" i="22"/>
  <c r="R61" i="22" s="1"/>
  <c r="AT8" i="1" s="1"/>
  <c r="AT23" i="1" s="1"/>
  <c r="JY17" i="22"/>
  <c r="O19" i="22"/>
  <c r="JP17" i="22"/>
  <c r="F19" i="22"/>
  <c r="P59" i="22"/>
  <c r="P61" i="22" s="1"/>
  <c r="H59" i="22"/>
  <c r="H61" i="22" s="1"/>
  <c r="JS17" i="22"/>
  <c r="I19" i="22"/>
  <c r="K59" i="22"/>
  <c r="K61" i="22" s="1"/>
  <c r="G59" i="22"/>
  <c r="G61" i="22" s="1"/>
  <c r="N59" i="22"/>
  <c r="N61" i="22" s="1"/>
  <c r="L59" i="22"/>
  <c r="L61" i="22" s="1"/>
  <c r="J255" i="15"/>
  <c r="P255" i="15"/>
  <c r="Q255" i="15"/>
  <c r="R255" i="15"/>
  <c r="S255" i="15"/>
  <c r="T255" i="15"/>
  <c r="U255" i="15"/>
  <c r="V255" i="15"/>
  <c r="W255" i="15"/>
  <c r="X255" i="15"/>
  <c r="Y255" i="15"/>
  <c r="KB19" i="22" l="1"/>
  <c r="F61" i="22"/>
  <c r="T8" i="1"/>
  <c r="KB61" i="22"/>
  <c r="JW19" i="22"/>
  <c r="JW59" i="22"/>
  <c r="JW61" i="22" s="1"/>
  <c r="JV19" i="22"/>
  <c r="JV59" i="22"/>
  <c r="JY59" i="22"/>
  <c r="JY61" i="22" s="1"/>
  <c r="JY19" i="22"/>
  <c r="JO17" i="22"/>
  <c r="E19" i="22"/>
  <c r="KA59" i="22"/>
  <c r="KA19" i="22"/>
  <c r="JU59" i="22"/>
  <c r="JU19" i="22"/>
  <c r="JZ59" i="22"/>
  <c r="JZ61" i="22" s="1"/>
  <c r="JZ19" i="22"/>
  <c r="JS59" i="22"/>
  <c r="JS19" i="22"/>
  <c r="JX59" i="22"/>
  <c r="JX61" i="22" s="1"/>
  <c r="JX19" i="22"/>
  <c r="JP59" i="22"/>
  <c r="JP61" i="22" s="1"/>
  <c r="JP19" i="22"/>
  <c r="H8" i="1"/>
  <c r="E59" i="22"/>
  <c r="JT59" i="22"/>
  <c r="JT61" i="22" s="1"/>
  <c r="JT19" i="22"/>
  <c r="JQ59" i="22"/>
  <c r="JQ61" i="22" s="1"/>
  <c r="JQ19" i="22"/>
  <c r="JR19" i="22"/>
  <c r="JR59" i="22"/>
  <c r="I8" i="1"/>
  <c r="E60" i="22"/>
  <c r="F8" i="1" s="1"/>
  <c r="L153" i="20"/>
  <c r="AS21" i="1" s="1"/>
  <c r="I153" i="20"/>
  <c r="M173" i="21"/>
  <c r="AS22" i="1" s="1"/>
  <c r="J173" i="21"/>
  <c r="O88" i="11"/>
  <c r="O64" i="10"/>
  <c r="O69" i="9"/>
  <c r="KA61" i="22" l="1"/>
  <c r="JS61" i="22"/>
  <c r="JV61" i="22"/>
  <c r="JR61" i="22"/>
  <c r="JU61" i="22"/>
  <c r="JO59" i="22"/>
  <c r="JO61" i="22" s="1"/>
  <c r="JO19" i="22"/>
  <c r="E8" i="1"/>
  <c r="G8" i="1" s="1"/>
  <c r="E61" i="22"/>
  <c r="P173" i="21"/>
  <c r="Q173" i="21"/>
  <c r="R173" i="21"/>
  <c r="S173" i="21"/>
  <c r="T173" i="21"/>
  <c r="U173" i="21"/>
  <c r="V173" i="21"/>
  <c r="W173" i="21"/>
  <c r="X173" i="21"/>
  <c r="Y173" i="21"/>
  <c r="O173" i="21"/>
  <c r="O174" i="21" l="1"/>
  <c r="O153" i="20"/>
  <c r="P153" i="20"/>
  <c r="Q153" i="20"/>
  <c r="R153" i="20"/>
  <c r="S153" i="20"/>
  <c r="T153" i="20"/>
  <c r="U153" i="20"/>
  <c r="V153" i="20"/>
  <c r="W153" i="20"/>
  <c r="X153" i="20"/>
  <c r="N153" i="20"/>
  <c r="N154" i="20" l="1"/>
  <c r="AS20" i="1"/>
  <c r="P194" i="18" l="1"/>
  <c r="Q194" i="18"/>
  <c r="R194" i="18"/>
  <c r="S194" i="18"/>
  <c r="T194" i="18"/>
  <c r="U194" i="18"/>
  <c r="V194" i="18"/>
  <c r="W194" i="18"/>
  <c r="X194" i="18"/>
  <c r="Y194" i="18"/>
  <c r="O194" i="18"/>
  <c r="M194" i="18"/>
  <c r="AS19" i="1" s="1"/>
  <c r="J194" i="18"/>
  <c r="O195" i="18" l="1"/>
  <c r="P253" i="17"/>
  <c r="Q253" i="17"/>
  <c r="R253" i="17"/>
  <c r="S253" i="17"/>
  <c r="T253" i="17"/>
  <c r="U253" i="17"/>
  <c r="V253" i="17"/>
  <c r="W253" i="17"/>
  <c r="X253" i="17"/>
  <c r="Y253" i="17"/>
  <c r="O253" i="17"/>
  <c r="M253" i="17"/>
  <c r="AS18" i="1" s="1"/>
  <c r="J253" i="17"/>
  <c r="O254" i="17" l="1"/>
  <c r="O316" i="16"/>
  <c r="P316" i="16"/>
  <c r="Q316" i="16"/>
  <c r="R316" i="16"/>
  <c r="S316" i="16"/>
  <c r="T316" i="16"/>
  <c r="U316" i="16"/>
  <c r="V316" i="16"/>
  <c r="W316" i="16"/>
  <c r="X316" i="16"/>
  <c r="Y316" i="16"/>
  <c r="J316" i="16"/>
  <c r="O317" i="16" l="1"/>
  <c r="O255" i="15"/>
  <c r="M255" i="15"/>
  <c r="AS16" i="1" s="1"/>
  <c r="O256" i="15" l="1"/>
  <c r="P318" i="14"/>
  <c r="Q318" i="14"/>
  <c r="R318" i="14"/>
  <c r="S318" i="14"/>
  <c r="T318" i="14"/>
  <c r="U318" i="14"/>
  <c r="V318" i="14"/>
  <c r="W318" i="14"/>
  <c r="X318" i="14"/>
  <c r="Y318" i="14"/>
  <c r="O318" i="14"/>
  <c r="M318" i="14"/>
  <c r="AS15" i="1" s="1"/>
  <c r="J318" i="14"/>
  <c r="O319" i="14" l="1"/>
  <c r="AS14" i="1"/>
  <c r="O212" i="13" l="1"/>
  <c r="AS13" i="1"/>
  <c r="O265" i="12" l="1"/>
  <c r="O76" i="8"/>
  <c r="P76" i="8"/>
  <c r="Q76" i="8"/>
  <c r="R76" i="8"/>
  <c r="S76" i="8"/>
  <c r="T76" i="8"/>
  <c r="U76" i="8"/>
  <c r="V76" i="8"/>
  <c r="W76" i="8"/>
  <c r="X76" i="8"/>
  <c r="N76" i="8"/>
  <c r="L76" i="8"/>
  <c r="AS9" i="1" s="1"/>
  <c r="I76" i="8"/>
  <c r="O95" i="7"/>
  <c r="P95" i="7"/>
  <c r="Q95" i="7"/>
  <c r="R95" i="7"/>
  <c r="S95" i="7"/>
  <c r="T95" i="7"/>
  <c r="U95" i="7"/>
  <c r="V95" i="7"/>
  <c r="W95" i="7"/>
  <c r="X95" i="7"/>
  <c r="N95" i="7"/>
  <c r="L95" i="7"/>
  <c r="AS8" i="1" s="1"/>
  <c r="I95" i="7"/>
  <c r="N77" i="8" l="1"/>
  <c r="N96" i="7"/>
  <c r="M316" i="16" l="1"/>
  <c r="AS17" i="1" s="1"/>
  <c r="AS23" i="1" s="1"/>
  <c r="W23" i="1" l="1"/>
  <c r="X23" i="1"/>
  <c r="Y23" i="1"/>
  <c r="Z23" i="1"/>
  <c r="AA23" i="1"/>
  <c r="AB23" i="1"/>
  <c r="AC23" i="1"/>
  <c r="AD23" i="1"/>
  <c r="AE23" i="1"/>
  <c r="AF23" i="1"/>
  <c r="AG23" i="1"/>
  <c r="AH23" i="1"/>
  <c r="I23" i="1"/>
  <c r="J23" i="1"/>
  <c r="K23" i="1"/>
  <c r="L23" i="1"/>
  <c r="M23" i="1"/>
  <c r="N23" i="1"/>
  <c r="O23" i="1"/>
  <c r="P23" i="1"/>
  <c r="Q23" i="1"/>
  <c r="R23" i="1"/>
  <c r="S23" i="1"/>
  <c r="U23" i="1"/>
  <c r="F23" i="1"/>
  <c r="V24" i="1" l="1"/>
  <c r="AJ18" i="1"/>
  <c r="AK18" i="1"/>
  <c r="AL18" i="1"/>
  <c r="AM18" i="1"/>
  <c r="AN18" i="1"/>
  <c r="AO18" i="1"/>
  <c r="AP18" i="1"/>
  <c r="AQ18" i="1"/>
  <c r="AR18" i="1"/>
  <c r="AI18" i="1" l="1"/>
  <c r="V18" i="1"/>
  <c r="G18" i="1"/>
  <c r="AJ21" i="1"/>
  <c r="AK21" i="1"/>
  <c r="AL21" i="1"/>
  <c r="AM21" i="1"/>
  <c r="AN21" i="1"/>
  <c r="AO21" i="1"/>
  <c r="AP21" i="1"/>
  <c r="AQ21" i="1"/>
  <c r="AR21" i="1"/>
  <c r="AJ22" i="1"/>
  <c r="AK22" i="1"/>
  <c r="AL22" i="1"/>
  <c r="AM22" i="1"/>
  <c r="AN22" i="1"/>
  <c r="AO22" i="1"/>
  <c r="AP22" i="1"/>
  <c r="AQ22" i="1"/>
  <c r="AR22" i="1"/>
  <c r="AJ20" i="1"/>
  <c r="AK20" i="1"/>
  <c r="AL20" i="1"/>
  <c r="AM20" i="1"/>
  <c r="AN20" i="1"/>
  <c r="AO20" i="1"/>
  <c r="AP20" i="1"/>
  <c r="AQ20" i="1"/>
  <c r="AR20" i="1"/>
  <c r="AJ14" i="1"/>
  <c r="AK14" i="1"/>
  <c r="AL14" i="1"/>
  <c r="AM14" i="1"/>
  <c r="AN14" i="1"/>
  <c r="AO14" i="1"/>
  <c r="AP14" i="1"/>
  <c r="AQ14" i="1"/>
  <c r="AR14" i="1"/>
  <c r="AJ19" i="1"/>
  <c r="AK19" i="1"/>
  <c r="AL19" i="1"/>
  <c r="AM19" i="1"/>
  <c r="AN19" i="1"/>
  <c r="AO19" i="1"/>
  <c r="AP19" i="1"/>
  <c r="AQ19" i="1"/>
  <c r="AR19" i="1"/>
  <c r="V35" i="1" l="1"/>
  <c r="X35" i="1" s="1"/>
  <c r="V22" i="1"/>
  <c r="V39" i="1" s="1"/>
  <c r="X39" i="1" s="1"/>
  <c r="AI22" i="1"/>
  <c r="V21" i="1"/>
  <c r="V38" i="1" s="1"/>
  <c r="X38" i="1" s="1"/>
  <c r="AI21" i="1"/>
  <c r="AI14" i="1"/>
  <c r="V14" i="1"/>
  <c r="AI20" i="1"/>
  <c r="V20" i="1"/>
  <c r="V37" i="1" s="1"/>
  <c r="X37" i="1" s="1"/>
  <c r="V19" i="1"/>
  <c r="AI19" i="1"/>
  <c r="G21" i="1"/>
  <c r="G14" i="1"/>
  <c r="G22" i="1"/>
  <c r="G19" i="1"/>
  <c r="AJ17" i="1"/>
  <c r="AK17" i="1"/>
  <c r="AL17" i="1"/>
  <c r="AM17" i="1"/>
  <c r="AN17" i="1"/>
  <c r="AO17" i="1"/>
  <c r="AP17" i="1"/>
  <c r="AQ17" i="1"/>
  <c r="AR17" i="1"/>
  <c r="AJ16" i="1"/>
  <c r="AK16" i="1"/>
  <c r="AL16" i="1"/>
  <c r="AM16" i="1"/>
  <c r="AN16" i="1"/>
  <c r="AO16" i="1"/>
  <c r="AP16" i="1"/>
  <c r="AQ16" i="1"/>
  <c r="AR16" i="1"/>
  <c r="V36" i="1" l="1"/>
  <c r="X36" i="1" s="1"/>
  <c r="V31" i="1"/>
  <c r="X31" i="1" s="1"/>
  <c r="V16" i="1"/>
  <c r="AI16" i="1"/>
  <c r="AI17" i="1"/>
  <c r="V17" i="1"/>
  <c r="V34" i="1" s="1"/>
  <c r="X34" i="1" s="1"/>
  <c r="G17" i="1"/>
  <c r="G16" i="1"/>
  <c r="AJ15" i="1"/>
  <c r="AK15" i="1"/>
  <c r="AL15" i="1"/>
  <c r="AM15" i="1"/>
  <c r="AN15" i="1"/>
  <c r="AO15" i="1"/>
  <c r="AP15" i="1"/>
  <c r="AQ15" i="1"/>
  <c r="AR15" i="1"/>
  <c r="AJ13" i="1"/>
  <c r="AK13" i="1"/>
  <c r="AL13" i="1"/>
  <c r="AM13" i="1"/>
  <c r="AN13" i="1"/>
  <c r="AO13" i="1"/>
  <c r="AP13" i="1"/>
  <c r="AQ13" i="1"/>
  <c r="AR13" i="1"/>
  <c r="AJ12" i="1"/>
  <c r="AK12" i="1"/>
  <c r="AL12" i="1"/>
  <c r="AM12" i="1"/>
  <c r="AN12" i="1"/>
  <c r="AO12" i="1"/>
  <c r="AP12" i="1"/>
  <c r="AQ12" i="1"/>
  <c r="AR12" i="1"/>
  <c r="AK11" i="1"/>
  <c r="AL11" i="1"/>
  <c r="AM11" i="1"/>
  <c r="AN11" i="1"/>
  <c r="AO11" i="1"/>
  <c r="AP11" i="1"/>
  <c r="AQ11" i="1"/>
  <c r="AR11" i="1"/>
  <c r="AI11" i="1"/>
  <c r="V33" i="1" l="1"/>
  <c r="X33" i="1" s="1"/>
  <c r="AI12" i="1"/>
  <c r="V12" i="1"/>
  <c r="V29" i="1" s="1"/>
  <c r="X29" i="1" s="1"/>
  <c r="AJ11" i="1"/>
  <c r="V11" i="1"/>
  <c r="AI13" i="1"/>
  <c r="V13" i="1"/>
  <c r="AI15" i="1"/>
  <c r="V15" i="1"/>
  <c r="G13" i="1"/>
  <c r="G12" i="1"/>
  <c r="G15" i="1"/>
  <c r="G11" i="1"/>
  <c r="AJ10" i="1"/>
  <c r="AK10" i="1"/>
  <c r="AL10" i="1"/>
  <c r="AM10" i="1"/>
  <c r="AN10" i="1"/>
  <c r="AO10" i="1"/>
  <c r="AP10" i="1"/>
  <c r="AQ10" i="1"/>
  <c r="AR10" i="1"/>
  <c r="AJ9" i="1"/>
  <c r="AK9" i="1"/>
  <c r="AL9" i="1"/>
  <c r="AM9" i="1"/>
  <c r="AN9" i="1"/>
  <c r="AO9" i="1"/>
  <c r="AP9" i="1"/>
  <c r="AQ9" i="1"/>
  <c r="AR9" i="1"/>
  <c r="AJ8" i="1"/>
  <c r="AK8" i="1"/>
  <c r="AL8" i="1"/>
  <c r="AM8" i="1"/>
  <c r="AN8" i="1"/>
  <c r="AO8" i="1"/>
  <c r="AP8" i="1"/>
  <c r="AQ8" i="1"/>
  <c r="AR8" i="1"/>
  <c r="V32" i="1" l="1"/>
  <c r="X32" i="1" s="1"/>
  <c r="V28" i="1"/>
  <c r="X28" i="1" s="1"/>
  <c r="V30" i="1"/>
  <c r="X30" i="1" s="1"/>
  <c r="AQ23" i="1"/>
  <c r="AM23" i="1"/>
  <c r="AR23" i="1"/>
  <c r="AP23" i="1"/>
  <c r="AI10" i="1"/>
  <c r="V10" i="1"/>
  <c r="V27" i="1" s="1"/>
  <c r="X27" i="1" s="1"/>
  <c r="AN23" i="1"/>
  <c r="AO23" i="1"/>
  <c r="AK23" i="1"/>
  <c r="AI9" i="1"/>
  <c r="V9" i="1"/>
  <c r="V26" i="1" s="1"/>
  <c r="X26" i="1" s="1"/>
  <c r="V8" i="1"/>
  <c r="AL23" i="1"/>
  <c r="AI8" i="1"/>
  <c r="AJ23" i="1"/>
  <c r="G9" i="1"/>
  <c r="G10" i="1"/>
  <c r="C23" i="1"/>
  <c r="V25" i="1" l="1"/>
  <c r="X25" i="1" s="1"/>
  <c r="V23" i="1"/>
  <c r="AI23" i="1"/>
  <c r="AR24" i="1" s="1"/>
  <c r="T23" i="1"/>
  <c r="HM48" i="22"/>
  <c r="HM59" i="22" l="1"/>
  <c r="H20" i="1"/>
  <c r="H23" i="1" s="1"/>
  <c r="G24" i="1" s="1"/>
  <c r="HM61" i="22" l="1"/>
  <c r="E20" i="1"/>
  <c r="G20" i="1" l="1"/>
  <c r="G23" i="1" s="1"/>
  <c r="E23" i="1"/>
</calcChain>
</file>

<file path=xl/comments1.xml><?xml version="1.0" encoding="utf-8"?>
<comments xmlns="http://schemas.openxmlformats.org/spreadsheetml/2006/main">
  <authors>
    <author>user</author>
  </authors>
  <commentList>
    <comment ref="B77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77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<sst xmlns="http://schemas.openxmlformats.org/spreadsheetml/2006/main" count="38498" uniqueCount="3620">
  <si>
    <t>A</t>
  </si>
  <si>
    <t>B</t>
  </si>
  <si>
    <t>C</t>
  </si>
  <si>
    <t>D</t>
  </si>
  <si>
    <t>E</t>
  </si>
  <si>
    <t>F</t>
  </si>
  <si>
    <t>G</t>
  </si>
  <si>
    <t>Total</t>
  </si>
  <si>
    <t>Expenditure (Rs. Mn)</t>
  </si>
  <si>
    <t>Construction</t>
  </si>
  <si>
    <t>Goods / Services Purchase</t>
  </si>
  <si>
    <t>No.</t>
  </si>
  <si>
    <t>No. of Beneficiaries</t>
  </si>
  <si>
    <t>No. of Eligible GN Divisions</t>
  </si>
  <si>
    <t>No. of Projects Approved</t>
  </si>
  <si>
    <t>MI</t>
  </si>
  <si>
    <t xml:space="preserve">     Other: Identified Institutions/ CBO's  to provide Goods / Instruments, Obtain required list of goods, Estimated prepared </t>
  </si>
  <si>
    <t xml:space="preserve">F - For Constructions 99% completed   Other : Completed lists of goods and beneficiaries </t>
  </si>
  <si>
    <t>G - For Constructions 100 Completed   Other : Issued goods and instruments to identified institutions/CBOs</t>
  </si>
  <si>
    <t>Allocation Made (Rs.Mn)</t>
  </si>
  <si>
    <t>District Total</t>
  </si>
  <si>
    <t>Allocation</t>
  </si>
  <si>
    <r>
      <t xml:space="preserve">Total categorized by Sectors </t>
    </r>
    <r>
      <rPr>
        <b/>
        <sz val="24"/>
        <color theme="1"/>
        <rFont val="Book Antiqua"/>
        <family val="1"/>
      </rPr>
      <t>*</t>
    </r>
  </si>
  <si>
    <r>
      <t xml:space="preserve">Total Allocation Categorized by Sectors </t>
    </r>
    <r>
      <rPr>
        <b/>
        <sz val="24"/>
        <color theme="1"/>
        <rFont val="Book Antiqua"/>
        <family val="1"/>
      </rPr>
      <t>*</t>
    </r>
  </si>
  <si>
    <t xml:space="preserve">A - Estimates are being / to be prepared </t>
  </si>
  <si>
    <r>
      <rPr>
        <b/>
        <sz val="24"/>
        <color theme="1"/>
        <rFont val="Times New Roman"/>
        <family val="1"/>
      </rPr>
      <t>*</t>
    </r>
    <r>
      <rPr>
        <b/>
        <sz val="16"/>
        <color theme="1"/>
        <rFont val="Times New Roman"/>
        <family val="1"/>
      </rPr>
      <t xml:space="preserve"> Projects should be categorized for following sectors</t>
    </r>
  </si>
  <si>
    <r>
      <t xml:space="preserve">Physical Progress </t>
    </r>
    <r>
      <rPr>
        <b/>
        <sz val="24"/>
        <color theme="1"/>
        <rFont val="Book Antiqua"/>
        <family val="1"/>
      </rPr>
      <t>**</t>
    </r>
    <r>
      <rPr>
        <b/>
        <sz val="14"/>
        <color theme="1"/>
        <rFont val="Book Antiqua"/>
        <family val="1"/>
      </rPr>
      <t xml:space="preserve"> (No. of Projects)</t>
    </r>
  </si>
  <si>
    <t xml:space="preserve">C -  For Constructions : Start construction work,40% completed, Other : placed order for goods </t>
  </si>
  <si>
    <t>D -  For Constructions  : 60% completed   Other : Received goods /instruments as per the order</t>
  </si>
  <si>
    <t>E - For Constructions  80% completed   Other : Received goods /instruments as per the order</t>
  </si>
  <si>
    <t>LCD</t>
  </si>
  <si>
    <t>Estimates Approved &amp; Bid Documents Prepared (B1)</t>
  </si>
  <si>
    <t>Quotation / Bid Received (B3)</t>
  </si>
  <si>
    <t>Contract Awarded (B4)</t>
  </si>
  <si>
    <t>Quotation / Bid called  (B2)</t>
  </si>
  <si>
    <t>Division</t>
  </si>
  <si>
    <t>SF</t>
  </si>
  <si>
    <t>RE</t>
  </si>
  <si>
    <t>RE- Rural Economy</t>
  </si>
  <si>
    <r>
      <rPr>
        <b/>
        <sz val="24"/>
        <color theme="1"/>
        <rFont val="Times New Roman"/>
        <family val="1"/>
      </rPr>
      <t>**</t>
    </r>
    <r>
      <rPr>
        <b/>
        <sz val="14"/>
        <color theme="1"/>
        <rFont val="Times New Roman"/>
        <family val="1"/>
      </rPr>
      <t xml:space="preserve"> Physical progress</t>
    </r>
  </si>
  <si>
    <t>Gamperaliya- Rapid Rural Development Programme - 2018</t>
  </si>
  <si>
    <t>EL- Rural Electricity</t>
  </si>
  <si>
    <t>SW- Social Welfare</t>
  </si>
  <si>
    <t>RA- Rural Access</t>
  </si>
  <si>
    <t>MI- Minor Irrigation</t>
  </si>
  <si>
    <t>RA</t>
  </si>
  <si>
    <t>EL</t>
  </si>
  <si>
    <t>SW</t>
  </si>
  <si>
    <t>Annexure No.6</t>
  </si>
  <si>
    <t>PG</t>
  </si>
  <si>
    <t>EP</t>
  </si>
  <si>
    <t>TD</t>
  </si>
  <si>
    <t>RC</t>
  </si>
  <si>
    <t>HD</t>
  </si>
  <si>
    <t>SF- Sanitory Facility</t>
  </si>
  <si>
    <t>PG- Play Ground</t>
  </si>
  <si>
    <t>EP- Environmental Programme</t>
  </si>
  <si>
    <t>TD- Tourism Development</t>
  </si>
  <si>
    <t>RC- Religious Center Development</t>
  </si>
  <si>
    <t>HD- Housing Development</t>
  </si>
  <si>
    <t>LCD - Livelihood and Capacity Development</t>
  </si>
  <si>
    <t>B - For Constructions : B-1= Estimates Approved &amp; Bid Documents Prepared, B-2= Quotation / Bid called, B-3= Quotation / Bid Received, B-4= Contract Awarded</t>
  </si>
  <si>
    <r>
      <t>Projects</t>
    </r>
    <r>
      <rPr>
        <b/>
        <sz val="20"/>
        <color theme="1"/>
        <rFont val="Book Antiqua"/>
        <family val="1"/>
      </rPr>
      <t xml:space="preserve"> *</t>
    </r>
  </si>
  <si>
    <t>District:-Badulla</t>
  </si>
  <si>
    <t>ගම්පෙරළිය වේගවත් ග්‍රාමීය සංවර්ධන වැඩසටහන - 2018</t>
  </si>
  <si>
    <t>Annexure - 3</t>
  </si>
  <si>
    <t>භෞතික හා මුල්‍ය ප්‍රගතිය 2018. .... දිනට</t>
  </si>
  <si>
    <t>අනු අංකය</t>
  </si>
  <si>
    <t>ව්‍යාපෘතියේ නම</t>
  </si>
  <si>
    <t>ග්‍රාම නිලධාරී වසම</t>
  </si>
  <si>
    <t>සංරචකය *</t>
  </si>
  <si>
    <t>යෝජනාව ඉදිරිපත් කළ ගරු පාර්ලිමේන්තු ඇමතිතුමාගේ/ මන්ත්‍රීතුමාගේ නම</t>
  </si>
  <si>
    <t>මාර්ග දුර (k.m/m.)/ වෙනත් ඉදිකිරීම් (/sq.m.)</t>
  </si>
  <si>
    <t xml:space="preserve">අනුමත මුදල රු.       </t>
  </si>
  <si>
    <t>ක්‍රියාත්මක ආයතනය</t>
  </si>
  <si>
    <t>කොන්ත්‍රාත්කරුගේ / සමිතියේ නම</t>
  </si>
  <si>
    <t>ප්‍රගතිය</t>
  </si>
  <si>
    <t>ප්‍රතිලාභීන් සංඛ්‍යාව</t>
  </si>
  <si>
    <t>වෙනත්</t>
  </si>
  <si>
    <t>මුල්‍ය</t>
  </si>
  <si>
    <t>භෞතික **</t>
  </si>
  <si>
    <t>වියදම රු.</t>
  </si>
  <si>
    <t xml:space="preserve">% </t>
  </si>
  <si>
    <t>B1</t>
  </si>
  <si>
    <t>B2</t>
  </si>
  <si>
    <t>B3</t>
  </si>
  <si>
    <t>B4</t>
  </si>
  <si>
    <t>එකතුව</t>
  </si>
  <si>
    <t>* ව්‍යාපෘතියේ ස්භාවය (සංරචකය)</t>
  </si>
  <si>
    <t>** භෞතික ප්‍රගතිය</t>
  </si>
  <si>
    <t>RA- ග්‍රාමීය මාර්ග</t>
  </si>
  <si>
    <t>A - ඇස්තමේන්තු සකස් කරමින් පවතින</t>
  </si>
  <si>
    <t>EL- ග්‍රාමීය විදුලිය ලබාදීම</t>
  </si>
  <si>
    <r>
      <t xml:space="preserve">B - </t>
    </r>
    <r>
      <rPr>
        <sz val="10"/>
        <rFont val="Times New Roman"/>
        <family val="1"/>
      </rPr>
      <t xml:space="preserve">ඉදිකිරීම් ව්‍යාපෘති : </t>
    </r>
    <r>
      <rPr>
        <b/>
        <sz val="10"/>
        <rFont val="Times New Roman"/>
        <family val="1"/>
      </rPr>
      <t>B-1</t>
    </r>
    <r>
      <rPr>
        <sz val="10"/>
        <rFont val="Times New Roman"/>
        <family val="1"/>
      </rPr>
      <t>- ඇස්තමේන්තු සකස් කර ඇත ,</t>
    </r>
    <r>
      <rPr>
        <b/>
        <sz val="10"/>
        <rFont val="Times New Roman"/>
        <family val="1"/>
      </rPr>
      <t xml:space="preserve"> B-2</t>
    </r>
    <r>
      <rPr>
        <sz val="10"/>
        <rFont val="Times New Roman"/>
        <family val="1"/>
      </rPr>
      <t xml:space="preserve">- ලංසු කැදවා ඇත </t>
    </r>
    <r>
      <rPr>
        <b/>
        <sz val="10"/>
        <rFont val="Times New Roman"/>
        <family val="1"/>
      </rPr>
      <t>B-3</t>
    </r>
    <r>
      <rPr>
        <sz val="10"/>
        <rFont val="Times New Roman"/>
        <family val="1"/>
      </rPr>
      <t xml:space="preserve">- ගිවිසුම් අත්සන් කර ඇත , </t>
    </r>
    <r>
      <rPr>
        <b/>
        <sz val="10"/>
        <rFont val="Times New Roman"/>
        <family val="1"/>
      </rPr>
      <t>B-4</t>
    </r>
    <r>
      <rPr>
        <sz val="10"/>
        <rFont val="Times New Roman"/>
        <family val="1"/>
      </rPr>
      <t>- කොන්ත්‍රාත් ප්‍රදානය කර ඇත</t>
    </r>
  </si>
  <si>
    <t>SF- සනීපාරක්ෂක පහසුකම්</t>
  </si>
  <si>
    <t>PG- ක්‍රීඩාපිටි</t>
  </si>
  <si>
    <r>
      <t xml:space="preserve">C -  </t>
    </r>
    <r>
      <rPr>
        <sz val="10"/>
        <rFont val="Times New Roman"/>
        <family val="1"/>
      </rPr>
      <t>ඉදිකිරීම් : වැඩ ආරම්භ කර ඇත,40% අවසන්, මිලදී ගැනීම් ව්‍යාපෘති : මිල ගණන් කැඳවා ඇත</t>
    </r>
  </si>
  <si>
    <t>MI- සුළු වාරිමාර්ග</t>
  </si>
  <si>
    <r>
      <t xml:space="preserve">D -  </t>
    </r>
    <r>
      <rPr>
        <sz val="10"/>
        <rFont val="Times New Roman"/>
        <family val="1"/>
      </rPr>
      <t>ඉදිකිරීම් : වැඩ ආරම්භ කර ඇත,60% අවසන්, මිලදී ගැනීම් ව්‍යාපෘති : ඇනවුම් කර ඇත</t>
    </r>
  </si>
  <si>
    <t>RE- ග්‍රාමීය ආර්ථික සංවර්ධන ව්‍යාපෘති</t>
  </si>
  <si>
    <r>
      <t>E -</t>
    </r>
    <r>
      <rPr>
        <sz val="10"/>
        <rFont val="Times New Roman"/>
        <family val="1"/>
      </rPr>
      <t>ඉදිකිරීම් : වැඩ ආරම්භ කර ඇත,80% අවසන්, මිලදී ගැනීම් ව්‍යාපෘති : ඇනවුම් කර භාණ්ඩ උපකරණ ලැබී ඇත</t>
    </r>
  </si>
  <si>
    <t>LCD - ජිවනෝපාය සංවර්ධන/ධාරිතා ප්‍රවර්ධන වැඩසටහන්</t>
  </si>
  <si>
    <r>
      <t>F -</t>
    </r>
    <r>
      <rPr>
        <sz val="10"/>
        <rFont val="Times New Roman"/>
        <family val="1"/>
      </rPr>
      <t xml:space="preserve"> ඉදිකිරීම් : වැඩ ආරම්භ කර ඇත 90% අවසන්, මිලදී ගැනීම් ව්‍යාපෘති : මිල දී ගැනීම් අවසන් කර ඇත</t>
    </r>
  </si>
  <si>
    <t>EP- පාරසරික වැඩසටහන් (හරිත උයන)</t>
  </si>
  <si>
    <r>
      <t xml:space="preserve">G - 100% </t>
    </r>
    <r>
      <rPr>
        <sz val="10"/>
        <rFont val="Times New Roman"/>
        <family val="1"/>
      </rPr>
      <t>වැඩ අවසන් 100  මිලදී ගැනීම් ව්‍යාපෘති : මිල දී ගත් භාණ්ඩ/උපකරණ/ද්‍රව්‍ය ප්‍රතිලාභීන් හෝ ආයතන වෙත භාර දී ඇත</t>
    </r>
  </si>
  <si>
    <t>TD- සංචාරක ප්‍රවර්ධන ව්‍යාපෘති</t>
  </si>
  <si>
    <t>HD- නිවාස සංවර්ධන ව්‍යාපෘති</t>
  </si>
  <si>
    <t>SW- සමාජ සුභ සාධන ව්‍යාපෘති</t>
  </si>
  <si>
    <t xml:space="preserve">     </t>
  </si>
  <si>
    <t>ප්‍රා.ලේ.කොට්ඨාසය: මහියංගණය</t>
  </si>
  <si>
    <t>ප්‍රා.ලේ.කොට්ඨාසය: රිදීමාලියද්ද</t>
  </si>
  <si>
    <t>ප්‍රා.ලේ.කොට්ඨාසය: මීගහකිවුල</t>
  </si>
  <si>
    <t>ප්‍රා.ලේ.කොට්ඨාසය: කන්දකැටිය</t>
  </si>
  <si>
    <t>ප්‍රා.ලේ.කොට්ඨාසය: සොරණාතොට</t>
  </si>
  <si>
    <t>ප්‍රා.ලේ.කොට්ඨාසය: පස්සර</t>
  </si>
  <si>
    <t>ප්‍රා.ලේ.කොට්ඨාසය: ලුණුගල</t>
  </si>
  <si>
    <t>ප්‍රා.ලේ.කොට්ඨාසය: බදුල්ල</t>
  </si>
  <si>
    <t>ප්‍රා.ලේ.කොට්ඨාසය: හාලිඇල</t>
  </si>
  <si>
    <t>ප්‍රා.ලේ.කොට්ඨාසය: ඌවපරණගම</t>
  </si>
  <si>
    <t>ප්‍රා.ලේ.කොට්ඨාසය: වැලිමඩ</t>
  </si>
  <si>
    <t>ප්‍රා.ලේ.කොට්ඨාසය: බණ්ඩාරවෙල</t>
  </si>
  <si>
    <t>ප්‍රා.ලේ.කොට්ඨාසය: ඇල්ල</t>
  </si>
  <si>
    <t>ප්‍රා.ලේ.කොට්ඨාසය: හපුතලේ</t>
  </si>
  <si>
    <t>ප්‍රා.ලේ.කොට්ඨාසය: හල්දුම්මුල්ල</t>
  </si>
  <si>
    <t>මිල්ලැත්තෑව ග්‍රාම සේවා වසමේ හැංගුම මාර්ගය  අවශ්‍ය ප්‍රතිසංස්කරණයන් කර කොන්ක්‍රීට් කිරීම.</t>
  </si>
  <si>
    <t>අලුත්තරම</t>
  </si>
  <si>
    <t>ගින්නෝරුව</t>
  </si>
  <si>
    <t>ගරු නිමල් සිරිපාල ද සිල්වා මැතිතුමා</t>
  </si>
  <si>
    <t>ගින්නෝරුව වාරි ඉඩම් වලට යන මාර්ගය මෝටර් ගේඩර් කර ග්‍රැවල් දමා අදාල බෝක්කු බැද  ප්‍රතිසංස්කරණය කිරීම.</t>
  </si>
  <si>
    <t>ශ්‍රී සුදර්ශණාරාමය ප්‍රතිසංස්කරණ කටයුතු</t>
  </si>
  <si>
    <t>මාපාකඩවැව</t>
  </si>
  <si>
    <t>කනහෙල ජයන්තිපුර මාර්ගය</t>
  </si>
  <si>
    <t>පැල්ගහතැන්න යුරි වත්තේ කාර්යාල කොටසේ ඇති අතුරු මාර්ගය සංවර්ධන කිරීම</t>
  </si>
  <si>
    <t>මීරියබැද්ද‍, පොල්ගහලන්ද මාර්ගය</t>
  </si>
  <si>
    <t>උඩගම, බටහිර කොටස විද්‍යාල මාර්ගය සංවර්ධනය කිරීම</t>
  </si>
  <si>
    <t>බිබිලේගම, කහවත්ත මාර්ගය කොන්ක්‍රීටි කිරීම</t>
  </si>
  <si>
    <t>මාලිගාතැන්න, පරමහංකඩ වෙල ගෙදර මාර්ගය</t>
  </si>
  <si>
    <t>තොලබෝවත්ත, ජයන්ති විද්‍යාලයේ පාර කොන්ක්‍රීටි කිරීම</t>
  </si>
  <si>
    <t>කහටරුප්ප, වලිබිස්ස, සුසාන භුමිය පාර කොන්ක්‍රීට් කිරීම</t>
  </si>
  <si>
    <t>කහටරුප්ප, පනසල පහළ මාර්ගය</t>
  </si>
  <si>
    <t>පාලාවත්ත, දඹකොටේ හෙලයාය පාර</t>
  </si>
  <si>
    <t>කනවැරැල්ල, කර්මාන්ශාලා කොටස පාර කොන්ක්‍රීටි කිරීම</t>
  </si>
  <si>
    <t>වැල්ගොල්ලගම, වැල්ලගොල්ල කහටරුප්ප මාර්ගය සංවර්ධනය කිරීම</t>
  </si>
  <si>
    <t>වැල්ගොල්ලගම, වරදන්ගොල්ල, ඇල්ලේආරාව මාර්ගය</t>
  </si>
  <si>
    <t>කනවැරැල්ල, ලෝවර් සිට ගලකුඹුර පන්සල පාර කොන්ක්‍රීටි කිරීම</t>
  </si>
  <si>
    <t>බිබිලේගම, වැවේකැලේ මාර්ගය සංවර්ධනය කිරීම</t>
  </si>
  <si>
    <t>කනහෙල පාලාගොල්ල කිරිමඩුතැන්න මාර්ගය සංවර්ධනය කිරීම</t>
  </si>
  <si>
    <t>ගෝනගල, පස්සර කොටස මාර්ගය පාර සංවර්ධනය කිරීම</t>
  </si>
  <si>
    <t>ගරු හරීන් ප්‍රනාන්දු මැතිතුමා</t>
  </si>
  <si>
    <t xml:space="preserve">   මිලදී ගැනීම් ව්‍යාපෘති: මිල දී ගැනීම් සඳහා සාධ්‍යතා පරීක්ෂා කරමින් පවතින</t>
  </si>
  <si>
    <t>-</t>
  </si>
  <si>
    <t>වැලාගේවන්න මාර්ගය මීටර් 300ක් කොන්ක්‍රීට් කිරීම.</t>
  </si>
  <si>
    <t>ශ්‍රී නන්දාරාමය සංඝාවාසය ප්‍රතිසංස්කරණය</t>
  </si>
  <si>
    <t>ඌවතිස්සපුර</t>
  </si>
  <si>
    <t>ඇකිරියන්කුඹුර</t>
  </si>
  <si>
    <t>කයිලවැල්පිටිය මාර්ගය ප්‍රතිසංස්කරණය කිරීම</t>
  </si>
  <si>
    <t>දේවාලය අසල සිට ගැමුණුපුර පාසල දක්වා දිවෙන මාර්ගය සංවර්ධනය කිරිම</t>
  </si>
  <si>
    <t>4/57 ඉඩම අසල සිට 4/170 ඉඩම දක්වා මාර්ගය ප්‍රතිසංස්කරණය කිරීම</t>
  </si>
  <si>
    <t>ප්‍රධාන මාර්ගයේ සිට මහවැලි ඇල දක්වා මාර්ගය 5/38 ඒ සිට 5/29 දක්වා කොටස හා 5/36 ඉඩමේ සිට මහවැලි ඇල දක්වා මාර්ගය ප්‍රතිසංස්කරණය කිරීම</t>
  </si>
  <si>
    <t>යාය 11 දඹගහපිටිය නිවස අසල සිට පොඩිමුත්තාවෙල සොහොන් භූමිය දක්වා ඇති මාර්ගය ප්‍රතිසංස්කරණය කිරීම</t>
  </si>
  <si>
    <t>ඉකිරිගොඩ විදුහලේ ඉදිරිපිට ඇති මකුලැස්ස දක්වා ඇති මාර්ග ප්‍රතිසංස්කරණය කිරීම</t>
  </si>
  <si>
    <t>යාය 01 සුසාන භූමිය දක්වා ඇති කෘෂි මාර්ගය හා යාය 01 සියඹලාගස අසල නිවස සිට ප්‍රතිසංස්කරණය කිරීම</t>
  </si>
  <si>
    <t>මිකඳන්මුල්ල ග්‍රෘමීය මාර්ගය ප්‍රතිසංස්කරණය කිරීම</t>
  </si>
  <si>
    <t>නාලන්ද මාවත බකිණිදඬුගොල්ල මාර්ගය ප්‍රතිසංස්කරණය කිරීම</t>
  </si>
  <si>
    <t>රිටිගහඅරාව ඌරාතොටේ උඩයාය කන්දේගම මාර්ගය ප්‍රතිසංස්කරණය කිරීම</t>
  </si>
  <si>
    <t>ගුරුමඩ මකුනුමැල්ල මාර්ගය ප්‍රතිසංස්කරණය කිරීම</t>
  </si>
  <si>
    <t>කහටවාඩිය මාර්ගය ප්‍රතිසංස්කරණය කිරීම</t>
  </si>
  <si>
    <t>මහායාය ඇලුලේපිටිය පාර ප්‍රතිසංස්කරණය කිරීම</t>
  </si>
  <si>
    <t>ඉහිරිය බකිණිදඬුගොල්ල මාර්ගය ප්‍රතිසංස්කරණය කිරීම</t>
  </si>
  <si>
    <t>ඇකිරියන්කුඹුර සිට ගල්ළිඳ දක්වා මාර්ගය ප්‍රතිසංස්කරණය කිරීම</t>
  </si>
  <si>
    <t>කැටපිලලන්ද මාර්ගය ප්‍රතිසංස්කරණය කිරීම</t>
  </si>
  <si>
    <t>දොඩම්වගාව මැද මාර්ගය ප්‍රතිසංස්කරණය කිරීම</t>
  </si>
  <si>
    <t>කෝන්ගස්තලාව මාර්ගය ප්‍රතිසංස්කරණය කිරීම</t>
  </si>
  <si>
    <t>අකුරුකඩුව , කණුගොල්ල ඇල මාර්ගය කොන්ක්‍රීට් කිරීම.</t>
  </si>
  <si>
    <t>තල්දෙන, ගොන්කටු තැන්න - කිරිගලයාය මාර්ගය කොන්ක්‍රීට් කිරීම.</t>
  </si>
  <si>
    <t>තල්දෙන, ගොනුකටු තැන්න අතුරු මාර්ගය සංවර්ධනය කිරීම.</t>
  </si>
  <si>
    <t>තල්දෙන, බතලවත්ත පාසල මාර්ගය කොන්ක්‍රීට් කිරීම.</t>
  </si>
  <si>
    <t>තල්දෙන, ගල්ගේලන්ද ගම්මැද මාර්ගය කොන්ක්‍රීට් කිරීම.</t>
  </si>
  <si>
    <t>හුණුකැට පිටිය, මිරිස්වත්ත ලියන්ගොල්ල මාර්ගය සංවර්ධනය කිරීම.</t>
  </si>
  <si>
    <t>හුණුකැට පිටිය, දඹගහවෙල අල්ගෙදර මාර්ගය කොන්ක්‍රීට් කිරීම.</t>
  </si>
  <si>
    <t>කොහාන, වැවතැන්න මාර්ගය කොන්ක්‍රීට් කිරීම.</t>
  </si>
  <si>
    <t>කොහාන, 2 කණුව, කුකුරුමහන්තැන්න මාර්ගය කොන්ක්‍රීට් කිරීම.</t>
  </si>
  <si>
    <t>මීගස්පිටිය, කොහාන මාර්ගය සංවර්ධනය කිරීම.</t>
  </si>
  <si>
    <t>රෝබෙරිය, අංක 32 ලයිමේ සිට අංක 50 ලයිම දක්වා මාර්ගය කොන්ක්‍රීට් කිරීම.</t>
  </si>
  <si>
    <t>රෝබෙරිය, එළමාන තොටිල්ලේ සිට පාලම දක්වා මාර්ගය කොන්ක්‍රීට් කිරීම.</t>
  </si>
  <si>
    <t>රෝබෙරිය - පංචිකාවත්ත මාර්ගය කොන්ක්‍රීට් කිරීම.</t>
  </si>
  <si>
    <t>වටගොම්මන, රෝබෙරිය උඩෝතුඹ මාර්ගය සංවර්ධනය කිරීම.</t>
  </si>
  <si>
    <t>වටගොම්මන, රෝබෙරිය අඹගහඅරාව මාර්ගය සංවර්ධනය කිරීම.</t>
  </si>
  <si>
    <t>වටගොම්මන, රෝබෙරිය රෝහල අසල කෙකටියගස් තැන්න මාර්ගය කොන්ක්‍රීට් කිරීම.</t>
  </si>
  <si>
    <t>වටගොම්මන, රත්කැලේ මාර්ගය සංවර්ධනය කිරීම.</t>
  </si>
  <si>
    <t>වටගොම්මන, නාරංගස්ගොම්මන මාර්ගය අලුත්වැඩියා කිරීම.</t>
  </si>
  <si>
    <t>පිටමාරුව, ගෙවල්තැන්න කරුවල තැන්න මාර්ගය සංවර්ධනය‍ කිරීම.</t>
  </si>
  <si>
    <t>පිටමාරුව, ගෙවල්තැන්න ඇතිලියවත්ත හරහා කහටගස්තැන්න මාර්ගය සංවර්ධනය කිරීම.</t>
  </si>
  <si>
    <t>පිටමාරුව, සූරියගොල්ල දික්වෙල මාර්ගය සංවර්ධනය කිරීම.</t>
  </si>
  <si>
    <t>9 කණුව ගෙවල් 20 පාර</t>
  </si>
  <si>
    <t>ඩි.ඒස්.සේනානායක විද්‍යාලයේ ක්‍රීඩා පිටිය ඉදිකිරීම</t>
  </si>
  <si>
    <t>රිදීපාන, ගුරුපුර හන්දියේ සිට පන්සල දක්වා මාර්ගය කොන්ක්‍රීට් කිරීම</t>
  </si>
  <si>
    <t>බෝලියද්ද, නියද්දගල අතුරු මාර්ගය ප්‍රතිසංස්කරණය කිරීම</t>
  </si>
  <si>
    <t>බෝලියද්ද, කම්මල්වත්ත අතුරු මාර්ගය කොන්ක්‍රීට් කිරීම</t>
  </si>
  <si>
    <t>බෝලියද්ද, අමුණුවත්ත මාර්ගය කොන්ක්‍රීට් කිරීම</t>
  </si>
  <si>
    <t>බෝලියද්ද, යාල තැන්න මාර්ගය ප්‍රතිසංස්කරණය කිරිම</t>
  </si>
  <si>
    <t>පුස්සැල්ලාව, කැටගොඩ මාර්ගය කොන්ක්‍රීට් කිරීම</t>
  </si>
  <si>
    <t>පුස්සැල්ලෑය ඉහළ මාර්ගය කොන්ක්‍රීට් කිරීම</t>
  </si>
  <si>
    <t>කුට්ටියගොල්ල, කොබෝවත්ත දේවාලයේ සිට දෙහිලන්ද දක්වා මාර්ගය සැකසීම</t>
  </si>
  <si>
    <t>කුට්ටියගොල්ල, කිරිමඩුපොල කඳුර පාර ප්‍රතිසංස්කරණය කිරීම</t>
  </si>
  <si>
    <t>කුට්ටියගොල්ල, ඉහළ දෙහිලන්ද මැද පාර සැකසීම</t>
  </si>
  <si>
    <t>පුස්සැල්ලා කන්ද, කොහාන, වැල්ලයාය මාර්ගය පහළ කොහාන දක්වා සංවර්ධනය කිරීම</t>
  </si>
  <si>
    <t>පුස්සැල්ලා කන්ද, කොහාන හන්දිය සිට පන්සල දක්වා මාර්ගය කොන්ක්‍රීට් කිරීම</t>
  </si>
  <si>
    <t>රිදීපාන, අප්ලන්ඩ් කොටසේ මාර්ගය කොන්ක්‍රීට් කිරීම</t>
  </si>
  <si>
    <t>රිදීපාන, ඇල්හේනමඩ, කින්ස් ගෙදර අසල පඩිපෙළ සෑදීම</t>
  </si>
  <si>
    <t>රිදීපාන,  දුන්හිඳ වත්ත ඇතුලත මාර්ගය කොන්ක්‍රීට් කිරීම</t>
  </si>
  <si>
    <t>රිදීපාන, රිදිපානවත්ත සුහද මාවත  කොන්ක්‍රීට් කිරීම</t>
  </si>
  <si>
    <t>රිදිපාන, පවුල් සෞඛ්‍ය සේවා නිළධාරි කාර්යාල මාර්ගය කොන්ක්‍රීට් කිරීම</t>
  </si>
  <si>
    <t>රිදීපාන සිට 3 වන පටුමග කොන්ක්‍රීට් කිරීම</t>
  </si>
  <si>
    <t>බුදුගේ කන්ද වලගම්බා රජමහා විහාරස්ථානයේ සංඝාවාසය ඉදි කිරීම</t>
  </si>
  <si>
    <t>මාඋස්සාව ඇල ප්‍රතිසංස්කරණය කිරිම.</t>
  </si>
  <si>
    <t>ගොල්ල දෙමෝදර අරාව ඇල ප්‍රතිසංස්කරණය කිරිම.</t>
  </si>
  <si>
    <t>දෙමෝදර ගන්නිල ඇල සංවර්ධනය කිරිම.</t>
  </si>
  <si>
    <t>ගොරොක්ගහලන්ද ඇල මාර්ගය සැකසීම.</t>
  </si>
  <si>
    <t>2 කණුව තොලබෝවත්ත නිකපොත ඇල ප්‍රතිසංස්කරණය කිරිම.</t>
  </si>
  <si>
    <t>සපුරද සිට පබේවෙල ගමට පිවිසෙන ඇල මාර්ගය සංවර්ධනය කිරිම.</t>
  </si>
  <si>
    <t>සපුරද  ප්‍රධන ඇල මාර්ගය ප්‍රතිසංස්කරණය කිරිම.</t>
  </si>
  <si>
    <t xml:space="preserve">ගන්නිලේ ඇල මාර්ගය ප්‍රතිසංස්කරණය </t>
  </si>
  <si>
    <t>ගඩහදියගොල්ල උඩුතුරේ  පහල ඇළ හා ඉහළ ඇළ ප්‍රතිසංස්කරණය</t>
  </si>
  <si>
    <t>ඌරුමිතැන්න වෙල්යායේ ඇල ඉදිකිරිම.</t>
  </si>
  <si>
    <t>මාඋස්සාගොල්ල</t>
  </si>
  <si>
    <t xml:space="preserve">බිබිලේගම බටහිර </t>
  </si>
  <si>
    <t>දෙමෝදර</t>
  </si>
  <si>
    <t>තොලබෝවත්ත</t>
  </si>
  <si>
    <t>සපුරද</t>
  </si>
  <si>
    <t>පාලාවත්ත</t>
  </si>
  <si>
    <t xml:space="preserve">දඹකොටේ </t>
  </si>
  <si>
    <t>අමුණේගොඩ සිට සුරියගස්ඇල්ල මාර්ගය කොන්ක්‍රිට් කිරිම.</t>
  </si>
  <si>
    <t>පරපාව පෙර පාසල අසළ මාර්ගය කොන්ක්‍රිට් කිරිම.</t>
  </si>
  <si>
    <t>කහටරුප්ප අරළුගොල්ල මාර්ගය සංවර්ධනය කිරිම.</t>
  </si>
  <si>
    <t>මූංවත්ත මාර්ගය සංවර්ධනය කිරිම.</t>
  </si>
  <si>
    <t>ගොරබැද්ද මාර්ගය සංවර්ධනය කිරිම.</t>
  </si>
  <si>
    <t>මීරියබැද්ද 01 කොටසට යන මාර්ගය සංවර්ධනය කිරිම.</t>
  </si>
  <si>
    <t>තලගහගෙදර</t>
  </si>
  <si>
    <t>පරපාව</t>
  </si>
  <si>
    <t>කහටරුප්ප19  ඒ</t>
  </si>
  <si>
    <t xml:space="preserve">දෙමෝදර </t>
  </si>
  <si>
    <t>උඩගම</t>
  </si>
  <si>
    <t>මීරියබැද්ද</t>
  </si>
  <si>
    <t>ඩැමේරියා නව ගම්මානය (කෝදෙයි ගම්මානය) හරහා කමත්ගොඩ ගමට පිවිසෙන ගම්සභා මාර්ගයේ කෝදෙයි ගම්මානයට ආසන්නව ගමනාගමනයට අපහසු මාර්ග කොටස කොන්ක්‍රිට් කිරිම.</t>
  </si>
  <si>
    <t>කහටරුප්ප පැල බෝධිය අසළ සිට උඩහිඹිලියගොල්ල දක්වා දිවෙන මාර්ගය සංවර්ධනය  කිරිම.</t>
  </si>
  <si>
    <t>පාලාවත්ත ප්‍රධාන මාර්ගයේ සිට සුසානභුමියට යන මාර්ගය සංවර්ධනය කිරිම.</t>
  </si>
  <si>
    <t>මඩිත්තගොල්ල මාර්ගය සංවර්ධනය කිරිම.</t>
  </si>
  <si>
    <t>කිරිටින්ගොල්ල බෝධිය අසළ සිට කිරිටින්ගොල්ල හරහා ඉලිපතුතැන්න දක්වා මාර්ගය කොන්ක්‍රිට් කිරිම.</t>
  </si>
  <si>
    <t>තලගහ‍ගෙදර දීන්දෝව මාර්ගය සංවර්ධනය කිරිම.</t>
  </si>
  <si>
    <t>අම්පිටිය හංදියේ සිට ඉලුක්ගොල්ල හරහා ගඩහාදියගොල්ල පන්සල දක්වා දිවෙන මාර්ගය සංවර්ධනය කිරිම.</t>
  </si>
  <si>
    <t>ගඩාදෙහිගොල්ල මාර්ගය සංවර්ධනය කිරිම.</t>
  </si>
  <si>
    <t>ගල්බෝක්කවත්ත සිට නෙල්දණ්ඩ හරහා පාලාගොල්ලට පිවිසෙන මාර්ගය සංවර්ධනය කිරිම.</t>
  </si>
  <si>
    <t>ඇල්ලේඅරාව වරදන්ගොල්ල හිඹිලියගොල්ල මාර්ගය සංවර්ධනවය කිරිම.</t>
  </si>
  <si>
    <t>උඩඕතුඹ මාර්ගය කොන්ක්‍රිට් කිරිම.</t>
  </si>
  <si>
    <t>මිගහතැන්න මාර්ගය සංවර්ධනය කිරිම.</t>
  </si>
  <si>
    <t>දෙරුවාගල මාර්ගයේ ඉතිරි කොටස සංවර්ධනය  කිරිම.</t>
  </si>
  <si>
    <t>අඹතැන්න බටහිර</t>
  </si>
  <si>
    <t>කහටරුප්ප</t>
  </si>
  <si>
    <t>දඹකොටේ</t>
  </si>
  <si>
    <t>පාලාවත්ත 20 බි</t>
  </si>
  <si>
    <t>පාලාගොල්ල 88 එච්</t>
  </si>
  <si>
    <t>වැල්ගොල්ල</t>
  </si>
  <si>
    <t>ගැරඩිඇල්ල</t>
  </si>
  <si>
    <t>මඩුගස්තලාව  උතුර</t>
  </si>
  <si>
    <t>බිබිලේගම නැගෙනහිර</t>
  </si>
  <si>
    <t>කහටරුප්ප මහා විද්‍යාලයේ සනීපාරක්ෂක පහසුකම් සංවර්ධනය කිරිම.</t>
  </si>
  <si>
    <t>කහටරුප්ප මහා විද්‍යාලයේ ක්‍රිඩාපිටියක් සංවර්ධනය කිරිම.</t>
  </si>
  <si>
    <t>සපුරද ඇල කොටස සකස් කර ඇති බෝධි ප්‍රකාරය ඉදිකිරිම.</t>
  </si>
  <si>
    <t xml:space="preserve">සපුරද </t>
  </si>
  <si>
    <t>සපුගහකුඹුර මාර්ගය කොන්ක්‍රීට් කිරීම.</t>
  </si>
  <si>
    <t>නෙඵම්ගම සායන මධ්‍යස්ථානය අසලින් යන මාර්ගයේ කාණු පද්ධතිය සකස් කිරීම.</t>
  </si>
  <si>
    <t>ජයගම ඉහළ  මාර්ගය කොන්ක්‍රීට් කිරීම.</t>
  </si>
  <si>
    <t>2 කණුව ප්‍රධාන මාර්ගයේ සිට රඹුක්පොත දක්වා මාර්ගයේ කාණු පද්ධතිය සකස් කිරීම.</t>
  </si>
  <si>
    <t>කලන්වත්ත මුත්තුමාරි අම්මාන් දේවාල මාර්ගය සංවර්ධනය කිරීම.</t>
  </si>
  <si>
    <t>දෙයියන්නෙවෙල සංඥා කණුව අසලින්  මාර්ගය කොන්ක්‍රීට් කිරීම.</t>
  </si>
  <si>
    <t>අඵත්වෙලගම කනත්ත මාර්ගයේ අවසානයේ සිට අඵගොල්ල මාර්ගය දක්වා සම්බන්ධ කිරීමට පැති බැම්මක් ඉදි කිරීම.</t>
  </si>
  <si>
    <t>බදුල්ල මහියංගන ප්‍රධාන මාර්ගයේ 2 කණුව අසලින් දකුණු පසට ඇති මැදපතන රවුම් පාර අතුරු මාර්ගය හා කාණු පද්ධතිය සංවර්ධනය කිරීම</t>
  </si>
  <si>
    <t>ඹයවත්ත මාර්ගයේ ඉතිරි කොටස සංවර්ධනය කිරීම</t>
  </si>
  <si>
    <t>කටුපැලැල්ල ගම යෙල්වටන් වත්ත මාරගය කොන්ක්‍රීට් කිරීම</t>
  </si>
  <si>
    <t>සිරිමල්වත්ත කෝඩිල් වත්ත  මාර්ගය කොන්ක්‍රීට් කිරීම. (පල්ලේ ගෙදර පාර)</t>
  </si>
  <si>
    <t>කැන්දගොල්ල තෙල්බැද්ද නව නිවාස  මාර්ගය කොන්ක්‍රීට් කිරීම.</t>
  </si>
  <si>
    <t>වීරියපුර III වන පටුමග  මාර්ගය කොන්ක්‍රීට් කිරීම හා කාණු පද්ධතිය සකස් කිරීම.</t>
  </si>
  <si>
    <t>මලන්ගමුව එගොඩගම මාර්ගය සංවර්ධනය කිරීම.</t>
  </si>
  <si>
    <t>කැන්දගොල්ල කුඩුගල මාර්ගය සංවර්ධනය කිරීම.</t>
  </si>
  <si>
    <t>හම්බාවෙල පියන්ගස් ඇල්ල  මාර්ගය කොන්ක්‍රීට් කිරීම.</t>
  </si>
  <si>
    <t>තෙල්බැද්ද ඉහළ කොටස නව ගම්මාන නො. 09  මාර්ගය සංවර්ධනය කිරීම.</t>
  </si>
  <si>
    <t>අන්දෙණිය, සිරිමල්ගොඩ යා කෙරෙන අන්දෙණිය නෙඵම්ගම නව මාර්ගය සංවර්ධනය කිරීම.</t>
  </si>
  <si>
    <t>නෙඵම්ගම සඵ මධ්‍යස්ථාන මාර්ගය කොන්ක්‍රීට් කිරීම.</t>
  </si>
  <si>
    <t>නෙඵම්ගම II අදියර දක්වා මාර්ගය සංවර්ධනය කිරීම. (බෝධිය අසලින්)</t>
  </si>
  <si>
    <t>ජයගම පහළ  මාර්ගය කොන්ක්‍රීට් කිරීම. (ශාඛාව)</t>
  </si>
  <si>
    <t>බදුල්ල දකුණ, දෙයියන්නේවෙල උයන්වත්තේ වම් පැත්තේ අතුරු මාර්ගය ඉදිකිරීම</t>
  </si>
  <si>
    <t>වියදිගුණ පිටමංඅරාව මාර්ගය කොන්ක්‍රීට් කිරීම</t>
  </si>
  <si>
    <t>ග්ලැනල්පින් මාර්ගයේ බලගල වත්තතේ සිට ග්‍රෑම්ස්ලෑන්ඩ් (සේල්වකන්ද) මාර්ගයේ උඩ කොටස දක්වා මාර්ගය කොන්ක්‍රිට් කිරීම</t>
  </si>
  <si>
    <t>මලංගමුව කඳුර කඩේ සිට කන්දේ කුඹුර දක්වා මාර්ගය</t>
  </si>
  <si>
    <t>විනීතගම, උඩගම මාර්ගය කොන්ක්‍රීට් කිරීම</t>
  </si>
  <si>
    <t>ඉලුක්තැන්න බෝගහඇල්ල සිට පුස්වැල්ගොල්ල පන්සල දක්වා ඇති මාර්ගය</t>
  </si>
  <si>
    <t>හිඳගොඩ ජල ටැංකිය මාර්ගයේ 5 වන පටුමඟ කොන්ක්‍රීට් කිරීම</t>
  </si>
  <si>
    <t>රඹුක්පොත, ජයගම වටරවුම පාර</t>
  </si>
  <si>
    <t>බදුල්ල නැගෙනහිර, යාම්පානම්වත්ත ප්‍රධාන මාර්ගයේ කාණු පද්ධතියක් සකස් කිරීම</t>
  </si>
  <si>
    <t>කයිලගොඩ, ගල්පිහිල්ල පිටුපස ඇති අතුරු මාර්ගය කොන්ක්‍රීට් කිරීම</t>
  </si>
  <si>
    <t>කටුපැලැල්ලගම, මහින්දාරාම පිරිවෙන් විහාරස්ථානයේ සංවර්ධනය</t>
  </si>
  <si>
    <t>පහමුණුතොට සිට බඹරගල දක්වා මාර්ගය</t>
  </si>
  <si>
    <t>බේකරි කඩේ සිට දික්බැද්ද මාර්ගයේ පහල කොටස</t>
  </si>
  <si>
    <t>උඩබැද්ද ප්‍රජා ශාලාවේ සිට ඉඩමේ ගෙදර මාර්ගය</t>
  </si>
  <si>
    <t>ඌව මහවෙල අම්පිටිගොඩ නිලිඅතුගොඩ දක්වා මාර්ගය‍</t>
  </si>
  <si>
    <t>නෙඵව ප්‍රජා ශාලාව දක්වා බෝකොටුව මාර්ගය</t>
  </si>
  <si>
    <t>නෙලු දණ්ඩ වැවට යන මාර්ගය</t>
  </si>
  <si>
    <t>නෙලු දණ්ඩ - වටබැද්ද - මැදගොඩ - පතන මාර්ගය ඉතිරි කොටස</t>
  </si>
  <si>
    <t>පෙරහෙට්ටිය ඹ්තලාව මාර්ගය</t>
  </si>
  <si>
    <t>ඩීන්පුර මාර්ගය උඩ දොම්ප වන තෙක් කොන්ක්‍රීට් කිරීම</t>
  </si>
  <si>
    <t>අලුත්වත්ත සිට දියනගල වත්ත දක්වා මාර්ගය කොන්ක්‍රීට් කිරීම</t>
  </si>
  <si>
    <t>ඇල්ල මාර්ගය</t>
  </si>
  <si>
    <t>ඇටම්පිටිය වත්ත දෙවන කොටස, පාසල මාවත කොන්ක්‍රීට් කිරීම</t>
  </si>
  <si>
    <t>ඇත්තලගෙදර පාසලේ සිට ගොණතිප්පල යායට යන මාර්ගය</t>
  </si>
  <si>
    <t>බකිණිගොල්ල මාර්ගයේ ඉතිරි කොටස</t>
  </si>
  <si>
    <t>බෝගහමලිත්ත - මාපාකොටුව සොහොන් භූමියට යන මාර්ගයේ ඉතිරි කොටස</t>
  </si>
  <si>
    <t>එළදඵව කොටසේ අතුරු පාර අලුත් කොටසට යන මාර්ගය අලුත්වැඩියා කිරීම</t>
  </si>
  <si>
    <t>හපුවතතේගම - ගම මැද මාර්ගයේ ඉතිරි කොටස</t>
  </si>
  <si>
    <t>කණුමුල්තැන්න බකමූණලන්ද මාර්ගය</t>
  </si>
  <si>
    <t>මැදගම ප්‍රජා ශාලාවට ප්‍රවේශ මාර්ගයේ ඉතිරි කොටස</t>
  </si>
  <si>
    <t>පනාකන්නිය ශ්‍රී සුදර්මාරාම විහාරස්ථානයට යන මාර්ගය</t>
  </si>
  <si>
    <t>උණගොල්ල මාර්ගය සංවර්ධනය</t>
  </si>
  <si>
    <t>ඇටම්පිටිය උඩඅරාව මාර්ගය සංවර්ධනය</t>
  </si>
  <si>
    <t>යෙල්වර්ටන් ක්‍රිස්තියානි පල්ලිය අසල මාර්ගය</t>
  </si>
  <si>
    <t>මාවලගොඩ ජය මාවත සංවර්ධනය</t>
  </si>
  <si>
    <t>බදුල්ල පාර කොබ්බෑකඩුව පාසල අසල ආරාම මාර්ගය සංවර්ධනය</t>
  </si>
  <si>
    <t>ස්ප්‍රිංවැලි වත්තේ ඉරටුකණ්ඩි වතු මාර්ගය සංවර්ධනය</t>
  </si>
  <si>
    <t>කුඹුරගෙදර මාර්ගයේ කොන්ක්‍රීට් ඇතිරීම</t>
  </si>
  <si>
    <t>කැටගොඩ ඉලුක්ඇල්ල මාර්ගයේ කොන්ක්‍රීට් ඇතිරීම</t>
  </si>
  <si>
    <t>ඌමාඇළ කුඩා බොහින් මාර්ගය කොන්ක්‍රීට් ඇතිරීම</t>
  </si>
  <si>
    <t>ඉඩමහන්දිහ උඩඅරාව හරහා දිවැස් දේවාලය මාර්ගය කොන්ක්‍රීට් ඇතිරීම</t>
  </si>
  <si>
    <t>අඹගස්දෝව කුරුඳුගොල්ල මාර්ගය කොන්ක්‍රීට් ඇතිරීම</t>
  </si>
  <si>
    <t>කටුගල්ල උඩුහුල්පොත මාර්ගය කොන්ක්‍රීට් ඇතිරීම</t>
  </si>
  <si>
    <t>අඹගස්දෝව උසාවි මාර්ගය කොන්ක්‍රීට් ඇතිරීම</t>
  </si>
  <si>
    <t>නවගම්මානය උඩුකුඹුර මාර්ගය කොන්ක්‍රීට් ඇතිරීම</t>
  </si>
  <si>
    <t>කොඩකුඹුර වසම මීරියකමත (පරයිනිගල සිට) මාර්ගය කොන්ක්‍රීට් ඇතිරීම</t>
  </si>
  <si>
    <t>දිඹුලන</t>
  </si>
  <si>
    <t>කැටගොඩ</t>
  </si>
  <si>
    <t>ඌමාඇළ</t>
  </si>
  <si>
    <t>ඉඩමේගම</t>
  </si>
  <si>
    <t>කුරුඳුගොල්ල</t>
  </si>
  <si>
    <t>බලගල</t>
  </si>
  <si>
    <t>අඹගස්දෝව</t>
  </si>
  <si>
    <t>උණපාන</t>
  </si>
  <si>
    <t>කොඩකුඹුර</t>
  </si>
  <si>
    <t>ගම්පහ මස්පන්න ප්‍රාථමික විද්‍යාල මාර්ගයේ ඉතිරි කොටස කොන්ක්‍රිට් කිරීම</t>
  </si>
  <si>
    <t>කොහිලේගම ගොවිජන සේවා මධ්‍යස්ථානය අසලින් විහාරගොඩ සිට වැවේගම දක්වා මාර්ගය ඉතිරි කොටස කොන්ක්‍රිට් කිරීම</t>
  </si>
  <si>
    <t>පේරමණ්ඩිය ඇල මාර්ගය කොන්ක්‍රිට් කිරීම</t>
  </si>
  <si>
    <t>යාලගමුව හෙලගමුව සුසාන භූමිය දක්වා මාර්ගය කොන්ක්‍රිට් කිරීම</t>
  </si>
  <si>
    <t>පේරමණ්ඩිය පංවැව ප්‍රධාන මාර්ගය කොන්ක්‍රිට් කිරීම</t>
  </si>
  <si>
    <t>අම්පිටිදෝව ගලිගේහින්න පාර කොන්ක්‍රිට් කිරීම</t>
  </si>
  <si>
    <t>හෙට්ටිවත්ත දේවාල මාර්ගය කොන්ක්‍රිට් කිරීම</t>
  </si>
  <si>
    <t>ඌරුවැල්තැන්න පාසල්  මාර්ගය කොන්ක්‍රිට් කිරීම</t>
  </si>
  <si>
    <t>කන්දෙඇල මිරිය කමත මාර්ගය</t>
  </si>
  <si>
    <t>වෙහෙරගොඩ කම්මල් අරාව මාර්ගය කොන්ක්‍රිට් කිරීම</t>
  </si>
  <si>
    <t>අලුත්වත්ත මාර්ග කොන්ක්‍රිට් කිරීම</t>
  </si>
  <si>
    <t>රාහුපොළ වටවනුව සිට මඩවලදෝව මාර්ගය කොන්ක්‍රිට් කර ගැනීම</t>
  </si>
  <si>
    <t>නිකත්තගොඩ ගම මැද  මාර්ගය කොන්ක්‍රිට් කිරීම</t>
  </si>
  <si>
    <t>දැහිවෙල ප්‍රධාන මාර්ගයේ සිට සුසාන භූමියට යන  මාර්ගය කොන්ක්‍රිට් කිරීම</t>
  </si>
  <si>
    <t>කපුහේන ගමට යන මාර්ගයේ ඉතිරි කොටස කොන්ක්‍රිට් කිරීම</t>
  </si>
  <si>
    <t>රංහවඩිගම ගල්පොත්ත මාර්ගයේ ඉතිරි කොටස කොන්ක්‍රිට් කිරීම</t>
  </si>
  <si>
    <t>තවලම්පොල පන්සල පාර කොන්ක්‍රිට් කිරීම</t>
  </si>
  <si>
    <t>ලද්දුම සූරියගොල්ල  මාර්ගය කොන්ක්‍රිට් කිරීම</t>
  </si>
  <si>
    <t>අලගොල්ලවත්ත ගොම්මලිකන්ද මාර්ගය කොන්ක්‍රිට් කිරීම</t>
  </si>
  <si>
    <t>දොඩංපාගල ගමට පිවිසීමේ මාර්ගය කොන්ක්‍රිට් කිරීම</t>
  </si>
  <si>
    <t>උණපාන පන්සල අසල සිට පටිටියකුඹුර පීල්ල දක්වා මාර්ගයේ ඉතිරි කොටස කොන්ක්‍රිට් කිරීම</t>
  </si>
  <si>
    <t>පනාගොඩ කෘෂි මාර්ගය කොන්ක්‍රිට් කිරීම</t>
  </si>
  <si>
    <t>පිටියකුඹුර බුලත්වත්ත මාර්ගය සකස් කිරීම</t>
  </si>
  <si>
    <t>ගම්සභාව නිකගොල්ල මාර්ගය කොන්ක්‍රිට් කිරීම</t>
  </si>
  <si>
    <t>ගම්පහවත්ත උඩ කොටස කෝවිලට යන මාර්ගය කොන්ක්‍රිට් කිරීම</t>
  </si>
  <si>
    <t>රත්නෝදාගම මස්පන්න මාර්ගයේ 14 කිලෝමීටරය අසල ගම්මානයට ඇති පිවිසුම් මාර්ගය සකස් කිරීම</t>
  </si>
  <si>
    <t>දිඹුලන පෙරපාසල අසල සිට දඹගහපිටිය දක්වා මාර්ගය කොන්ක්‍රිට් කිරීම</t>
  </si>
  <si>
    <t xml:space="preserve">දියබිබිල කිතුල්දෝව මාර්ගයේ රමණි මහත්මියගේ නිවස අසල සිට ඉදිරියට මාර්ගය කොන්ක්‍රීට් කිරීම </t>
  </si>
  <si>
    <t xml:space="preserve">විමලාවතී මහත්මියගේ නිවසට යන මාර්ගය කොන්ක්‍රීට් කිරීම </t>
  </si>
  <si>
    <t xml:space="preserve">ගස්වත්ත කැලැ පිහිල්ල මාර්ගය කොන්ක්‍රීට් කිරීම </t>
  </si>
  <si>
    <t xml:space="preserve">අමුණුදෝව අගතකුඹුර මාර්ගය කොන්ක්‍රීට් කිරීම </t>
  </si>
  <si>
    <t>දැව සංස්ථාව අසලින් ආරම්භ වන දික්උල්පත මාර්ගයේ කොටසක්  කොන්ක්‍රීට් කිරීම  හා කාණු පද්ධතිය සැකසීම</t>
  </si>
  <si>
    <t xml:space="preserve">චන්දන මහතාගේ කඩය අසල සිට විද්‍යාපීඨ ගේට්ටුව අසල දක්වා මාර්ගය කොන්ක්‍රීට් කිරීම </t>
  </si>
  <si>
    <t>ගෙඩියාරෝද වී ගබඩාව අසල සංවර්ධන ළිදට යන පඩිපෙළ හා නාන ළිඳ සංවර්ධනය කිරීම</t>
  </si>
  <si>
    <t xml:space="preserve">කුරුඳුගොල්ල පන්සල අසල ඉදි කර ඇති ප්‍රධාන පාලම දෙපස  කොන්ක්‍රීට් කිරීම </t>
  </si>
  <si>
    <t xml:space="preserve">උතුරු කැබිල්ලේවෙල සුසාන භූමිය අසල මාර්ගය කොන්ක්‍රීට් කිරීම </t>
  </si>
  <si>
    <t xml:space="preserve">කුරුදුගොල්ල කුමාරවඩු මහතාගේ නිවස තෙක් මාර්ගය කොන්ක්‍රීට් කිරීම </t>
  </si>
  <si>
    <t>වටගොඩ පාර  කොන්ක්‍රීට් කර කාණුව හා පැති බැම්ම සකස් කිරීම</t>
  </si>
  <si>
    <t>සුරම්‍යගම මාර්ගය හා අතුරු මාර්ගය අළුත්වැඩියා කිරීම</t>
  </si>
  <si>
    <t>වැලිමඩ නිවාස යෝජනා ක්‍රමයට යන ප්‍රධාන මාර්ගය හා බැම්ම සකස් කිරීම</t>
  </si>
  <si>
    <t xml:space="preserve">උසාවිය හා පොදු සුසාන භූමිය දක්වා ඇති මාර්ගය කොන්ක්‍රීට් කිරීම </t>
  </si>
  <si>
    <t xml:space="preserve">ජේ. එම්. කරුණාවතී මහත්මියගේ නිවස අසලින් යන මාර්ගය කොන්ක්‍රීට් කිරීම </t>
  </si>
  <si>
    <t>අඹතැන්නවත්ත විශ්වා මහතාගේ වෙළඳසැළ ඉදිරිපිට ජල ටැංකිය වැඩිදියුණු කිරීම</t>
  </si>
  <si>
    <t>අඹතැන්නවත්ත මාර්ගයේ කෝවිල ඉදිරිපිට ඇති බෝක්කුව සැකසීම</t>
  </si>
  <si>
    <t xml:space="preserve">ඉනිකම්බැද්ද ක්‍රිශාන්ත රණවිරු මාවත ( 01 වන පටුමග )  කොන්ක්‍රීට් කිරීම </t>
  </si>
  <si>
    <t xml:space="preserve">අළුත් කන්ද 1 වන පටුමඟ  කොන්ක්‍රීට් කිරීම </t>
  </si>
  <si>
    <t>(U.C) ක්වාටස් මාර්ග අළුත්වැඩියා කිරීම</t>
  </si>
  <si>
    <t>ඇල්ලතොට පහළ කොටස මස් මඩුව අසලින් පහළට යන මාර්ගය හා පඩිපෙළ සැකසීම</t>
  </si>
  <si>
    <t xml:space="preserve">බදුල්ල පාර සිට පිංඅරාව පතන හරහි කිණිගම දක්වා මාර්ගය කොන්ක්‍රීට් කිරීම </t>
  </si>
  <si>
    <t xml:space="preserve">ඇත්තලපිටිය සිට තෙලිහාවැව දක්වා මාර්ගය කොන්ක්‍රීට් කිරීම </t>
  </si>
  <si>
    <t xml:space="preserve">තිස්බැද්ද තැන්න වටගමුව පාසල දඹකොටුවඟුර මාර්ගය කොන්ක්‍රීට් කිරීම </t>
  </si>
  <si>
    <t>පිටපොල පතන වරල්වත්ත මාර්ගය කොන්ක්‍රීට් කිරීම හා බැම්ම සැකසීම</t>
  </si>
  <si>
    <t xml:space="preserve">අට්ටාලගොඩ ඇටෝරාවත්ත පාර  කොන්ක්‍රීට් කිරීම </t>
  </si>
  <si>
    <t>මැදහින්න ආවාසයේ පහළ පාර බෝක්කු 2ක් දමා ප්‍රධාන පාරේ ඉතිරි කොටස කොන්ක්‍රීට් කිරීම හා ආවාස පහළ පාර කාණු පද්ධතිය සැකසීම</t>
  </si>
  <si>
    <t xml:space="preserve">මහගලහින්න සුසාන භූමිය පාර  කොන්ක්‍රීට් කිරීම </t>
  </si>
  <si>
    <t xml:space="preserve">මහඋල්පත සොහොන අසල මාර්ගය කොන්ක්‍රීට් කිරීම </t>
  </si>
  <si>
    <t xml:space="preserve">කන්දෙඅරාව සිට අධගෝලල කහටගස්තැන්න මාර්ගය එගොඩගම දක්වා කොටසක්  කොන්ක්‍රීට් කිරීම </t>
  </si>
  <si>
    <t xml:space="preserve">කන්දෙඅරාව පීල්ල අසල සිට දඹගොල්ල මාර්ගය කොන්ක්‍රීට් කිරීම </t>
  </si>
  <si>
    <t xml:space="preserve">සින්නමාලිගාතැන්න මැද මාර්ගය කොන්ක්‍රීට් කිරීම </t>
  </si>
  <si>
    <t xml:space="preserve">අල්ලිමලේ මකුල්ඇල්ල ප්‍රධාන මාර්ගයේ සිට උල්පතවත්ත දක්වා ගම්සභා පාර  කොන්ක්‍රීට් කිරීම </t>
  </si>
  <si>
    <t xml:space="preserve">මකුල්ඇල්ල සමූපකාරය අසල සිට වෙල් යායාට යන කෘෂි මාර්ගය කොන්ක්‍රීට් කිරීම </t>
  </si>
  <si>
    <t xml:space="preserve">කුරුඳුගොල්ල හෙලමුල්ල මාර්ගය කොන්ක්‍රීට් කිරීම </t>
  </si>
  <si>
    <t xml:space="preserve">වෙහෙරගලතැන්න හෙට්ටිගේ මාවත මාර්ගය කොන්ක්‍රීට් කිරීම </t>
  </si>
  <si>
    <t xml:space="preserve">ලියන්ගහවෙල ගම මැද මාර්ගයේ කන්දපල්ල වත්ත මාර්ගය කොන්ක්‍රීට් කිරීම </t>
  </si>
  <si>
    <t xml:space="preserve">ලියන්ගහවෙල වත්ත බලගල තේ කර්මාන්ශාලාවට පිවිසෙන මාර්ගය කොන්ක්‍රීට් කිරීම </t>
  </si>
  <si>
    <t xml:space="preserve">දෙයියන්නෙඅරාව මාර්ගය කොන්ක්‍රීට් කිරීම </t>
  </si>
  <si>
    <t xml:space="preserve">ලියන්ගහවෙල වත්තේ කෝවිල මාර්ගය කොන්ක්‍රීට් කිරීම </t>
  </si>
  <si>
    <t xml:space="preserve">නායබැද්ද කොටසේ රත්මල් හෝටලය මාර්ගයේ පහළ කොටසේ දකුණට දිවෙන මාර්ගය කොන්ක්‍රීට් කිරීම </t>
  </si>
  <si>
    <t xml:space="preserve">සෙවණගම ආරාමයට යන මාර්ගය කොන්ක්‍රීට් කිරීම </t>
  </si>
  <si>
    <t xml:space="preserve">යටිතුරේ මාර්ගය කොන්ක්‍රීට් කිරීම </t>
  </si>
  <si>
    <t xml:space="preserve">ලයිම් අංක 31, 32, 33, 34 සඳහා යන මාර්ගය කොන්ක්‍රීට් කිරීම </t>
  </si>
  <si>
    <t>මුන්නේෂ්වරම් කෝවිල මාර්ගය කොන්ක්‍රීට් කිරීම</t>
  </si>
  <si>
    <t xml:space="preserve">ක්‍රේග් වත්ත ඉහළ කොටස සිට නායබැද්ද දක්වා භාරතී වීදිය නමින් අළුත් කර මාර්ගය කොන්ක්‍රීට් කිරීම </t>
  </si>
  <si>
    <t xml:space="preserve">අඹගහකුඹුර උඩුහුල්පත මාර්ගයේ කොටසක්  කොන්ක්‍රීට් කිරීම </t>
  </si>
  <si>
    <t>අඹගහකුඹුර බෝධි ප්‍රාකාරය ඉදි කිරීම</t>
  </si>
  <si>
    <t xml:space="preserve">බැද්දේ කුඹුර සුසාන භුමිය අසලින් ඇති අතුරු මාර්ගය කොන්ක්‍රීට් කිරීම </t>
  </si>
  <si>
    <t xml:space="preserve">හම්පරාව ප්‍රජා ශාලාව අසල මාර්ගය (මී 30) කොන්ක්‍රීට් කිරීම </t>
  </si>
  <si>
    <t xml:space="preserve">ඔත්තේකඩේ ගරාජය අසල මාර්ගය කොන්ක්‍රීට් කිරීම </t>
  </si>
  <si>
    <t xml:space="preserve">කිරිඳිඇල්ල මුස්ලිම් ගම්මානයේ මාර්ගය කොන්ක්‍රීට් කිරීම </t>
  </si>
  <si>
    <t xml:space="preserve">ඕබඩැල්ල කනත්ත මාර්ගය කොන්ක්‍රීට් කිරීම </t>
  </si>
  <si>
    <t xml:space="preserve">ගල්කඩපතන බෝධිය අළුත්වැඩියා කිරීම </t>
  </si>
  <si>
    <t xml:space="preserve">නායබැද්ද මහාවැලිපුර මාර්ගය කොන්ක්‍රීට් කිරීම </t>
  </si>
  <si>
    <t xml:space="preserve">නායබැද්ද මෛයියන් කොටස පහළ මාර්ගය කොන්ක්‍රීට් කිරීම </t>
  </si>
  <si>
    <t xml:space="preserve">ගෝනමොටාව ඉහළ කොටස මාර්ගය කොන්ක්‍රීට් කිරීම </t>
  </si>
  <si>
    <t>මහවෙල්යායේ ඇල හා අමුණ සංවර්ධනය කිරිම.</t>
  </si>
  <si>
    <t>ගල්බොක්ක මුල් ඇලේ අමුණ ප්‍රතිසංස්කරණය කිරිම.</t>
  </si>
  <si>
    <t>පීස්ස මහයායේ වෙල්ඇල ප්‍රතිසංස්කරණය කිරිම.</t>
  </si>
  <si>
    <t>ගන්නිලේ යායේ ඇල හා අමුණ සංවර්ධනය කිරිම.</t>
  </si>
  <si>
    <t>ලුණුගලගම දෙබැද්ද මාර්ගය සංවර්ධනය කිරිම.</t>
  </si>
  <si>
    <t>වේරගොඩ කැකුණවත්ත මාර්ගය සංවර්ධනය කිරිම.</t>
  </si>
  <si>
    <t>පල්ලේකිරුව කරදේගම මාර්ගය සංවර්ධනය කිරිම.</t>
  </si>
  <si>
    <t>ඇකිරිය මැදපාර සංවර්ධනය කිරිම.</t>
  </si>
  <si>
    <t>පල්ලේඅරාව අතුරු මාර්ගය කොන්ක්‍රිට් කිරිම</t>
  </si>
  <si>
    <t>කීණගොඩ කොටස ක්‍රිස්තියාණි පල්ලියට යන මාර්ගය සංවර්ධනය කිරිම.</t>
  </si>
  <si>
    <t>27 කණුව ගම මැද මාර්ගය සංවර්ධනය කිරිම.</t>
  </si>
  <si>
    <t>වටගොඩ පහල කොටස අතුරු මාර්ගය සංවර්ධනය කිරිම.</t>
  </si>
  <si>
    <t>ජනතාපුර මැදපතන මාර්ගය සංවර්ධනය කිරිම.</t>
  </si>
  <si>
    <t>දකුණ ප්‍රජාශාලාව ඉදිරිපිට අළුබෝගොල්ල මාර්ගයේ ප්‍රධාන පාලම  ලඟට මාර්ගය කොන්ක්‍රිට් කිරිම.</t>
  </si>
  <si>
    <t xml:space="preserve">පල්ලේකිරුව </t>
  </si>
  <si>
    <t>පීස්සගම</t>
  </si>
  <si>
    <t>උඩපංගුව</t>
  </si>
  <si>
    <t>වේරගොඩ</t>
  </si>
  <si>
    <t>පල්ලේකිරුව</t>
  </si>
  <si>
    <t>ඇකිරිය</t>
  </si>
  <si>
    <t>ජනතාපුර මධ්‍යම</t>
  </si>
  <si>
    <t>කීණගොඩ</t>
  </si>
  <si>
    <t>අලකොලගල</t>
  </si>
  <si>
    <t>පීසසගම</t>
  </si>
  <si>
    <t>ජනතාපුර උතුර</t>
  </si>
  <si>
    <t>ජනතාපුර දකුණ</t>
  </si>
  <si>
    <t>පාක් වත්ත සූරියගොඩ මාර්ගය සංවර්ධනය කිරීම</t>
  </si>
  <si>
    <t>පල්ලේකිරුව, ගමමැද මාර්ගය සංවර්ධනය කිරීම</t>
  </si>
  <si>
    <t>උඩපංගුව බුලතකුඹුර මාර්ගය සංවර්ධනය කිරීම</t>
  </si>
  <si>
    <t>ඔක්ෆීල්ඩ් වත්ත මාර්ගය කොන්ක්‍රිට් කිරිම</t>
  </si>
  <si>
    <t>නාවුල්ල නාගවෙල මාර්ගය කොන්ක්‍රිට් කිරිම</t>
  </si>
  <si>
    <t>මකල්දෙනිය පිවිසුම් මාර්ගය</t>
  </si>
  <si>
    <t>කොලොන්ගස්තැන්න පාසැල් මාර්ගය කොන්ක්‍රිට් කිරිම</t>
  </si>
  <si>
    <t>වැල්ලවාය ගම්පහ විද්‍යාලයේ පිවිසුම් මාර්ගය</t>
  </si>
  <si>
    <t>අංක 06 අලුත් නිවාස මාර්ගය කොන්ක්‍රිට් කිරිම</t>
  </si>
  <si>
    <t>මකල්දෙනිය ඉහල කොටස මාර්ගය</t>
  </si>
  <si>
    <t>දියහිටිතැන්නමාර්ගය කොන්ක්‍රිට් කිරිම</t>
  </si>
  <si>
    <t>පුනාගල බීටීඑන් ප්‍රධාන පාර කොන්ක්‍රිට් කිරිම</t>
  </si>
  <si>
    <t>ගොමදියවෙල මාර්ගය කොන්ක්‍රිට් කිරිම</t>
  </si>
  <si>
    <t>අලුත්වෙල රනවිරු මාවත කොන්ක්‍රිට් කිරිම</t>
  </si>
  <si>
    <t xml:space="preserve">නිකපොත පන්සල මාර්ගය ඉහල කොටස </t>
  </si>
  <si>
    <t>ලේමස්තොට ඩිමාය ජනපදය මාර්ගය</t>
  </si>
  <si>
    <t>උස්සැල නැවිආර මාර්ගය කොන්ක්‍රිට් කිරිම</t>
  </si>
  <si>
    <t>මොරගස්වත්ත මාර්ගය සංවර්ධනය කිරිම</t>
  </si>
  <si>
    <t>මීරියබැද්ද එස්කේ මාර්ගය කොන්ක්‍රිට් කිරිම</t>
  </si>
  <si>
    <t>නිකපොත මහා විද්‍යාලයට අනුබද්ධිත නිකපොත පොදු ක්‍රිඩාංගණය ප්‍රතිසංස්කරණය කිරිම</t>
  </si>
  <si>
    <t>කබරගල කෝවිල සංවර්ධනය කිරිම</t>
  </si>
  <si>
    <t>අලුත්වෙල මෙත්සිසිල ආරන්‍ය සේනාසන දහම් පාසැල් ගොඩනැගිල්ල සංවර්ධනය කිරිම</t>
  </si>
  <si>
    <t>උස්සැල රතනජෝති විහාරය අලුත්වැඩියාව</t>
  </si>
  <si>
    <t>හීවැල්කඳුර නිකපිටිය ශ්‍රි වසුද්ධාරාමයෙහි ධර්මශාලාවත් ඉදිකිරිම</t>
  </si>
  <si>
    <t>හුරියවංගුව අංක 01 මාර්ගය කොන්ක්‍රිට් කිරිම</t>
  </si>
  <si>
    <t>ඇල්ලගම වැල්ගොල්ල මාර්ගය කොන්ක්‍රීට් කිරීම</t>
  </si>
  <si>
    <t>වැලිහෙලගම බස්නැවතුම්පල අසල සිට කුඹුරුයායට සහ නිවාසවලට පිවිසෙන මාර්ගය</t>
  </si>
  <si>
    <t>ග්ලැනෝර්වත්ත අංක 10 පාර කොන්ක්‍රීට් කිරිම</t>
  </si>
  <si>
    <t>ගල්කන්ද වත්ත නව නිවාස පිවිසෙන මාර්ගය කොන්ක්‍රීට් කිරීම</t>
  </si>
  <si>
    <t>කරපිංචා ගහගොඩ සිට බෝකොටුව දක්වා මාර්ගය කොන්ක්‍රීට් කිරීම</t>
  </si>
  <si>
    <t>හපුතලේවත්ත අංක 2 කොටස ප්‍රධාන මාර්ගය කොන්ක්‍රීට් කිරීම</t>
  </si>
  <si>
    <t>ග්ලැනෝර්වත්ත අංක 11 පැරණි නිවාස සංකිර්ණ පාර කොන්ක්‍රීට් කිරිම</t>
  </si>
  <si>
    <t>යහලබැද්ද කිරිමඩුවාහින්න පාර කොන්ක්‍රීට් කිරිම</t>
  </si>
  <si>
    <t>හපුතලේගම මහත්තයාවෙල මාර්ගය කොන්ක්‍රීට් කිරීම</t>
  </si>
  <si>
    <t>දඹේතැන්න 10/11 ලැයිම් පාර කොන්ක්‍රීට් කිරීම</t>
  </si>
  <si>
    <t>දඹේතැන්න නො 4 පාර කොන්ක්‍රීට්  කිරීම</t>
  </si>
  <si>
    <t>දඹේතැන්න සොහොන පාර කොන්ක්‍රීට්  කිරීම</t>
  </si>
  <si>
    <t>හපුතලේවත්ත පල්ලිකුඩම් ප්‍රධාන මාර්ගය කොන්ක්‍රීට් කිරීම</t>
  </si>
  <si>
    <t>මීගහකිවුල</t>
  </si>
  <si>
    <t>සොරණාතොට</t>
  </si>
  <si>
    <t>ලුණුගල</t>
  </si>
  <si>
    <t>කන්දකැටිය</t>
  </si>
  <si>
    <t>වැලිමඩ</t>
  </si>
  <si>
    <t>කොස්ගහකුඹුර-ඉලුක්ගොල්ල වත්ත</t>
  </si>
  <si>
    <t>හෙවන කුඹුර කොලතැන්න කෘෂි පාර</t>
  </si>
  <si>
    <t>උඩකැන්දගොල්ල කුඹුරුයායේ කෘෂි පාර</t>
  </si>
  <si>
    <t xml:space="preserve"> කැප්පෙටිපොල කෘෂි ආයතනය අසල පාසල යට පාර</t>
  </si>
  <si>
    <t xml:space="preserve">විදුරපොල ඉද්දහේන පාර </t>
  </si>
  <si>
    <t xml:space="preserve">කැප්පෙටිපොල කරගස්වගුර පාරේ එරබද්ද පාර </t>
  </si>
  <si>
    <t>එරබද්ද පන්සල- ගෙදරඅරාව</t>
  </si>
  <si>
    <t>බිබිලිගමුව ගම මැද පාර</t>
  </si>
  <si>
    <t>කැප්පෙටිපොල වැරැල්ල වත්ත පාරේ හන්දිය සිට වෙල්යාය පාර</t>
  </si>
  <si>
    <t>නාවෙල අඹගඅරාව පාර</t>
  </si>
  <si>
    <t xml:space="preserve">3 කණුව පබවැල්අරාව කෘෂිපාර </t>
  </si>
  <si>
    <t>මදෝවිට කෝවිලගොඩ පතන පාර</t>
  </si>
  <si>
    <t>උඩවෙල හංදිය සුදු සොහොන්පිටිය පාර</t>
  </si>
  <si>
    <t xml:space="preserve">මුතු උයන ග්‍රාමීය පිවිසුම පාර </t>
  </si>
  <si>
    <t>කැබිල්ලේගම සිට මුත්තයියා හංදිය පාර</t>
  </si>
  <si>
    <t>හීන්නාරංගොල්ල පාසල ගලබොඩ පාර</t>
  </si>
  <si>
    <t>උඩවෙල හන්දිය මල්පොත දක්වා පැතිබැම්ම</t>
  </si>
  <si>
    <t>මිරහවත්ත 7 කණුව අභ්‍යන්තර පාර</t>
  </si>
  <si>
    <t>මහලියද්දගොඩ අඹේවෙල පාර</t>
  </si>
  <si>
    <t>කැප්පෙටිපොල මහ පංසල-මහවත්ත පාර</t>
  </si>
  <si>
    <t>මැද ඇල පාරේ දැඩි බෑවුම සහිත කොටස</t>
  </si>
  <si>
    <t xml:space="preserve">ගල්ඒදණ්ඩ නෙළුව අත්ත පාර </t>
  </si>
  <si>
    <t>ගල්ඒදණ්ඩ ගැටහමලිත්ත හිගුරුගමුව පාර</t>
  </si>
  <si>
    <t>හීන්නාරංගොල්ල දළුමඩුව රහන්ගල ගම හරහා ඔහිය පාර</t>
  </si>
  <si>
    <t>මැදුල්අරාව වැලිහෙල පාර</t>
  </si>
  <si>
    <t>වියලිකුඹුර බට පදල පාර</t>
  </si>
  <si>
    <t>හිඹිලියගොල්ල උගුරැස්ස වත්ත පාර</t>
  </si>
  <si>
    <t>නුගතලාව සිට ඇල්ල පංසල පාර</t>
  </si>
  <si>
    <t>වැලිමඩ විජය විද්‍යාලය සදහා වැසිකිළි පද්ධතිය සංවර්ධනය</t>
  </si>
  <si>
    <t>බොරලන්ද සතිපොළ සංවර්ධනය</t>
  </si>
  <si>
    <t>පල්ලේවෙල මහත්තේවෙල අමුණ වෙලඔය හරහා ඉදි කිරීම</t>
  </si>
  <si>
    <t>පල්ලේවෙල ග්‍රාමනිලධාරි වසමේ රදිගේවෙල අමුණ වෙලඔය හරහා ඉදිකිරීම</t>
  </si>
  <si>
    <t>බෝගහකුඹුර තල්ගහ කුඹුර ඇල ප්‍රතිසංස්කරණය</t>
  </si>
  <si>
    <t>ගලඋඩ කොළොම්බියා කුඹුර ඇල කොන්ක්‍රීට් කිරීම</t>
  </si>
  <si>
    <t>මහකැලේ ට්‍රැක් 4 නුගගස අසල මාර්ගය කොන්ක්‍රීට් කිරීම</t>
  </si>
  <si>
    <t>වෙලඔය මඩවල මාර්ගය කොන්ක්‍රීට් කිරීම</t>
  </si>
  <si>
    <t>මහතැන්න අතුරුමාර්ගය අංක 77 නිවස අසල සිට ඉදිරියට කොන්ක්‍රීට් කිරීම</t>
  </si>
  <si>
    <t>මහතැන්න එෆ් සී 18 මාර්ගය කොන්ක්‍රීට් කිරීම</t>
  </si>
  <si>
    <t>බදුලුඔය නැ‍ගෙනහිර වැල්ලේවෙල තැන්න කෝන් කැටිය මාර්ගය කොන්ක්‍රීට් කිරීම</t>
  </si>
  <si>
    <t>කිවුලේගෙදර උල්පත පාර කොන්ක්‍රීට් කිරීම</t>
  </si>
  <si>
    <t>මුඩගමුව පොල්වත්ත පාර කොන්ක්‍රීට් කිරීම</t>
  </si>
  <si>
    <t>බ/මහ කැලේ විද්‍යාලයේ සනීපාරක්ෂක පහසුකම් ලෙස වැසිකිලි පද්ධතියක් ඉදිකිරීම</t>
  </si>
  <si>
    <t>මහකැලේ ශ්‍රී ගංගාරාම විහාරස්ථානය මහකැලේ බෝධි ප්‍රාකාරය ඉදි කිරීම</t>
  </si>
  <si>
    <t>ඉහළ දෙමටං ඇල්ල මාර්ගය සංවර්ධනය කිරිම</t>
  </si>
  <si>
    <t>උල්හිටිය ගම්මානයට පිවිසෙන මාර්ගය සංවර්ධනය කිරිම</t>
  </si>
  <si>
    <t>දික්පිටිය වැව පාර සංවර්ධනය කිරිම</t>
  </si>
  <si>
    <t>බදුලුපුරය මාර්ගය සංවර්ධනය කිරිම</t>
  </si>
  <si>
    <t>රොටලවෙල ඉහළ කොටස සංවර්ධනය කිරිම</t>
  </si>
  <si>
    <t>මීගහපිටිය මැද මාර්ගය කොන්ක්‍රීට් යොදා සංවර්ධනය කිරිම</t>
  </si>
  <si>
    <t>මීගහහේන යූ.බී මාමලාගේ ගෙවල් පාර මාර්ගය ප්‍රතිසංස්කරණය කිරීම</t>
  </si>
  <si>
    <t>ඇලෑවෙල 2 කණුව මාර්ගයේ දම්බරාව පන්සල සංවර්ධනය කිරිම</t>
  </si>
  <si>
    <t>හොබරියාව ඩී-03 ගම මැද මාර්ගය සංවර්ධනය කිරිම</t>
  </si>
  <si>
    <t>දිවුලපැලැස්ස(ඉහළ) වැව් පිටියට යන මාර්ගය ආරම්භයේ සිට ගම තුළට ඇති මාවත සංවර්ධනය කිරිම</t>
  </si>
  <si>
    <t>හඟුරන්කෙත යාය මාර්ගය සංවර්ධනය කිරිම</t>
  </si>
  <si>
    <t>පුහුල්යාය ඒ.එම්.සුදුමැණිකා මහත්මියගේ ඉඩම අසල සිට ඉදිරියට මාර්ගය ප්‍රතිසංස්කරණය කිරීම</t>
  </si>
  <si>
    <t>පූජා නගරය දුංවත්ත මාර්ගය සංවර්ධනය කිරිම</t>
  </si>
  <si>
    <t>Mahiyanganya</t>
  </si>
  <si>
    <t>Redeemaliyadda</t>
  </si>
  <si>
    <t>Meegahakivula</t>
  </si>
  <si>
    <t>Kandaketiya</t>
  </si>
  <si>
    <t>Soranathota</t>
  </si>
  <si>
    <t>Passara</t>
  </si>
  <si>
    <t>Lunugala</t>
  </si>
  <si>
    <t>Badulla</t>
  </si>
  <si>
    <t>Hali-Ela</t>
  </si>
  <si>
    <t>Uva - paranagama</t>
  </si>
  <si>
    <t>Walimada</t>
  </si>
  <si>
    <t>Bandarawela</t>
  </si>
  <si>
    <t>Ella</t>
  </si>
  <si>
    <t>Haputale</t>
  </si>
  <si>
    <t>Haldummulla</t>
  </si>
  <si>
    <t>C/G</t>
  </si>
  <si>
    <t xml:space="preserve"> ඇස්තමේන්තු සකස් කරමින් පවතින 
</t>
  </si>
  <si>
    <t xml:space="preserve">ඇස්තමේන්තු සකස් කරන ලද 
</t>
  </si>
  <si>
    <t>භෞතික ප්‍රගතිය</t>
  </si>
  <si>
    <t>අනුමත මුදල රු.මි.</t>
  </si>
  <si>
    <t>සිරිමල්ගොඩ කදුර අද්දර මාර්ගය  කොන්ක්‍රීට් කිරීම.</t>
  </si>
  <si>
    <t>තෙල්බැද්ද මොරගොල්ල ගාන්ධිපුර මාර්ගය සංවර්ධනය කිරීම.</t>
  </si>
  <si>
    <t>පුස්වැල්ගොල්ල පන්සලට යන මාර්ගය සංවර්ධනය කිරීම.</t>
  </si>
  <si>
    <t>අසේලපුර අභ්‍යන්තර  මාර්ගය කොන්ක්‍රීට් කිරීම.</t>
  </si>
  <si>
    <t>කොටාවත්ත බොරගමහඩ  මාර්ගය කොන්ක්‍රීට් කිරීම.</t>
  </si>
  <si>
    <t>වාඩිපොළ මඩවල  මාර්ගය කොන්ක්‍රීට් කිරීම.</t>
  </si>
  <si>
    <t>සෙල්වකන්ද  මාර්ගය කොන්ක්‍රීට් කිරීම.</t>
  </si>
  <si>
    <t>දමන්වර රටපෙරගස්වත්ත  මාර්ගය කොන්ක්‍රීට් කිරීම.</t>
  </si>
  <si>
    <t>කවුඩුබෝතැන්න සිට මුතුමාල වැව දක්වා  මාර්ගය කොන්ක්‍රීට් කිරීම.</t>
  </si>
  <si>
    <t>තෙල්බැද්ද වත්ත කැන්දගොල්ල කොටස දක්වා මාර්ගය සංවර්ධනය කිරීම.</t>
  </si>
  <si>
    <t>අඵත්වෙලගම ප්‍රජා ශාලාව අසලින් බෝගහවත්ත පිහිල්ල දක්වා කාණු පද්ධතිය ඉදි කිරීම.</t>
  </si>
  <si>
    <t>අඵත්වෙලගම මල්ගස්තැන්න මාර්ගයේ ඉතිරි කොටස කොන්ක්‍රීට් කිරීම.</t>
  </si>
  <si>
    <t>දයාගුණසේකර මාවතේ 1 වෙනි පටුමග උඩ කොටස කොන්ක්‍රීට් කිරීම සදහා</t>
  </si>
  <si>
    <t>කැප්පෙටිපොල මාර්ගයේ උග්ගල්පොත්ත (පහළ කොටස) මාර්ගය සංවර්ධනය කිරීම.</t>
  </si>
  <si>
    <t>ඹලියමණ්ඩිය සර්කියුලර් ලේන් මාර්ගයේ කාණුවේ ඉතිරි කොටස නිම කිරීම.</t>
  </si>
  <si>
    <t>කයිලගොඩ සොහොන පාර පළමු පටුමග</t>
  </si>
  <si>
    <t>ඹයවත්ත පළමු කොටස  මාර්ගය සංවර්ධනය කිරීම.</t>
  </si>
  <si>
    <t>ඹයවත්ත පළමු පටුමග සංවර්ධනය කිරීම සදහා.</t>
  </si>
  <si>
    <t>හින්නාරන්ගොල්ල ශ්‍රී අභිනවාරාම විහාරස්ථානයේ සංඝාවාස ගොඩනැගිල්ල සංවර්ධනය කිරීම.</t>
  </si>
  <si>
    <t>මැදපතන, රත්නපාල විද්‍යාලය ඉදිරිපිට මාර්ගය</t>
  </si>
  <si>
    <t>වේවැස්ස, මාපාගම ගම්මාන මාර්ගය කොන්ක්‍රිට් කිරීම</t>
  </si>
  <si>
    <t>වේවැස්ස, 5 කණුව දිය ඇල්ල අසල මාර්ගය සංවර්ධනය කිරීම</t>
  </si>
  <si>
    <t>වියදිගුණ වේවැස්සගම මාර්ගය</t>
  </si>
  <si>
    <t>ඉලුක්තැන්න පරණ කුට්ටියගොල්ල පාරේ පිටට්ටනිය හරහා පතනේ ගෙදර දක්වා මාර්ගය</t>
  </si>
  <si>
    <t>වැලිබිස්ස, 16 වේවැස්ස කෙසෙල්වත්ත මාර්ගය කොන්ක්‍රිට් කිරීම</t>
  </si>
  <si>
    <t>හම්බාවෙල බෝධිය සිට පියන්ගස්ඇල්ල ගම්මානයට පිවිසෙන මාර්ගය</t>
  </si>
  <si>
    <t>තෙල්බැද්ද ඉහළ කොටස මාර්ගය සංවර්ධනය</t>
  </si>
  <si>
    <t>තෙල්බැද්ද ආටුපට්ටිය මාර්ගය</t>
  </si>
  <si>
    <t>බදුල්ල මධ්‍යම, ලුම්බිණි විද්‍යාලයේ ක්‍රීඩා පිටිය සංවර්ධනය කිරීම</t>
  </si>
  <si>
    <t>පන්නල ආවාස මාර්ගම කොන්ක්‍රීට් ඇතිරීම</t>
  </si>
  <si>
    <t>බෝවෙල ඉඳිගහදෝව මාර්ගය කොන්ක්‍රීට් ඇතිරීම</t>
  </si>
  <si>
    <t>පන්නල</t>
  </si>
  <si>
    <t>මැටිවලලන්ද</t>
  </si>
  <si>
    <t>මැදපතන ( ඉහළ ) මාර්ගය කොන්ක්‍රීට් ඇතිරීම</t>
  </si>
  <si>
    <t>කන්දකුඹුර දෙමටගස්තැන් මාර්ගය කොන්ක්‍රීට් ඇතිරීම</t>
  </si>
  <si>
    <t>මැදිපොකුණ</t>
  </si>
  <si>
    <t>සපුගොල්ල සපුකැටිය මාර්ගය කොන්ක්‍රීට් ඇතිරීම</t>
  </si>
  <si>
    <t>ඇත්කදවක</t>
  </si>
  <si>
    <t>පන්සල මාර්ගය කොන්ක්‍රීට් ඇතිරීම</t>
  </si>
  <si>
    <t>උඩුහාවර</t>
  </si>
  <si>
    <t>කයිලවල්මුල්ල මාර්ගය කොන්ක්‍රීට් ඇතිරීම</t>
  </si>
  <si>
    <t>අම්බලන්කුඹුර සකස් කර මාර්ගය කොන්ක්‍රීට් ඇතිරීම</t>
  </si>
  <si>
    <t>මල්වත්තේගම</t>
  </si>
  <si>
    <t>දඹවැල්කුඹුර මාර්ගය කොන්ක්‍රීට් ඇතිරීම</t>
  </si>
  <si>
    <t>පන්නලවේල</t>
  </si>
  <si>
    <t>ගලහගම කපුකොටුව මැදහින්න දක්වා මාර්ගය කොන්ක්‍රීට් ඇතිරීම</t>
  </si>
  <si>
    <t>වෑකුඹුර වැව අසලින් ලූණුවත්ත ජාතික පාසල දක්වා මාර්ගය කොන්ක්‍රීට් ඇතිරීම</t>
  </si>
  <si>
    <t>ගලහගම</t>
  </si>
  <si>
    <t>ලූණුවත්ත</t>
  </si>
  <si>
    <t>සපුගහමඩිත්ත මාර්ගය කොන්ක්‍රීට් ඇතිරීම</t>
  </si>
  <si>
    <t>රන්හවඩිගම</t>
  </si>
  <si>
    <t>කිරවනාගම පහල ගම මැද ප්‍රධාන මාර්ගය කොන්ක්‍රිට් කිරීම</t>
  </si>
  <si>
    <t>මූදනාව වෝල්ඩිමාර් පාරෙන් ආරම්භ වන ගම් මැද  මාර්ගය කොන්ක්‍රිට් කිරීම</t>
  </si>
  <si>
    <t>ගොඩලිද සිට අග්ගහකැලේ අල කොල වැව දක්වා  මාර්ගය කොන්ක්‍රිට් කිරීම</t>
  </si>
  <si>
    <t xml:space="preserve">කෘෂිමාර්ගයේ ඉතිරි කොටස </t>
  </si>
  <si>
    <t xml:space="preserve">තුඩුගල්ගොඩ මන්සංදිය සිට කුරුඳුගොල්ල </t>
  </si>
  <si>
    <t>පුරනේගෙදර කෘෂි මාර්ගය</t>
  </si>
  <si>
    <t>දලුක්ඇල්ල මාර්ගය කොන්ක්‍රීට් කිරීම</t>
  </si>
  <si>
    <t>වරල්ලවත්ත පල්ලෙවෙල මාර්ගය කොන්ක්‍රීට් කිරීම</t>
  </si>
  <si>
    <t>බිදුණුවැව හංදියේ සිට වී මෝල අතුරු මාර්ගය</t>
  </si>
  <si>
    <t>පන්සල පාර වම් පැත්ත පාර කොන්ක්‍රීට් කිරීම</t>
  </si>
  <si>
    <t>දකුණු පැත්ත තාර කොන්ක්‍රීට් කිරීම</t>
  </si>
  <si>
    <t>ලියන්ගහවෙල වත්ත පහල කොටස පත්තිනි අම්මාන් දේවාල පාර</t>
  </si>
  <si>
    <t>රෝහල පාර සිට දේවාල මාර්ගය</t>
  </si>
  <si>
    <t xml:space="preserve">බදුලුගස්තැන්න පොදු සුසාන හා ක්‍රීඩාපිටිය පාර </t>
  </si>
  <si>
    <t>අමුණුදෝව ඉඩම ප්‍රජාශාලාව අසල මාර්ගය</t>
  </si>
  <si>
    <t>පනංගල ආරියපුර පාර</t>
  </si>
  <si>
    <t xml:space="preserve">කිරිඔරුව සුසාන භූමිය පාර </t>
  </si>
  <si>
    <t>බලිගල ඇල්ල මාර්ගය</t>
  </si>
  <si>
    <t>බෙලිපොල මාර්ගය</t>
  </si>
  <si>
    <t>ගොඩමඩහින්න විහාරස්ථාන පාර</t>
  </si>
  <si>
    <t>කන්දේකුඹුර සොහොන්පිටිය දක්වා මාර්ගය</t>
  </si>
  <si>
    <t>සඳගලතැන්න මාර්ගය ප්‍රතිසංස්කරණය කිරීම</t>
  </si>
  <si>
    <t>බෙලගන්වැව බෝගම්පිටිය වම් කොටස මාර්ගය ප්‍රතිසංස්කරණය කිරීම</t>
  </si>
  <si>
    <t>සී.ටී. සී විරාණගම කොකාඇල අමුණ ප්‍රතිසංස්කරණය කිරීම හා ඇල මාර්ගය ඉදි කිරීම</t>
  </si>
  <si>
    <t>මිල්ලත්තෑව මංසන්ධිය අසල කඩපේලිය ඉදිරිපිට ඇති මාර්ගය ප්‍රතිසංස්කරණය කිරීම</t>
  </si>
  <si>
    <t>පල්ලේවෙල මහතාගේ නිවස අසල සිට පාලිත මහතාගේ නිවස දක්වා අගලඔය මාර්ගය</t>
  </si>
  <si>
    <t>දඹාන වැව මාර්ගය සංවර්ධනය කිරිම</t>
  </si>
  <si>
    <t>වේවත්ත දික්වෙල මාර්ගය සංවර්ධනය කිරිම</t>
  </si>
  <si>
    <t>කුකුළාපොළ පරදන්වෙල මාර්ගය සංවර්ධනය කිරිම</t>
  </si>
  <si>
    <t>50 කණුවේ සිට කුඹුරු වෙල් යායට යන මාර්ගය සංවර්ධනය කිරිම</t>
  </si>
  <si>
    <t>මීදෙන්වැටුණුපිටිය මාර්ගය ප්‍රතිසංස්කරණය කිරීම</t>
  </si>
  <si>
    <t>හැන්නහැලවීදිය ගම්මානයේ අතුරු මාර්ගය ප්‍රතිසංස්කරණය කිරීම</t>
  </si>
  <si>
    <t>45 හබරවැව පාරේ අතුරු මාර්ගය ප්‍රතිසංස්කරණය කිරීම</t>
  </si>
  <si>
    <t>පැරකුම් පෙදෙසට ඇතුල් වන ප්‍රධාන මාර්ගය ප්‍රතිසංස්කරණය කිරීම</t>
  </si>
  <si>
    <t>අලුත්කොළණිය ගම්මානය හරහා ගිරවල් දමා මාර්ගය ප්‍රතිසංස්කරණය කිරීම</t>
  </si>
  <si>
    <t>අලුත්තරම බ/මහි/නව ජීවිතය විද්‍යාලයේ ක්‍රීඩා පිටිය පිළිසකර කිරීම</t>
  </si>
  <si>
    <t xml:space="preserve">ගිරාඳුරුකෝට්ටේ සති පොළ සංවර්ධනය </t>
  </si>
  <si>
    <t>දිවුලපැලැස්ස වැවේ රොම් මඩ ඉවත් කිරීම හා අනෙකුත් ප්‍රතිසංස්කරණයන්</t>
  </si>
  <si>
    <t>ගින්නෝරුව වැවේ රොම් මඩ ඉවත් කිරීම, අනෙකුත් ප්‍රතිසංස්කරණයන් හා ඇල මාර්ගය පිළිසකර කිරීම.</t>
  </si>
  <si>
    <t>හඟුරන්කෙත කොටස විහාරය පිටුපස වැවේ රොම් මඩ ඉවත් කිරීම, අනෙකුත් ප්‍රතිසංස්කරණයන්</t>
  </si>
  <si>
    <t>මාපාකඩ වැවේ කිරිමැටි කඳුර යාය අමුණ. කැඩී ඇති ඇල මාර්ග කොන්ක්‍රීට් කිරීම.</t>
  </si>
  <si>
    <t>සොරබොර පොඩි වැවේ රොම් මඩ ඉවත් කිරීම, අනෙකුත් ප්‍රතිසංස්කරණයන්</t>
  </si>
  <si>
    <t>බතලයාය වැවේ රොම් මඩ ඉවත් කිරීම, අනෙකුත් ප්‍රතිසංස්කරණයන්</t>
  </si>
  <si>
    <t>දියලබුවැල්කැටිය වැව ප්‍රතිසංස්කරණය</t>
  </si>
  <si>
    <t>අලිකඳුර අමුණ ප්‍රතිසංස්කරණය කිරීම.</t>
  </si>
  <si>
    <t>රක්මල්කඳුර වැව ප්‍රතිසංස්කරණය කිරීම.</t>
  </si>
  <si>
    <t>මකුඵගස්දෝව වැව ප්‍රතිසංස්කරණය කිරිම.</t>
  </si>
  <si>
    <t>රොටලවෙල</t>
  </si>
  <si>
    <t>උල්හිටිය</t>
  </si>
  <si>
    <t>මාපාකඩ වැව</t>
  </si>
  <si>
    <t>සොරබොර</t>
  </si>
  <si>
    <t>මිල්ලැත්තෑව</t>
  </si>
  <si>
    <t>මැදයාය</t>
  </si>
  <si>
    <t>අලිකඳුර</t>
  </si>
  <si>
    <t>දඹගොල්ල</t>
  </si>
  <si>
    <t>දිවුලපැලැස්සේ පාසැල් මංසන්ධියෙන් ආරම්භ වී දිවුලපැලැස්ස වැව තෙක් මාර්ගය මීටර් 800ක් පමණ ප්‍රතිසංස්කරණය කිරීම.</t>
  </si>
  <si>
    <t>ගිරාදුරුකෝට්ටේ නව නගරයේ ප්‍රධාන බස් නැවතුම්පළ ඉදිරිපිටින් දිවෙන ගම්මාන පාර අවශ්‍ය ප්‍රතිසංස්කරණයන් කර කොන්ක්‍රීට් කිරීම.</t>
  </si>
  <si>
    <t>දඹාන බටලන්ද වැව පාර  අවශ්‍ය ප්‍රතිසංස්කරණයන් කර කොන්ක්‍රීට් කිරීම.</t>
  </si>
  <si>
    <t>බතලයාය ග්‍රාම නිළධාරී වසමේ මීදෙන්වැටුණු පිටිය ගම්මානයට යන පාර  අවශ්‍ය ප්‍රතිසංස්කරණයන් කර කොන්ක්‍රීට් කිරීම.</t>
  </si>
  <si>
    <t>18 කොළණිය වට රවුම පාර  අවශ්‍ය ප්‍රතිසංස්කරණයන් කර කොන්ක්‍රීට් කිරීම.</t>
  </si>
  <si>
    <t>දෙහිගොල්ල, සොරබොර වැව පාර සිට ගල්කොටුව වැව දක්වා මාර්ගය  අවශ්‍ය ප්‍රතිසංස්කරණයන් කර කොන්ක්‍රීට් කිරීම.</t>
  </si>
  <si>
    <t>දම්බරාව පන්සල  පාර අංක 101 නිවස අසල සිට අංක 56 නිවස දක්වා මාර්ගය  අවශ්‍ය ප්‍රතිසංස්කරණයන් කර කොන්ක්‍රීට් කිරීම.</t>
  </si>
  <si>
    <t>දඹාන</t>
  </si>
  <si>
    <t>බතලයාය</t>
  </si>
  <si>
    <t>මහියංගනය</t>
  </si>
  <si>
    <t>ඇලෑවෙල</t>
  </si>
  <si>
    <t>දම්බරාව</t>
  </si>
  <si>
    <t>මැදයාය මහා විද්‍යාලයේ වැසිකිලි අලුත්වැඩියා කිරීම.</t>
  </si>
  <si>
    <t>රත්කිඳ නවෝද්‍යා පාසලේ නව වැසිකිලි පද්ධතියක් ඉදි කිරීම.</t>
  </si>
  <si>
    <t>රත්කිඳ</t>
  </si>
  <si>
    <t>සොරබොර මහා විද්‍යාලයේ ක්‍රීඩා පිටිය හා ක්‍රීඩාගාරය ප්‍රතිසංස්කරණය කිරීම.</t>
  </si>
  <si>
    <t>මැදයාය විද්‍යාලයේ ක්‍රීඩා පිටිය සැකසීම.</t>
  </si>
  <si>
    <t>ගින්නෝරුව බ/ කණිෂ්ඨ විද්‍යාලයේ ක්‍රීඩා පිටිය සැකසීම.</t>
  </si>
  <si>
    <t>ගින්නොරුව</t>
  </si>
  <si>
    <t>ගිරාදුරුකෝට්ටේ සතිපොළ සංවර්ධනය කිරීම</t>
  </si>
  <si>
    <t>දිවුලපැලැස්ස සත්පොළ සංවර්ධනය කිරීම</t>
  </si>
  <si>
    <t>ගිරාඳුරුකොට්ටේ</t>
  </si>
  <si>
    <t>දිවුලපැලැස්ස</t>
  </si>
  <si>
    <t>මහියංගණ නගරයේ ඉහතින් දක්වා ඇති හිස් භූමිය</t>
  </si>
  <si>
    <t>ඩී. එම්. කේෂානි සාරංගා,අංක 206/4, දිවුලපැලැස්ස, මහියංගණය</t>
  </si>
  <si>
    <t>ඩී. එම්. චන්ද්‍රිකා පුෂ්පානි දිසානායක,අංක 263/2, දිවුලපැලැස්ස, මහියංගණය</t>
  </si>
  <si>
    <t>වයි. ජී. සෝමදාස,අංක 55/2, උඩවැව, දිවුලපැලැස්ස</t>
  </si>
  <si>
    <t>ලේකම්, නවගම්මන ප්‍රජා ශාලාව,නවගම්මන ප්‍රජා ශාලාව, නවගම්මන, රොටලවෙල</t>
  </si>
  <si>
    <t>ඩබ්. එම්. වසන්ත කුමාර,අංක 72/2, වලස්ගල, අලුයටවෙලථ මහියංගණය</t>
  </si>
  <si>
    <t>ඒ. එම්. පත්මකුමාරි,16 කණුව, 38/2, මැදයාය, මාපාකඩවැව</t>
  </si>
  <si>
    <t>ඩබ්. එම්. හර්ශනී මධුෂිකා සඳමාලි,8/118, 47 කණුව, පදියතලාව පාර. අරාවත්ත</t>
  </si>
  <si>
    <t>එච්. ඩබ්. පී. විජේසිංහ,මිල්ලැත්තෑව, බෝධිරාජමාවත, වන වගාව, ගිරාඳුරුකෝට්ටේ.</t>
  </si>
  <si>
    <t>ඩබ්. එම්ත සමීර ජයලත්,ගලපාමුල, 10 කොටස, හද්දත්තාව, මහියංගනය</t>
  </si>
  <si>
    <t>ඒ. එම්. ලක්ෂිකා සඳමාලි,17, මෛත්‍රීගම, ගිරාඳුරුකෝට්ටේ</t>
  </si>
  <si>
    <t>නිමල් රත්නසිරි,120-බී අඟලඔය, ගිරාඳුරුකෝට්ටේ</t>
  </si>
  <si>
    <t>බී. එම්. නදීෂානි ප්‍රියංගිකා,235, ස්වශක්තිපුර, ගිරාඳුරුකෝට්ටේ</t>
  </si>
  <si>
    <t>ඩී. එම්. වර්ණ සුමින්ද,ලේකම්, එක්සත් මරණාධාර සමිතිය, 104 - ඒ, අඟලඔයළ ගිරාඳුරුකෝට්ටේ</t>
  </si>
  <si>
    <t>අලුත්තරම‍</t>
  </si>
  <si>
    <t xml:space="preserve">ශ්‍රී සම්බුද්ධාලෝක විහාරස්ථානයේ ප්‍රතිසංස්කරණය </t>
  </si>
  <si>
    <t xml:space="preserve">රොටලවෙල මෙහෙනි ආරාමය අවාස ගෙය ප්‍රතිසංස්කරණය </t>
  </si>
  <si>
    <t>වටවන සඳගල් විහාරය වැසිකිලි පද්ධතියක් ඉදි කිරීම.</t>
  </si>
  <si>
    <t>ශ්‍රී ගංගාරාමය ප්‍රතිසංස්කරණය කිරීම.</t>
  </si>
  <si>
    <t>බෝධීරාජා දහම් පාසලේ ප්‍රතිසංස්කරණ</t>
  </si>
  <si>
    <t>බෙලගන්වැව ශ්‍රී සුගත විවේකාරාමය ප්‍රතිසංස්කරණය</t>
  </si>
  <si>
    <t>ශ්‍රී ධම්මානන්දාරාමය ප්‍රතිසංස්කරණය</t>
  </si>
  <si>
    <t>ශ්‍රී මේඝවනාරාමය ප්‍රතිසංස්කරණය</t>
  </si>
  <si>
    <t>ශ්‍රී සුගත බෞද්ධ මධ්‍යස්ථානය ප්‍රතිසංස්කරණය</t>
  </si>
  <si>
    <t>ශ්‍රී පූර්වාරාමය ප්‍රතිසංස්කරණය</t>
  </si>
  <si>
    <t>පූජා නගරයේ ශ්‍රී සංඝමිත්තාරාමය ප්‍රතිසංස්කරණය</t>
  </si>
  <si>
    <t>පූජා නගරයේ පැරණි ආරාමය ප්‍රතිසංස්කරණය</t>
  </si>
  <si>
    <t>ගුරුකුඹුර ආදිවාසි ජන උරුම විහාරය ප්‍රතිසංස්කරණය</t>
  </si>
  <si>
    <t>වටවන</t>
  </si>
  <si>
    <t>මැදඹය</t>
  </si>
  <si>
    <t>බෙලිගල්ල</t>
  </si>
  <si>
    <t>මැද‍යාය</t>
  </si>
  <si>
    <t>දෙහිගොල්ල</t>
  </si>
  <si>
    <t>පූජා නගරය</t>
  </si>
  <si>
    <t>ආදිවාසී ජනඋරුම කේන්ද්‍රය ප්‍රතිසංස්කරණය</t>
  </si>
  <si>
    <t>තිසාහාමි අනුස්මරණ පරිසර කේන්ද්‍රය ප්‍රතිසංස්කරණය</t>
  </si>
  <si>
    <t>ඓතිහාසික නාගදීප රජමහා විහාරස්ථානය</t>
  </si>
  <si>
    <t>නාගදීප</t>
  </si>
  <si>
    <t>ගල්බොක්ක වඳකහ අරාව අමුණේ රොම් මඩ ඉවත් කිරීම.</t>
  </si>
  <si>
    <t>දිරියගම බෝවැල්ලන්ද අමුණේ බැම්ම ඉදි කිරීම.</t>
  </si>
  <si>
    <t>හෙලකිවුලැති වෙල වැවේ රොම් මඩ ඉවත් කර වැව් වේල්ල ප්‍රතිසංස්කරණය</t>
  </si>
  <si>
    <t>දඹගොල්ල වැවේ රොම් මඩ ඉවත් කිරීම, වැව් වේල්ල බැදීම, ඇල මාර්ගය අඩි 50ත් පමණ කොන්ක්‍රීට් කිරීම.</t>
  </si>
  <si>
    <t>අමුණේ අරාව පහළ අමුණ ස්ථිර ලෙස ප්‍රතිසංස්කරණය කිරීම.</t>
  </si>
  <si>
    <t>ඇල්හේන් පිටිය වැව ප්‍රතිසංස්කරණය කිරීම.</t>
  </si>
  <si>
    <t>යාය 7 කුඩා වැව  ප්‍රතිසංස්කරණය කිරීම.</t>
  </si>
  <si>
    <t>කොට්ටගස් පිටිය වැව  ප්‍රතිසංස්කරණය කිරීම.</t>
  </si>
  <si>
    <t>තෙලඹුගස් වැව  ප්‍රතිසංස්කරණය කිරීම.</t>
  </si>
  <si>
    <t>ගල්පෝරුයාය වැව  ප්‍රතිසංස්කරණය කිරීම.</t>
  </si>
  <si>
    <t xml:space="preserve">පෙතියාගොඩ </t>
  </si>
  <si>
    <t>අරාවත්ත</t>
  </si>
  <si>
    <t>කෙසෙල් පොත උතුර</t>
  </si>
  <si>
    <t>වෙලම්පැලේ</t>
  </si>
  <si>
    <t>ඹරුබැදිවැව</t>
  </si>
  <si>
    <t>පුවක්ගස්වල  කොටසේ සිට දික්ගොඩ මාර්ගය කිලෝමීටර් 5 ක් ගේඩර් කර ග්‍රෙවෙල් දමා නිසි පරිදි ප්‍රතිසංස්කරණය කිරීම.</t>
  </si>
  <si>
    <t>සේරාණ සෝමපාල මහතාගේ කඩේ ළඟ සිට සොරබොර වැව දක්වා මාර්ගය කිලෝමීටර් 2.5 ක් ග්‍රෙවෙල් දමා නිසි පරිදි ප්‍රතිසංස්කරණය කිරීම.</t>
  </si>
  <si>
    <t>යාය 08 කොටසේ කරුණාරත්න මහතාගේ නිවසේ සිට සුසාන භුමිය දක්වා මාර්ගය කොන්ක්‍රීට් කිරීම.</t>
  </si>
  <si>
    <t>විලාගල කිවුලගොල්ල හරහා ඇල්හේන් තලාව පාර කිලෝමීටර් 2.5 ක් ග්‍රෙවෙල් දමා නිසි පරිදි ප්‍රතිසංස්කරණය කිරීම.</t>
  </si>
  <si>
    <t>කුඩා ලුණුක මොරාන හරහා බෝහිටියාව මාර්ගය කි.මී. 5ක් ග්‍රෙවෙල් දමා නිසි පරිදි ප්‍රතිසංස්කරණය කිරීම.</t>
  </si>
  <si>
    <t>තලාවේ ගම පොලොංවත්ත අතුරු මාර්ගය කි.මී. 4 ක් ග්‍රෙවෙල් දමා නිසි පරිදි ප්‍රතිසංස්කරණය කිරීම, බෝක්කු 3ක් ඉදි කිරීම.</t>
  </si>
  <si>
    <t>මැටිහක්ක පාර කඳුබැද්ද ප්‍රධාන මාර්ගයේ සිට ඇති කි.මී. 5ක් ග්‍රෙවෙල් දමා නිසි පරිදි ප්‍රතිසංස්කරණය කිරීම, බෝක්කු 3 ක් ඉදි කිරීම.</t>
  </si>
  <si>
    <t>අංබගොල්ල හේනයාය පාර සපත්තු පාලම ඉදි කර අදාල ප්‍රතිසංස්කරණයන්</t>
  </si>
  <si>
    <t>දැවටගොල්ල මාර්ගය මීටර් 800ක් ග්‍රෙවෙල් දමා නිසි පරිදි ප්‍රතිසංස්කරණය කිරීම.</t>
  </si>
  <si>
    <t>සේරාණ</t>
  </si>
  <si>
    <t>කෙසෙල් පොත දකුණ</t>
  </si>
  <si>
    <t>අරාව</t>
  </si>
  <si>
    <t>ආඳාඋල්පොත සතිපොළ</t>
  </si>
  <si>
    <t>ආඳාඋල්පොත</t>
  </si>
  <si>
    <t>ශ්‍රී සම්බෝධි විහාරය සංඝාවාසය ප්‍රතිසංස්කරණය</t>
  </si>
  <si>
    <t>සුමන දහම් පාසල ප්‍රතිසංස්කරණය</t>
  </si>
  <si>
    <t>සෙනසුන්ගල රජමහා විහාරය ප්‍රතිසංස්කරණය</t>
  </si>
  <si>
    <t>ශ්‍රී අභිනවාරාමය ප්‍රතිසංස්කරණය</t>
  </si>
  <si>
    <t>ශ්‍රී චන්ද්‍රානන්දා රාමය ප්‍රතිසංස්කරණය</t>
  </si>
  <si>
    <t>රිදිමාලියද්ද සඳහම් සෙවන ප්‍රතිසංස්කරණය</t>
  </si>
  <si>
    <t>රඹකැන් පුරාණ රජමහා විහාරය ප්‍රතිසංස්කරණය</t>
  </si>
  <si>
    <t>කුඩාලුණුක</t>
  </si>
  <si>
    <t>යල්වෙල</t>
  </si>
  <si>
    <t>අලුකැටියාව</t>
  </si>
  <si>
    <t>කෙසෙල් පොත</t>
  </si>
  <si>
    <t>ඌරණිය</t>
  </si>
  <si>
    <t>රිදිමාලියද්ද</t>
  </si>
  <si>
    <t>2 සී /සේරාණ ග්‍රාම සේවා වසමේ 25 යායේ 8 ඇල මාර්ගය ප්‍රතිසංස්කරණය කිරීම</t>
  </si>
  <si>
    <t>FC -23 ඇල මාර්ගය ප්‍රතිසංස්කරණය කිරීම</t>
  </si>
  <si>
    <t>කොන්ගොල්ල හරහා ඇති අමුණ ප්‍රතිසංස්කරණය කිරීම</t>
  </si>
  <si>
    <t>ඔරුබැදිවැව වසමේ තරුණ ව්‍යාපාරයේ කොන්ක්‍රීට් පාරේ සිට බමුණුකුමාරවෙල වෙල් යාය මැදින් යන මාර්ගයේ 50 කණුව දක්වා සංවර්ධනය කිරිම</t>
  </si>
  <si>
    <t>වරාපිටිය පාර ඉරගම්මාරුව හන්දිය සිට ඉකිරියගොඩ පාර දක්වා මාර්ගය සංවර්ධනය කිරිම</t>
  </si>
  <si>
    <t>උක් වගාව සිට අඹගස්ලන්ද මාර්ගය සංවර්ධනය කිරිම</t>
  </si>
  <si>
    <t>ඉඹුලේමුල්ල මංසන්ධියේ සිට කන්නල්කුඹුරන දක්වා ඇති මාර්ගය සංවර්ධනය කිරිම</t>
  </si>
  <si>
    <t>උනම්පිටිය පාර සංවර්ධනය කිරිම</t>
  </si>
  <si>
    <t>කලුගහකොළය ඉඳිගස්මුල්ල මාර්ගය බෝක්කු 2 සහිතව මාර්ගය සංවර්ධනය කිරිම</t>
  </si>
  <si>
    <t>මොරාණ දික්වල මාර්ගය ප්‍රතිසංස්කරණය කිරීම</t>
  </si>
  <si>
    <t>හෙලගම සිට දුවංනේවල මාර්ගය ප්‍රතිසංස්කරණය කිරීම</t>
  </si>
  <si>
    <t>අලුකැටියාව සිට කෙසෙල්පොත පන්සල මාර්ගය ප්‍රතිසංස්කරණය කිරීම</t>
  </si>
  <si>
    <t>යාය 10 රෝහල පාර කරුණාසුන්දර මහතාගේ ඉඩම අසල සිට 10/109 ඉඩම දක්වා සංවර්ධනය කිරිම</t>
  </si>
  <si>
    <t>ඇඹිලින්අරාව ලිහිනියාය මාර්ගය ප්‍රතිසංස්කරණය කිරීම</t>
  </si>
  <si>
    <t>මිරිස්වගාව වැව ඇල මාර්ගය ප්‍රතිසංස්කරණය කිරීම</t>
  </si>
  <si>
    <t>ඇල්බට් සිංඤෝ මහතාගේ නිවස අසල සිට මල්ලිකා මහත්මියගේ නිවස දක්වා පාර ප්‍රතිසංස්කරණය කිරීම</t>
  </si>
  <si>
    <t>කිඹුලාවෙල සිට වදකහඅරාව දක්වා මාර්ගය ප්‍රතිසංස්කරණය කිරීම</t>
  </si>
  <si>
    <t>වාඩියගම බෝ ඇලේ කිවුල පාර සංවර්ධනය කිරිම</t>
  </si>
  <si>
    <t>කදුරැගහපැලැස්ස තඹගොඩ මාර්ගය ප්‍රතිසංස්කරණය කිරීම</t>
  </si>
  <si>
    <t>කරකොළගස්පිටිය මාර්ගය ප්‍රතිසංස්කරණය කිරීම</t>
  </si>
  <si>
    <t>බිබිලේගම බටහිර යටිතුරේ පහල ඇලෙහි බැම්ම ප්‍රතිසංස්කරණය කිරිම.</t>
  </si>
  <si>
    <t>පලාවත්ත වෙල්යායේ ඇල ඉදිකිරිම.</t>
  </si>
  <si>
    <t xml:space="preserve">කහටරුප්ප මහකුඹුර අමුණේ අරාව අමුණ හා ඇල ඉදිකිරිම </t>
  </si>
  <si>
    <t>තෙපුලන්ද අඹගහලන්ද ඇල ඉදිකිරිම.</t>
  </si>
  <si>
    <t>මඩුගස්තලාව ‍මුත්තෙට්ටුව පහලයාය ඇල සංවර්ධනය කිරිම.</t>
  </si>
  <si>
    <t>කැකුණගස්වත්ත ඇල මාර්ගය සකස් කිරිම.</t>
  </si>
  <si>
    <t>නාරංගස්හින්න ඇල ප්‍රතිසංස්කරණය කිරිම.</t>
  </si>
  <si>
    <t>පුහුල්වත්ත කුඩාවැව ප්‍රතිසංස්කරණය කිරිම.</t>
  </si>
  <si>
    <t>දෝවකුඹුර ඇල සංවර්ධනය කිරිම.</t>
  </si>
  <si>
    <t>මඩුගස්තලාව ‍මුත්තෙට්ටුව ඉහළ යාය ඇල සංවර්ධනය කිරිම.</t>
  </si>
  <si>
    <t>කඩවත ඇල මාර්ගය සැකසීම.</t>
  </si>
  <si>
    <t>රුක්අත්තන යාය ඇල ප්‍රතිසංස්කරණය කිරිම.</t>
  </si>
  <si>
    <t>පලාවත්ත 20 බි</t>
  </si>
  <si>
    <t xml:space="preserve">කහටරුප්ප 19 ඒ </t>
  </si>
  <si>
    <t>කණවැරැල්ල 87</t>
  </si>
  <si>
    <t>මඩුගස්තලාව  දකුණ</t>
  </si>
  <si>
    <t>කණහෙල</t>
  </si>
  <si>
    <t>පුහුලවත්ත</t>
  </si>
  <si>
    <t>මාලිගාතැන්න</t>
  </si>
  <si>
    <t xml:space="preserve">කණහෙල </t>
  </si>
  <si>
    <t>වැවේකැලේ ඉහළ කොටස අත්පන්දු ක්‍රිඩාංගණය දෙසට මාර්ගයේ ඉතිරි කොටස කොන්ක්‍රිට් කිරිම.</t>
  </si>
  <si>
    <t>අඹගහලන්ද ප්‍රධාන මාර්ගයේ සිට නාන තොටුපල දක්වා මාර්ගය සංවර්ධනය කිරිම.</t>
  </si>
  <si>
    <t>රබර්වත්ත මැදපාර කොන්ක්‍රිට් කිරිම.</t>
  </si>
  <si>
    <t>හේවානිල දලුමඩුව අසලින් යන පඩිපෙල ඉතිරි කොටස සංවර්ධනය කිරිම.</t>
  </si>
  <si>
    <t>ආගරතැන්න දේවාලය අසල සිට ක්‍රීඩාපිටිය දක්වා මාර්ගය සංවර්ධනය කිරිම.</t>
  </si>
  <si>
    <t>කමත්ගොඩ සිට දඹේවෙල දක්වා මාර්ගය කාණු කපා ප්‍රතිසංස්කරණය කිරිම.</t>
  </si>
  <si>
    <t>වැවේකැලේ</t>
  </si>
  <si>
    <t>මඩුගස්තලාව දකුණ</t>
  </si>
  <si>
    <t>නිකේබැද්ද</t>
  </si>
  <si>
    <t>දඹේවෙල</t>
  </si>
  <si>
    <t>බ/ගැරඩිඇල්ල විද්‍යාලයේ ක්‍රිඩාපිටිය කපා සංවර්ධනය කිරිම.</t>
  </si>
  <si>
    <t>ලුණුගල ප්‍රාථමික විද්‍යාලයේ ක්‍රිඩාපිටිය හා ළමා උද්‍යානය ඉදිකිරිම.</t>
  </si>
  <si>
    <t>අල් අමින් විද්‍යාලයේ ක්‍රිඩාපිටිය ඉදිකිරිම.</t>
  </si>
  <si>
    <t>අරවාකුඹුර කණිටු විදුහලේ ක්‍රිඩාංගණය සංවර්ධනය කිරිම.</t>
  </si>
  <si>
    <t xml:space="preserve">ලුණුගල නගරය </t>
  </si>
  <si>
    <t xml:space="preserve">අරවාකුඹුර </t>
  </si>
  <si>
    <t>ආගරතැන්න පොදු ක්‍රිඩාංගණය අසළ සතිපොල සංවර්ධනය කිරිම.</t>
  </si>
  <si>
    <t>තලගහගෙදර සුවද කැකුළු පෙරපාසල සදහා ආරක්ෂක වැටක් සහ ළමා උද්‍යානයක් ඉදිකිරිම.</t>
  </si>
  <si>
    <t>දඹකොටේ පෙර  පාසලේ සෙල්ලම් උපකරණ සමඟ ළමා උද්‍යානයක් ඉදිකිරිම.</t>
  </si>
  <si>
    <t>එස්.එච්.නයනා කුමාරි මිය</t>
  </si>
  <si>
    <t>ඩබ්.එම්.අනුෂා ශ්‍යාමලී මිය</t>
  </si>
  <si>
    <t>ටි.එම්.ගයානී දිනීෂා කුමාරි මිය</t>
  </si>
  <si>
    <t xml:space="preserve">එච්.ඒ.බන්දුල පෙරේරා  මහතා </t>
  </si>
  <si>
    <t>කේ.එම්.බණ්ඩාර මැණිකා මිය.</t>
  </si>
  <si>
    <t xml:space="preserve">මොහොමඩ් සීයාම් මහතා </t>
  </si>
  <si>
    <t xml:space="preserve">ආර්.ඩි.රත්නසිරි මහතා </t>
  </si>
  <si>
    <t xml:space="preserve">වි.කරුණානිධි මහතා </t>
  </si>
  <si>
    <t>කේ.එච්.ප්‍රියන්තිනී මිය</t>
  </si>
  <si>
    <t xml:space="preserve">උත්රියම් මහතා </t>
  </si>
  <si>
    <t>ආර්.එම්.චිත්‍රාණී ආරියලතා මිය.</t>
  </si>
  <si>
    <t xml:space="preserve">පි.ජි.රත්නසුරී මහතා </t>
  </si>
  <si>
    <t>ඩි.එම්.ආරියවතී මිය.</t>
  </si>
  <si>
    <t>ගෝවින්ද අම්මා මිය</t>
  </si>
  <si>
    <t xml:space="preserve">ආර්.එම්.යසපාල මහතා </t>
  </si>
  <si>
    <t xml:space="preserve">පී.එම්.කරුණාවති මිය </t>
  </si>
  <si>
    <t>ටි.එම්.ලීලාවති මිය</t>
  </si>
  <si>
    <t>එම්.එෆ්.එම්.ඉල්හාම් මහතා</t>
  </si>
  <si>
    <t xml:space="preserve">වි.තමිල්වානන් මහතා </t>
  </si>
  <si>
    <t>ජි.එස්.කේ.පත්මලතා මිය</t>
  </si>
  <si>
    <t xml:space="preserve">ඒ.සෙබස්තියන් මහතා </t>
  </si>
  <si>
    <t xml:space="preserve">නාගමුත්තු නාගරාජා ත්‍රිමති මහතා </t>
  </si>
  <si>
    <t>මලර් මොට්ටුකල් මිය</t>
  </si>
  <si>
    <t xml:space="preserve">අමරා මානසිංහ මිය </t>
  </si>
  <si>
    <t>ආර්.ආර්.ජනක චන්ද්‍රතිලක මහතා</t>
  </si>
  <si>
    <t xml:space="preserve">ඩබ්.එම්.කිරිබණ්ඩා මහතා </t>
  </si>
  <si>
    <t xml:space="preserve">තොමස්  මහතා </t>
  </si>
  <si>
    <t>ඩි.එම්.දමයන්ති මිය</t>
  </si>
  <si>
    <t xml:space="preserve">සාවල් හමීඩ් මොහොමඩ් රම්සාන් මහතා </t>
  </si>
  <si>
    <t xml:space="preserve">එස්.කාර්තිගේසරන් මහතා </t>
  </si>
  <si>
    <t>ආර්.ඩබ්.හැන්ඩි මහතා</t>
  </si>
  <si>
    <t xml:space="preserve">බාලක්‍රිෂ්ණන් මහතා </t>
  </si>
  <si>
    <t>එච්.එම්.සුනිල් මහතා</t>
  </si>
  <si>
    <t>ආර්.එම්.ඩිංගිරිබණ්ඩා මහතා</t>
  </si>
  <si>
    <t>ඩි.එම්.සෙනෙවිරත්න මහතා</t>
  </si>
  <si>
    <t>මොහිදීන් මොහොමඩ් මහමුද් මහතා</t>
  </si>
  <si>
    <t>ඒ.එම්.විමලාවතී මිය</t>
  </si>
  <si>
    <t xml:space="preserve">ජී ගනේෂන් මහතා </t>
  </si>
  <si>
    <t>එච්.එම්.පොඩිමැණිකේ නෝනා මිය</t>
  </si>
  <si>
    <t>අලුත්ගෙදර, පාලාගොල්ල, පස්සර.</t>
  </si>
  <si>
    <t>කිතුල්වත්තේගෙදර, මාඋස්සාගොල්ල, පස්සර</t>
  </si>
  <si>
    <t>අමිල සෙවන, වෙලේකුඹුර, මැදවෙලගම, පස්සර</t>
  </si>
  <si>
    <t>දඹකොටේ ගෙදර, උඩගම, පස්සර.</t>
  </si>
  <si>
    <t>අරාවත්ත, කොලොන්ගස්පිටිය, කහටරුප්ප,බදුල්ල</t>
  </si>
  <si>
    <t>අංක 111/55, කෝවිල් කඩේ, පස්සර</t>
  </si>
  <si>
    <t>කිරිමඩුතැන්න,පාලාගොල්ල,පස්සර.</t>
  </si>
  <si>
    <t>වැවේකැලේ වත්ත, පහල කොටස, නමුණුකුල.</t>
  </si>
  <si>
    <t>දිලාණි මෝටර්ස්, මිහිදුම්පිටිය, පස්සර</t>
  </si>
  <si>
    <t>ටිකිරිවත්ත, එල්ටැබ්,පස්සර.</t>
  </si>
  <si>
    <t>තලගේ ගෙදර, දඹේවෙල,මීරියබැද්ද, පස්සර.</t>
  </si>
  <si>
    <t>නව ගම්මානය, 10 කණුව, පස්සර</t>
  </si>
  <si>
    <t>පාසල අසළ, නව ගම්මානය, වැව කොටස, පුහුල්වත්ත.</t>
  </si>
  <si>
    <t>එම්.ජී.කොටස, මාඋස්සාගොල්ල, කණවැරැල්ල, පස්සර</t>
  </si>
  <si>
    <t>පහල අරාව, හේවානිල, මැදවෙලගම,පස්සර</t>
  </si>
  <si>
    <t>ගංගොඩගම, උඩගම, පස්සර</t>
  </si>
  <si>
    <t>මැදගෙදර,පාලාවත්ත, කහටරුප්ප,බදුල්ල</t>
  </si>
  <si>
    <t>අංක 20/7, ඩැමේරියා පාර, පස්සර.</t>
  </si>
  <si>
    <t>වැවේකැලේවත්ත,පහල කොටස, නමුණුකුල</t>
  </si>
  <si>
    <t>තොලබෝවත්ත, 02 කණුව, පස්සර.</t>
  </si>
  <si>
    <t>ඩැමේරියා පළමු කොටස, මීරියබැද්ද, පස්සර</t>
  </si>
  <si>
    <t>මලර් මොට්ටුකල් පෙර පාසල, ගෝනකැලේවත්ත, පස්සර.</t>
  </si>
  <si>
    <t>ජයන්ති, අම්බලම හංදිය, මාඋස්සාගොල්ල.</t>
  </si>
  <si>
    <t>තැන්නහේන,කණවැරැල්ල, මාඋස්සාගොල්ල</t>
  </si>
  <si>
    <t>හෙලගෙදර,හේවානිල,මැදවෙලගම,පස්සර.</t>
  </si>
  <si>
    <t>අංක 28, ආගරතැන්න වත්ත, පැල්ගහතැන්න, පස්සර</t>
  </si>
  <si>
    <t>‍බෝගහලන්ද, ගඩාදෙහිගොල්ල, කහටරුප්ප, බදුල්ල.</t>
  </si>
  <si>
    <t>13 කණුව, බිබිලපාර , පස්සර</t>
  </si>
  <si>
    <t>අංක 06, වැවේකැලේ පහළ කොටස, නමුණුකුල.</t>
  </si>
  <si>
    <t>තොලබෝවත්ත, 04 කණුව, පස්සර.</t>
  </si>
  <si>
    <t>චාමර නිවස, දඹේවෙල, මිරීයබැද්ද,පස්සර.</t>
  </si>
  <si>
    <t>කලුගස්ගොඩ,මැදවෙලගම, පස්සර.</t>
  </si>
  <si>
    <t>ශ්‍රීයා නිවස,දමුණුතැන්න, කහටරුප්ප,බදුල්ල</t>
  </si>
  <si>
    <t>අංක 111/53, කොවිල්කඩේ, පස්සර.</t>
  </si>
  <si>
    <t>පොල්ගහලන්ද, ඉහළ කොටස,බුත්තල පාර, පස්සර.</t>
  </si>
  <si>
    <t>ගඩහාදියගොල්ල විහාරස්ථානය සංවර්ධනය කිරිම.</t>
  </si>
  <si>
    <t>කොලොන්ගස්පිටිය විහාරස්ථානය සංවර්ධනය  කිරිම.</t>
  </si>
  <si>
    <t>ගලකුඹුර විහාරස්ථානය සංවර්ධනය කිරිම.</t>
  </si>
  <si>
    <t>ගැරඩිඇල්ල පහල බෝකොටුව මළුවේ ගල් ඇල්ලීම.</t>
  </si>
  <si>
    <t>වැල්ගොල්ල විහාරස්ථ දහම් පාසලේ පොදු වැසිකිලි පද්ධතිය සංවර්ධනය කිරිම.</t>
  </si>
  <si>
    <t>පාලාගොල්ල කිරිඅම්මා දේවස්ථානය සංවර්ධනය කිරිම.</t>
  </si>
  <si>
    <t>ගල්බොක්ක දේවාලය සංවර්ධනය කිරිම.</t>
  </si>
  <si>
    <t>කණහෙල බෝධි ප්‍රාකාරයේ වැඩ නිම කිරිම.</t>
  </si>
  <si>
    <t>මිරියබැද්ද පත්තිනි දේවාලය සංවර්ධනය කිරිම.</t>
  </si>
  <si>
    <t>මිරියබැද්ද මාරි අම්මාන් කෝවිල  සංවර්ධනය කිරිම.</t>
  </si>
  <si>
    <t>කණවැරල්ල දේවාලය සංවර්ධනය කිරිම.</t>
  </si>
  <si>
    <t>පුහුල්වත්ත උඩ කොටස ක්‍රිස්තියානි පල්ලිය සංවර්ධනය කිරිම.</t>
  </si>
  <si>
    <t>මාඋස්සාගොල්ල රතනපාලාරාමය විහාරස්ථානය සංවර්ධනය කිරිම.</t>
  </si>
  <si>
    <t>මැදවෙල ශ්‍රී නාගාරාම විහාරස්ථානය සංවර්ධනය කිරිම.</t>
  </si>
  <si>
    <t>පරමහංකඩ විහාරස්ථාන  සංවර්ධනය කිරිම.</t>
  </si>
  <si>
    <t>10 කණුවේ ඉහළ කාලි අම්මාන් දේවාලයේ සංවර්ධනය කිරිම.</t>
  </si>
  <si>
    <t>පසසර, කොටුව,  ශ්‍රී උත්තරාරාම විහාරස්ථානය සංවර්ධනය කිරිම.</t>
  </si>
  <si>
    <t xml:space="preserve">පාලාවත්ත </t>
  </si>
  <si>
    <t xml:space="preserve">මීරියබැද්ද </t>
  </si>
  <si>
    <t xml:space="preserve">පුහුල්වත්ත </t>
  </si>
  <si>
    <t xml:space="preserve">මාඋස්සාගොල්ල </t>
  </si>
  <si>
    <t>මැදවෙලගම</t>
  </si>
  <si>
    <t xml:space="preserve">පරමහංකඩ </t>
  </si>
  <si>
    <t>ගෝනපල නැගෙනහිර</t>
  </si>
  <si>
    <t>පස්සර නගරය උතුර</t>
  </si>
  <si>
    <t>කේ.පි.සිරියාවති මිය</t>
  </si>
  <si>
    <t xml:space="preserve">ඩබ්.එම්.සිසිර කුමාර මහතා </t>
  </si>
  <si>
    <t xml:space="preserve">ඒ.එම්.ප්‍රේමරත්න මහතා </t>
  </si>
  <si>
    <t xml:space="preserve">ආර.එම්.ගුණදාස මහතා </t>
  </si>
  <si>
    <t>ඩි.එම්.සුදුමැණිකා මිය</t>
  </si>
  <si>
    <t xml:space="preserve">ඩි.එම්.නිරංජන් සමපත් මහතා </t>
  </si>
  <si>
    <t>අබ්දුල් රශිදු සිත්ති සීපානි මිය</t>
  </si>
  <si>
    <t xml:space="preserve">ඒ.එම්.ධනපාල මහතා </t>
  </si>
  <si>
    <t xml:space="preserve">ආර්.එම්.චමින්ද මහතා </t>
  </si>
  <si>
    <t xml:space="preserve">එම්.මුතුක්‍රිෂ්ණන් මහතා </t>
  </si>
  <si>
    <t xml:space="preserve">එච්.එම්.ධර්මසිරි මහතා </t>
  </si>
  <si>
    <t xml:space="preserve">ඩි.එම්.අප්පුහාමි මහතා </t>
  </si>
  <si>
    <t>ඒ.ලෙච්චමි මිය</t>
  </si>
  <si>
    <t xml:space="preserve">එච්.එච්.චන්දන සිරි මහතා </t>
  </si>
  <si>
    <t xml:space="preserve">ඒ.එම්.රත්නපාල මහතා </t>
  </si>
  <si>
    <t xml:space="preserve">ප්‍රභාත් මංජුල මහතා </t>
  </si>
  <si>
    <t xml:space="preserve">ඩබ්.එම්.හේමකුමාර මහතා </t>
  </si>
  <si>
    <t>ඥාණවතී වනසිංහ මිය</t>
  </si>
  <si>
    <t>එස්.ඩි.සුමනාවති මිය</t>
  </si>
  <si>
    <t xml:space="preserve">කේ.එච්.ගුණසේකර මහතා </t>
  </si>
  <si>
    <t>ඒ.එම්.දමයන්ති මිය</t>
  </si>
  <si>
    <t>ආර්.එම්.චාලට් මිය</t>
  </si>
  <si>
    <t>කේ.විල්සන් මහතා.</t>
  </si>
  <si>
    <t>ආර්.එම් කරුණාවති මිය</t>
  </si>
  <si>
    <t>එෆ්.එම්.ඉමිතිකාෆ් මහතා</t>
  </si>
  <si>
    <t>එච්.ඒ.සීලවති මිය</t>
  </si>
  <si>
    <t>එච්.එම්.ජයවර්ධන මහතා,</t>
  </si>
  <si>
    <t>එස්.සෙල්වරාණි මිය</t>
  </si>
  <si>
    <t>ඩි.එම්.වසන්තා මිය</t>
  </si>
  <si>
    <t>ඩි.එම්.ජයතිලක මහතා</t>
  </si>
  <si>
    <t xml:space="preserve">ජේ.එම්.ලාල් සිංහ මහතා </t>
  </si>
  <si>
    <t xml:space="preserve">ඩි.එම්.ජයසේන මහතා </t>
  </si>
  <si>
    <t>ජේ.එම්.චමිලා පුෂ්පකුමාරි මිය</t>
  </si>
  <si>
    <t>ඩබ්.එම්.උදයකුමාර මහතා</t>
  </si>
  <si>
    <t xml:space="preserve">ඩබ්.එම්.මාලනි වණසිංහ මහතා </t>
  </si>
  <si>
    <t>ඩි.එම්.අනෝමා ප්‍රියන්ති මිය</t>
  </si>
  <si>
    <t xml:space="preserve">ඩි.ජෙරාජ් මහතා </t>
  </si>
  <si>
    <t xml:space="preserve">ඒ.එම්.කරුණාවති මිය </t>
  </si>
  <si>
    <t>ඩි.එම්.බණ්ඩාර මැණිකා මිය</t>
  </si>
  <si>
    <t xml:space="preserve">ඒ.එස්.මෝහන්දාස් මහතා </t>
  </si>
  <si>
    <t xml:space="preserve">ටි.එම්.ටිකිරිබණ්ඩා මහතා </t>
  </si>
  <si>
    <t xml:space="preserve">පි.කේ.සමත්කාන් මහතා </t>
  </si>
  <si>
    <t xml:space="preserve">ආර්.ඩි. ජෙන්නෝනා මිය </t>
  </si>
  <si>
    <t>ආර්.එම්.තුසිත මංජුල මහතා,</t>
  </si>
  <si>
    <t xml:space="preserve">වි.සෙල්වරාජ් මහතා </t>
  </si>
  <si>
    <t xml:space="preserve">ඩි. ප්‍රියාණි මේනකා මිය </t>
  </si>
  <si>
    <t xml:space="preserve">ඩබ්.එම්.විජේසිංහ මහතා </t>
  </si>
  <si>
    <t xml:space="preserve">එෆ්.උදයකිලි රෝබට් මහතා </t>
  </si>
  <si>
    <t>ආර්.එම්.ප්‍රියාණි රත්නායක මිය</t>
  </si>
  <si>
    <t xml:space="preserve">පලනී පෙරුමාල් මහතා </t>
  </si>
  <si>
    <t>එම්.පි.අයිෂා බිබි මිය</t>
  </si>
  <si>
    <t xml:space="preserve">බෝධිපාල රණසිංහ මහතා </t>
  </si>
  <si>
    <t>එස්.ජේ.සීලවතී මිය</t>
  </si>
  <si>
    <t xml:space="preserve">රුවන් තිලකරන්න මහතා </t>
  </si>
  <si>
    <t>ඩි.එම්.තිලකරත්න මහතා</t>
  </si>
  <si>
    <t xml:space="preserve">ආර්.එම්.සුදුබණ්ඩාර මහතා </t>
  </si>
  <si>
    <t>කේ.පේමාවති මිය</t>
  </si>
  <si>
    <t xml:space="preserve">ශාබ්ඩීන් නුර්ඩීන් මිය </t>
  </si>
  <si>
    <t xml:space="preserve">ටි.ප්‍රබාකර් මහතා </t>
  </si>
  <si>
    <t>ආර්.එම්.රංජනී හේමලතා මිය</t>
  </si>
  <si>
    <t xml:space="preserve">වි.සීවාජි මහතා </t>
  </si>
  <si>
    <t xml:space="preserve">සිටුගේ ගුණතිස්ස මහතා </t>
  </si>
  <si>
    <t xml:space="preserve">ඩි.එම්.ජිනදාස මහතා </t>
  </si>
  <si>
    <t>මහේෂ්වරී මිය</t>
  </si>
  <si>
    <t xml:space="preserve">ජේ.එම්.අනුර ප්‍රියන්ත මහතා </t>
  </si>
  <si>
    <t>ටි.එම්. ලොකුමැණිකා මිය</t>
  </si>
  <si>
    <t>වි.ක්‍රිෂ්නවේනි මිය</t>
  </si>
  <si>
    <t xml:space="preserve">එම්.ධනරාජ් මහතා </t>
  </si>
  <si>
    <t>එස්.එම්.කුසුමලතා මිය</t>
  </si>
  <si>
    <t>ඩබ්.ඥාණවති මිය</t>
  </si>
  <si>
    <t>පරණගෙදර වත්ත, සපුරද,පස්සර</t>
  </si>
  <si>
    <t>බුලත්වැල්දෝව,කැලේහේන,මාඋස්සාගොල්ල,පස්සර</t>
  </si>
  <si>
    <t>අඹගහයට ගෙදර,හේවානිල,මැදවෙලගම ,පස්සර</t>
  </si>
  <si>
    <t>වේගාලේ ගෙදර,මඩුගස්තලාව,පස්සර.</t>
  </si>
  <si>
    <t>බෝගහකුඹුරේගෙදර, උඩගම,පස්සර</t>
  </si>
  <si>
    <t>ඉෂාර නිවස, සුරියකැටිය,කොලොන්ගස්පිටිය, කහටරුප්ප,බදුල්ල.</t>
  </si>
  <si>
    <t>13 කණුව, බිබිල පාර, පස්සර</t>
  </si>
  <si>
    <t>අළුත්ගෙදර,පාලගොල්ල, පස්සර</t>
  </si>
  <si>
    <t>අංක 242, සිරි නිවස,බඹරගල,නමුණුකල</t>
  </si>
  <si>
    <t>කැන්දගහමඩ , මිදුම්පිටිය,පස්සර</t>
  </si>
  <si>
    <t>01 කණුව,ආගරතැන්න පාර,පැල්ගහතැන්න,පස්සර</t>
  </si>
  <si>
    <t>නලීන් නිවස,වැලිබිස්ස, කහටරුප්ප,බදුල්ල</t>
  </si>
  <si>
    <t>ටිකිරිවත්ත,එල්ටැබ් ,පස්සර</t>
  </si>
  <si>
    <t>සේනානායක මාවත,පස්සර</t>
  </si>
  <si>
    <t>තෙපුලන්දේගෙදර,අබගහලන්ද ,කණවැරැල්ල,බිබිලේගම.</t>
  </si>
  <si>
    <t>නව ජනපදය,පැල්ගහතැන්න</t>
  </si>
  <si>
    <t>නෙල්ලිහෙල,පස්සර</t>
  </si>
  <si>
    <t>ලහිරු සෙවන,මාඋස්සාගොල්ල,පස්සර.</t>
  </si>
  <si>
    <t>අලුත්ගෙදර,පාලාගොල්ල,පස්සර</t>
  </si>
  <si>
    <t>නාමලී සෙවන,මාඋස්සාගොල්ල,පස්සර</t>
  </si>
  <si>
    <t>ජයසිරි, හේවානිල, මැදවෙලගම,පස්සර</t>
  </si>
  <si>
    <t>කොකාගල,බත්වැව,පස්සර</t>
  </si>
  <si>
    <t>දඹකොටේගෙදර,උඩගම, පස්සර</t>
  </si>
  <si>
    <t>අමිල සෙවන,ලිහිණිගහතැන්න,ගුරුබිත්තිය,බදුල්ල</t>
  </si>
  <si>
    <t>අංක 486/12,තවලමණ්ඩිය ,පස්සර</t>
  </si>
  <si>
    <t>හල්ගහපතන,පාලාගොල්ල,පස්සර</t>
  </si>
  <si>
    <t>බඹරගල,නමුණුකල</t>
  </si>
  <si>
    <t>ඇල්ල කොටස,මිහිදුම්පිටිය,පස්සර</t>
  </si>
  <si>
    <t>කහටගස්වත්ත,උඩගම,පස්සර</t>
  </si>
  <si>
    <t>මැදගෙදර,කහටරුප්ප,බදුල්ල</t>
  </si>
  <si>
    <t>කමත්ගොඩ,මීරියබැද්ද,පස්සර</t>
  </si>
  <si>
    <t>ලලනි නිවස,අඹගහලන්ද,කණවැරැල්ල ,බිබිලේගම</t>
  </si>
  <si>
    <t>ශාන්ත නිවස,විද්‍යාල මාවත,ජනපදය,පැල්ගහතැන්න,පස්සර</t>
  </si>
  <si>
    <t>පල්ලේගෙදර,ඇල්ලහේන,මාවුස්සාගොල්ල,පස්සර</t>
  </si>
  <si>
    <t>පින්නලන්ද  ගෙදර,සපුරද,පස්සර</t>
  </si>
  <si>
    <t>ගොනකැලේ වත්ත,උඩකොටස, පස්සර</t>
  </si>
  <si>
    <t>උඩකුඹුර ගෙදර,පරමහංකඩ,පස්සර</t>
  </si>
  <si>
    <t>ගල්ගෙකුඹුර,මඩුගස්තලාව,පස්සර</t>
  </si>
  <si>
    <t>යුරී වතුයාය,ආගරතැන්න,පහල කොටස,පස්සර</t>
  </si>
  <si>
    <t>මැදගෙදර,ගඩහාදෙහිගොල්ල,කහටරුප්ප,බදුල්ල</t>
  </si>
  <si>
    <t>13 කණුව,බිබිල පාර,පස්සර</t>
  </si>
  <si>
    <t>පාලාගොල්ල,පස්සර</t>
  </si>
  <si>
    <t>කොහිලවත්ත,බිබිලේගම,පස්සර</t>
  </si>
  <si>
    <t>අමුණුවත්ත,පස්සර</t>
  </si>
  <si>
    <t>අංක 53/01, උක්දඩුහේන, පැල්ගහතැන්න,පස්සර</t>
  </si>
  <si>
    <t>විජේසිරි නිවස,කහටරුප්ප,වැලිබිස්ස,බදුල්ල</t>
  </si>
  <si>
    <t>01 කොටස,ඩැමේරියා වත්ත, පස්සර</t>
  </si>
  <si>
    <t>අංක 172,කුඩුගල,කණවැරැල්ල,බිබිලේගම.</t>
  </si>
  <si>
    <t>ගොෝනගල වත්ත,පහල කොටස,පස්සර</t>
  </si>
  <si>
    <t>අංක 31,සඟබෝ මාවත.පස්සර</t>
  </si>
  <si>
    <t>අංක 01,අම්බලම,මාවුස්සාගොල්ල,පස්සර</t>
  </si>
  <si>
    <t>දෙහිකිඳගම,පස්සර</t>
  </si>
  <si>
    <t>99 ඩි.ඉලුක්වත්ත,මාවුස්සාගොල්ල,පස්සර</t>
  </si>
  <si>
    <t>ශාන්ත නිවස,පරගහමුල,වැල්ගොල්ල,බදුල්ල</t>
  </si>
  <si>
    <t>කටුවලගල,පාලාවත්ත,කහටරුප්ප,බදුල්ල</t>
  </si>
  <si>
    <t>111/54,කොවිල්කඩේ,පස්සර</t>
  </si>
  <si>
    <t>ගල්බොක්කවත්ත,සපුරද,පස්සර</t>
  </si>
  <si>
    <t>ගල්ගේවත්ත,පරපාව,බිබිලේගම,පස්සර</t>
  </si>
  <si>
    <t>තැන්නුගේ කොටස.පස්සර</t>
  </si>
  <si>
    <t>දියවැල්තැන්න, කහටරුප්ප,බදුල්ල</t>
  </si>
  <si>
    <t>පොල්ගහලන්ද.පස්සර</t>
  </si>
  <si>
    <t>අංක 05,ජන උදාන ගම්මාන,මිරීයබැද්ද,පස්සර</t>
  </si>
  <si>
    <t>විජේසිරි,කුඩුගල,කණවැරැල්ල,බිබිලේගම</t>
  </si>
  <si>
    <t>10 කණුව,පස්සර</t>
  </si>
  <si>
    <t>13 කණුව ,බිබිල පාර ,පස්සර</t>
  </si>
  <si>
    <t>අංක 01, අම්බලම,මාවුස්සාගොල්ල,පස්සර</t>
  </si>
  <si>
    <t>කුසුම්සිරි,මාවුස්සාගොල්ල,පස්සර</t>
  </si>
  <si>
    <t>කනහෙල, පාලාගොල්ල මැදපිටිය ඇළ ඉදි කිරීම</t>
  </si>
  <si>
    <t>තොලබෝවත්ත, මීදුම්පිටිය, ගලබොඩ කොටස සකස් කිරීම</t>
  </si>
  <si>
    <t>කනවැරැල්ල ඇළ මාග ආරාව කෘෂි මාර්ගය සංවර්ධනය කිරීම</t>
  </si>
  <si>
    <t>එල්ටෙප්, මාලිගාතැන්න කොළනිය මාර්ගය</t>
  </si>
  <si>
    <t>අලගහගෙදර හුරියගස් ඇල්ල මාර්ගය</t>
  </si>
  <si>
    <t>මඩගස්තලාව රබර්වත්ත ගමනැගුම මාර්ගය</t>
  </si>
  <si>
    <t>මීරියබැද්ද, අඹතැන්න, කමත්ගොඩ මාර්ගය</t>
  </si>
  <si>
    <t>මීරියබැද්ද, ඌව බෞද්ධ මධ්‍යස්ථානය දක්වා බුදු මැදුර මාර්ගය සංවර්ධන කටයුතු</t>
  </si>
  <si>
    <t>පස්සර කෝවිල්කඩ මාර්ගය සංවර්ධනය කිරීම</t>
  </si>
  <si>
    <t>පස්සර ගැමුණු මහා විද්‍යාලය මාර්ගය සැකසීම</t>
  </si>
  <si>
    <t>පස්සර කෝවිල්කඩ කොටසේ සිට සිල්වා බෝඩිම දක්වා මාර්ගය සංවර්ධනය කිරීම</t>
  </si>
  <si>
    <t>පස්සර මධ්‍යම ප්‍රාන්තික නිවෙස්වලට යන මාර්ගය</t>
  </si>
  <si>
    <t>පස්සර පල්ලේගම වසමේ පිහිලි බෝක්කුව සහිත පාර</t>
  </si>
  <si>
    <t>පස්සර නගර උතුර බුදුගේ ගොඩවත්ත මාර්ගය</t>
  </si>
  <si>
    <t>පස්සර නගර උතුර වත්තේගෙදර සොහොන්පිටිය මාර්ගය</t>
  </si>
  <si>
    <t>කනහෙල පල්ලේගම මාර්ගය</t>
  </si>
  <si>
    <t>ගෝනගල පහළ කොටස ක්‍රීඩා පිටිය සංවර්ධනය කිරීම</t>
  </si>
  <si>
    <t>මීදුමිපිටිය 77 කොටස ක්‍රීඩා පිටිය සංවර්ධනය කිරීම</t>
  </si>
  <si>
    <t>මීදුම්ඇල්ල කොටස ක්‍රීඩා පිටිය</t>
  </si>
  <si>
    <t>කනවැරුල්ල ඊ ගී කේ කොටස ක්‍රීඩා පිටිය</t>
  </si>
  <si>
    <t>ආකරතැන්න ක්‍රීඩා පිටිය සංවර්ධනය කිරීම</t>
  </si>
  <si>
    <t>එල්ටෙබ් මහල කොටස ක්‍රීඩා පිටිය සංවර්ධනය කිරීම</t>
  </si>
  <si>
    <t>ගල්කුඩාවත්ත කොටස ක්‍රීඩා පිටිය සංවර්ධනය කිරීම</t>
  </si>
  <si>
    <t>තෝලබෝවත්ත, මීදුම්පිටිය, 96 කොටස ශ්‍රී මුත්තු අම්මාන් කෝවිල සංවර්ධනය</t>
  </si>
  <si>
    <t>තෝලබෝවත්ත, ලියන්දගලරාමය පිරිවෙන් විහාරස්ථානය සංවර්ධනය කිරිම</t>
  </si>
  <si>
    <t>බිබිලේගම බඹරගල විහාරස්ථානය සංවර්ධනය කිරීම</t>
  </si>
  <si>
    <t>ගෝනගල, කහවත්ත ශ්‍රී ශිව සුභ්‍රමනියම් කෝවිල සංවර්ධනය කිරීම</t>
  </si>
  <si>
    <t>මීරියබැද්ද, වරාදොල හංදියේ බුදුමැදුර අසල ධර්ම ශාලාව ඉදි කිරීම</t>
  </si>
  <si>
    <t>මීරියබැද්ද, ඩැමේරිය පළමු කොටස ශ්‍රී ශිව සුභ්‍රමනියම් ස්වාමි කෝවිල</t>
  </si>
  <si>
    <t>පස්සරථ ගල්බොක්ක ආරාමය සංවර්ධනය කිරීම</t>
  </si>
  <si>
    <t>උඩකිරුව ඇලේ පැතිබැම්ම ප්‍රතිසංස්කරණය කිරිම.</t>
  </si>
  <si>
    <t>අළුත්වෙල්යායේ ඇල සහ අමුණ සංවර්ධනය කිරිම.</t>
  </si>
  <si>
    <t>මාපැල්ල ඇල හා අමුණ ප්‍රතිසංස්කරණය කිරිම.</t>
  </si>
  <si>
    <t>මිල්ලබැද්ද ඇල ඉදිකිරිම.</t>
  </si>
  <si>
    <t>ඇල්හේන අමුණ ප්‍රතිසංස්කරණය කිරිම.</t>
  </si>
  <si>
    <t>පුරාණගොඩ අමුණ හා ඇල ප්‍රතිසංස්කරණය කිරිම.</t>
  </si>
  <si>
    <t>පුස්ඇල්හඩුව පහල ඇල්ල  ප්‍රතිසංස්කරණය කිරිම.</t>
  </si>
  <si>
    <t>පපල කොහිලාවේ ඇලේ කැඩි ගොස් ඇති ස්ථාන ප්‍රතිසංස්කරණය කිරිම.</t>
  </si>
  <si>
    <t>ලංකා අරාව රත්මල්අරාව ඇල හා අමුණ සංවර්ධනය කිරිම.</t>
  </si>
  <si>
    <t>කොස්ගොල්ලවෙල ඇල පහල කොටස ප්‍රතිසංස්කරණය කිරිම.</t>
  </si>
  <si>
    <t>පුස්ඇල්හඩුව ඉහළ ඇල ප්‍රතිසංස්කරණය කිරිම.</t>
  </si>
  <si>
    <t>කිවුලේගම උඩ ඇල ප්‍රතිසංස්කරණය කිරිම.</t>
  </si>
  <si>
    <t>කෙසෙල්වත්ත දුණුකෑව ඇල හා අමුණ ප්‍රතිසංස්කරණය කිරිම.</t>
  </si>
  <si>
    <t>කොස්ගොල්ලවෙල ඇල ඉහළ කොටස ප්‍රතිසංස්කරණය කිරිම.</t>
  </si>
  <si>
    <t>උඩකිරුව</t>
  </si>
  <si>
    <t xml:space="preserve">සුමුදුගම </t>
  </si>
  <si>
    <t>මිල්ලබැද්ද</t>
  </si>
  <si>
    <t>අරවකුඹුර</t>
  </si>
  <si>
    <t xml:space="preserve">ජනතාපුර උතුර </t>
  </si>
  <si>
    <t>ජනතාපුර අළුබෝගොල්ල මාර්ගය සංවර්ධනය කිරිම.</t>
  </si>
  <si>
    <t xml:space="preserve"> බකිණිලන්ද ප්‍රධාන මාර්ගය සංවර්ධනය කිරිම.</t>
  </si>
  <si>
    <t>අලුත්වත්ත මාර්ගය සංවර්ධනය කිරිම.</t>
  </si>
  <si>
    <t>බ/ශ්‍රී ධම්මානන්ද විද්‍යාලයේ පඩිපෙල සංවර්ධනය කිරිම.</t>
  </si>
  <si>
    <t xml:space="preserve"> උඩකිරුව ප්‍රධාන මාර්ගයේ සිට සුසානභුමිය දක්වා මාර්ගය සංවර්ධනය කිරිම.</t>
  </si>
  <si>
    <t>අරවකුඹුර පහල කොටස සුසාන භුමිය මාර්ගය සංවර්ධනය කිරිම‍.</t>
  </si>
  <si>
    <t>මඩොල්සිම ප්‍රධාන මාර්ගය සංවර්ධනය කිරිම.</t>
  </si>
  <si>
    <t>කොට්ටල්බැද්ද ගමට පිවසෙන මාර්ගය සංවර්ධනය කිරිම.</t>
  </si>
  <si>
    <t>බංගලාවත්ත ක්‍රිඩා පිටිය මාර්ගය සංවර්ධනය කිරිම.</t>
  </si>
  <si>
    <t>වනුමේගල් මාර්ගය සංවර්ධනය කිරිම.</t>
  </si>
  <si>
    <t>කාටන් කෝවිල සිට නව කොටස දක්වා මාර්ගය සංවර්ධනය කිරිම.</t>
  </si>
  <si>
    <t>අස්වැද්දුම කොස්ගොල්ල මාර්ගය පස් කපා කොන්ක්‍රිට් කිරිම.</t>
  </si>
  <si>
    <t>ගොඩඅරාව කොන්ක්‍රිට් මාර්ගයේ අලානවත්ත කොන්ක්‍රිට් කිරිම.</t>
  </si>
  <si>
    <t>මඩම කොටස කොස්වත්ත මාර්ගය සංවර්ධනය කිරිම.</t>
  </si>
  <si>
    <t xml:space="preserve">මැටිගහතැන්න </t>
  </si>
  <si>
    <t xml:space="preserve">යපම්ම </t>
  </si>
  <si>
    <t xml:space="preserve">උඩකිරුව </t>
  </si>
  <si>
    <t xml:space="preserve">අරවකුඹුර </t>
  </si>
  <si>
    <t>මඩොල්සිම</t>
  </si>
  <si>
    <t>කොට්ටල්බැද්ද 93</t>
  </si>
  <si>
    <t>වැවබැද්ද</t>
  </si>
  <si>
    <t>මඩුවත්ත</t>
  </si>
  <si>
    <t>ලුණුගල අල් අමීන් විද්‍යාලයේ වැසිකිලි පද්ධතිය සංවර්ධනය කිරිම.</t>
  </si>
  <si>
    <t>ලුණුගල නගරය</t>
  </si>
  <si>
    <t>මඩොල්සිම සතිපොල සකස් කිරිම.</t>
  </si>
  <si>
    <t xml:space="preserve">මඩොල්සිම </t>
  </si>
  <si>
    <t>වැරැල්ලපතනවත්ත ළමා උද්‍යානයක් සකස් කිරිම.</t>
  </si>
  <si>
    <t xml:space="preserve">වැරැල්ලපතන වත්ත </t>
  </si>
  <si>
    <t>අංක 02, කොකාගල වත්ත, මඩොල්සිම.්‍</t>
  </si>
  <si>
    <t>19 කණුව, ඒ කොටස, පරණ  ස්ටෝරුව, හෝප්ටන්</t>
  </si>
  <si>
    <t xml:space="preserve">අලබැද්ද, උඩකිරුව, ලුණුගල </t>
  </si>
  <si>
    <t>සැවැන්ඉදලකැටිය, ‍අරවාකුඹුර, ලුණුගල</t>
  </si>
  <si>
    <t>යපම්ම උඩ කොටස, මහදෝව, මඩොල්සිම.</t>
  </si>
  <si>
    <t xml:space="preserve">පුට්විල් ෆාම් ,බංගලා කොටස වත්ත, ලුණුගල </t>
  </si>
  <si>
    <t>ගල්පඩිවත්ත, පත්තිණි කුඹුර, ලුණුගල</t>
  </si>
  <si>
    <t>පිහිල්ලේ කදුරවත්ත, පත්තිණි කුඹුර,ලුණුගල</t>
  </si>
  <si>
    <t>පල්ලේවත්ත, කිවුලේගම,ලුණුගල</t>
  </si>
  <si>
    <t>ලියද්දේගෙදර, ජනතාපුර, ලුණුගල</t>
  </si>
  <si>
    <t>රඹුක්කැටියේ ගෙදර, බකිණිලන්ද, අටකිරිය,ඇකිරිය.</t>
  </si>
  <si>
    <t>මැදගංගොඩ, 24 කණුව, ලුණුගල</t>
  </si>
  <si>
    <t>මාපෑල්ල,ලුණුගල</t>
  </si>
  <si>
    <t>කොකාගල වත්ත, මඩොල්සිම.</t>
  </si>
  <si>
    <t>අරලියගස්වත්ත,උඩතැන්න, උඩකිරුව, ලුණුගල</t>
  </si>
  <si>
    <t>කොහිලඇල්ල, අරවාකුඹුර,ලුණුගල</t>
  </si>
  <si>
    <t>23 කණුව, කීණගොඩ,ලුණුගල</t>
  </si>
  <si>
    <t>අමුණවත්ත, උඩපංගුව,ලුණුගල</t>
  </si>
  <si>
    <t xml:space="preserve">වැටකේවැව, ලුණුගල </t>
  </si>
  <si>
    <t>අඟලවත්ත, ගල්වෙලගම, මඩොල්සිම.</t>
  </si>
  <si>
    <t>නාගහාගොඩවත්ත, කොට්ටල්බැද්ද,ලුණුගල</t>
  </si>
  <si>
    <t>කුරුවිගොල්ල කොටස, මඩොල්සිම.</t>
  </si>
  <si>
    <t>බි කොටස, 19 කණුව, සෙල්වපුරම් , හෝප්ටන්</t>
  </si>
  <si>
    <t>දඹකොටේ උඩතැන්න,උඩකිරුව,ලුණුගල</t>
  </si>
  <si>
    <t>කෙසෙල්හේන, 29 කණුව,අරවාකුඹුර,ලුණුගල</t>
  </si>
  <si>
    <t>නගරය පිටුපස කොටස, ලුණුගල</t>
  </si>
  <si>
    <t>උඩවත්තේගෙදර,සුරියගොඩ.</t>
  </si>
  <si>
    <t>මඩවලහේන බකිණිලන්ද,මැටිගහතැන්න,අටකිරිය,ඇකිරිය</t>
  </si>
  <si>
    <t>නාගහගොඩවත්ත, කොට්ටල්බැද්ද,ලුණුගල</t>
  </si>
  <si>
    <t>ගලපඩිවත්ත.මාපෑල්ල,ලුණුගල</t>
  </si>
  <si>
    <t>අංක 24, කොකාගලවත්ත, මඩොල්සිම,</t>
  </si>
  <si>
    <t>චමින්ද නිවස,28 කණුව,ලුණුගල</t>
  </si>
  <si>
    <t>හිඹිලියාගහවත්ත,අරවාකුඹුර,ලුණුගල</t>
  </si>
  <si>
    <t>පහල අළුත්ගෙදර, බකිණිලන්ද,අටකිරිය,ඇකිරිය.</t>
  </si>
  <si>
    <t>ගංගොඩබැද්ද,කොට්ටල්බැද්ද,ලුණුගල</t>
  </si>
  <si>
    <t>කොළණිය, පීස්සගම, හෝප්ටන්.</t>
  </si>
  <si>
    <t xml:space="preserve">පී.බාලසුන්දරම් මහතා </t>
  </si>
  <si>
    <t xml:space="preserve">නල්ලම්මා ගෝවින්දරාජ් මහතා </t>
  </si>
  <si>
    <t>වසන්තා නිල්මිණි මිය</t>
  </si>
  <si>
    <t>ඩි.එම්.පේමවතී මිය.</t>
  </si>
  <si>
    <t>ආර්.ගෞරි මිය</t>
  </si>
  <si>
    <t>ජේ.ඒ.එම්.අර්ජුන් මහතා</t>
  </si>
  <si>
    <t xml:space="preserve">එච්.බි.ගනරන් බණ්ඩා මහතා </t>
  </si>
  <si>
    <t>ආර්.එම්.කරුණාවතී මිය</t>
  </si>
  <si>
    <t>ඩබ්.එම්.ගුණවර්ධන මහතා.</t>
  </si>
  <si>
    <t xml:space="preserve">එල්.කේ.ප්‍රේමදාස මහතා </t>
  </si>
  <si>
    <t xml:space="preserve">එස්.එච්.එල්.අබේසිරි මහතා </t>
  </si>
  <si>
    <t>ඩබ්.එම්.සීලවතී මිය</t>
  </si>
  <si>
    <t xml:space="preserve">එන්.බි.ජයවර්ධන මහතා </t>
  </si>
  <si>
    <t xml:space="preserve">එම්. පුෂ්පරාජා මහතා </t>
  </si>
  <si>
    <t xml:space="preserve">ආර්.අන්නාදොරේ සවිමි මහතා </t>
  </si>
  <si>
    <t>ආර්.කේ.ඩි.සුමිත්‍රා මිය.</t>
  </si>
  <si>
    <t>එස්.එච්.එල්.ගුණවති මිය</t>
  </si>
  <si>
    <t>කේ.බාලසුබ්‍රමනියම් මිය</t>
  </si>
  <si>
    <t xml:space="preserve">වියියා පද්මනාදන් මහතා </t>
  </si>
  <si>
    <t xml:space="preserve">එල්.බි.විමලසේන මහතා </t>
  </si>
  <si>
    <t xml:space="preserve">ඩබ්.එම්.වසන්ත සම්පත් මහතා </t>
  </si>
  <si>
    <t>එන්.ඒ. නැනෝහාමි මිය</t>
  </si>
  <si>
    <t xml:space="preserve">එන්.බි.යොහාන් බණ්ඩාර මහතා </t>
  </si>
  <si>
    <t xml:space="preserve">එස්.කරුණාගරන් මහතා </t>
  </si>
  <si>
    <t xml:space="preserve">ජී.මෝහනරාජ් මහතා </t>
  </si>
  <si>
    <t>ආර්.කේ.ඩි.සීතාවති  මිය.</t>
  </si>
  <si>
    <t>එම්.සජීවනී පුෂ්පමාලි මිය</t>
  </si>
  <si>
    <t xml:space="preserve">ජෙනුල් ආබ්දීන් මොහොමඩ් නසාර් මහතා </t>
  </si>
  <si>
    <t xml:space="preserve">කේ.එම්.නන්දාවතී කුමාරිහාමි මිය </t>
  </si>
  <si>
    <t xml:space="preserve">ඩි.එම්.ලාසික සදලංකා මිය </t>
  </si>
  <si>
    <t xml:space="preserve">එම්.ඒ.ජුවන්නයිදේ මහතා </t>
  </si>
  <si>
    <t xml:space="preserve">එන්.බි.ගිහාන් ප්‍රසන්න මහතා </t>
  </si>
  <si>
    <t xml:space="preserve">පී.සුබ්‍රමනියම් මහතා </t>
  </si>
  <si>
    <t xml:space="preserve">පී රාමදාස් මහතා </t>
  </si>
  <si>
    <t xml:space="preserve">චමින්ද ප්‍රේමලාල් මහතා </t>
  </si>
  <si>
    <t>ජී.ටි.සෝමාවති මිය</t>
  </si>
  <si>
    <t xml:space="preserve">ඩබ්.එම්.ගුණවර්ධන මහතා </t>
  </si>
  <si>
    <t xml:space="preserve">එම්.එඒ.සෙනෙහේහාමි මිය </t>
  </si>
  <si>
    <t xml:space="preserve">එස්.ඒ.ලලිත් නන්දසිරි මහතා </t>
  </si>
  <si>
    <t>යපම්ම විහාරස්ථානය සංවර්ධනය කිරිම.</t>
  </si>
  <si>
    <t>අලකොලගල විහාරස්ථානයේ දහම් පාසල් ගොඩනැගිල්ල ඉදිකිරිම.</t>
  </si>
  <si>
    <t>අරවකුඹුර විහාරස්ථානය සංවර්ධනය කිරිම.</t>
  </si>
  <si>
    <t xml:space="preserve">වැරැල්ලපතන ශ්‍රී අම්මා‍න් දේවාලය </t>
  </si>
  <si>
    <t>මඩොල්සිම විහාරස්ථානය සංවර්ධනය කිරිම.</t>
  </si>
  <si>
    <t>ලුණුගල මුස්ලිම් පල්ලිය අළුත්වැඩියා කිරිම.</t>
  </si>
  <si>
    <t>මාපෑල්ල පත්තිණි දේවාලය සංවර්ධනය කිරිම.</t>
  </si>
  <si>
    <t>මාරි අම්මාන්  කෝවිල සංවර්ධනය කිරිම.</t>
  </si>
  <si>
    <t>19 කණුව බි කොටසේ දේවාලය සංවර්ධනය කිරිම.</t>
  </si>
  <si>
    <t>මඩුවත්ත විහාරස්ථානය සංවර්ධනය කිරිම.</t>
  </si>
  <si>
    <t>මිල්ලබැද්ද විහාරස්ථානය සංවර්ධනය කිරිම.</t>
  </si>
  <si>
    <t>සෝලන්ස් ඉහළ කොටස මුත්තුමාරි අම්මාන් කොවිල සංවර්ධනය කිරිම.</t>
  </si>
  <si>
    <t>ජනතාපුර බෝධිරුක්ඛාරාමයේ දහම් පාසල් ගොඩනැගිල්ල සංවර්ධනය කිරිම.</t>
  </si>
  <si>
    <t>යපම්ම</t>
  </si>
  <si>
    <t>වැරැල්ලපතන</t>
  </si>
  <si>
    <t xml:space="preserve">මඩුවත්ත </t>
  </si>
  <si>
    <t xml:space="preserve">මිල්ලබැද්ද </t>
  </si>
  <si>
    <t xml:space="preserve">ජනතාපුර මධ්‍යම </t>
  </si>
  <si>
    <t xml:space="preserve">එස්.කුමාර් මහතා </t>
  </si>
  <si>
    <t>එච්.පි.කමලාවති මිය</t>
  </si>
  <si>
    <t xml:space="preserve">ආර්.එම්.වීරතුංග මහතා </t>
  </si>
  <si>
    <t xml:space="preserve">එස්.එච්.විජේරත්න මිය </t>
  </si>
  <si>
    <t>මැටිල්ඩා මිය</t>
  </si>
  <si>
    <t xml:space="preserve">ඩබ්.එම්. ගුණරත්න මහතා </t>
  </si>
  <si>
    <t>එම්.ධම්මිකා මිය</t>
  </si>
  <si>
    <t xml:space="preserve">ආර්.එම්.සෙනෙවිරත්න මහතා </t>
  </si>
  <si>
    <t xml:space="preserve">ඩි.එම්.හරිස්චන්ද්‍ර මහතා </t>
  </si>
  <si>
    <t>ආර්.එම්.කරුණාවති මිය</t>
  </si>
  <si>
    <t xml:space="preserve">එල්.ජේ.ජගත් පතිරණ මහතා </t>
  </si>
  <si>
    <t>ආර්.ඒ.ජයරත්න මහතා</t>
  </si>
  <si>
    <t xml:space="preserve">එස්.ජේ.එම්.බණ්ඩාර මැණිකා මිය </t>
  </si>
  <si>
    <t xml:space="preserve">ආර්.මංගල සුන්දරන් මහතා </t>
  </si>
  <si>
    <t>අශොක් ඉන්ද්‍රණි මිය</t>
  </si>
  <si>
    <t>ආර්.එම්.කුසලාවති මිය</t>
  </si>
  <si>
    <t xml:space="preserve">ආර්.එම්.පේමවති මිය </t>
  </si>
  <si>
    <t xml:space="preserve">ආර්.එම්.තිලක් ජීවන් මහාත </t>
  </si>
  <si>
    <t xml:space="preserve">ජේ.ඒ.එම්.අර්ජුන් මහතා </t>
  </si>
  <si>
    <t xml:space="preserve">කේ.එම්.නන්දාවති කුමාරිහාමි මිය </t>
  </si>
  <si>
    <t xml:space="preserve">ඒ.එම්.නිමල් ශාන්ත මහතා </t>
  </si>
  <si>
    <t>එච්.ඒ.සුමිත්‍රා හපුආරච්චි මිය</t>
  </si>
  <si>
    <t>ඩබ්.එම්.ඩිංගිරිමැණිකා මිය</t>
  </si>
  <si>
    <t xml:space="preserve">එච්.එම්.චන්ද්‍රපාල මහතා </t>
  </si>
  <si>
    <t xml:space="preserve">මාර්ටින් පෙරේරා මහතා </t>
  </si>
  <si>
    <t xml:space="preserve">එ.එම්.සුනෙත් බණ්ඩාර මහතා </t>
  </si>
  <si>
    <t xml:space="preserve">ආර්.පන්නිසෙල්වම් මහතා </t>
  </si>
  <si>
    <t xml:space="preserve">එංගෝනෝනා මිය </t>
  </si>
  <si>
    <t>එස්.එම්.කරුණාවති මිය</t>
  </si>
  <si>
    <t>ඩබ්.ඒ.ධම්මිකා ප්‍රියදර්ශනී  මිය</t>
  </si>
  <si>
    <t xml:space="preserve">ඒ.එම්.නන්දාවති මිය </t>
  </si>
  <si>
    <t>ආර්.එම්.දමයන්ති මිය</t>
  </si>
  <si>
    <t>අආර්.කෞශල්‍යා චතුරාණි මිය</t>
  </si>
  <si>
    <t xml:space="preserve">කල්පණා දේවරාජ් මහතා </t>
  </si>
  <si>
    <t xml:space="preserve">යු.ටි.එම්.අමරසිරි මහතා </t>
  </si>
  <si>
    <t xml:space="preserve">එච්.එම්.පියසේන මහතා </t>
  </si>
  <si>
    <t xml:space="preserve">එම්.බි.පද්මසිරි මහතා </t>
  </si>
  <si>
    <t>ජී.කනඟමාණි මිය</t>
  </si>
  <si>
    <t xml:space="preserve">මාග්‍රටි මිය </t>
  </si>
  <si>
    <t>ඩබ්.ඒ.ඉන්ද්‍රාණි මිය</t>
  </si>
  <si>
    <t xml:space="preserve">ආර්.එම්.අමිල  සම්පත් රත්නායක මහතා </t>
  </si>
  <si>
    <t xml:space="preserve">කේ.මහින්ද කුමාර මහතා </t>
  </si>
  <si>
    <t xml:space="preserve">රාමයියා ගනේෂන් මහතා </t>
  </si>
  <si>
    <t xml:space="preserve">ආර්.එම්.අනුර බණ්ඩාර මහතා </t>
  </si>
  <si>
    <t xml:space="preserve">කේ.පි.ගුණෙරීස් මහතා </t>
  </si>
  <si>
    <t xml:space="preserve">එච්.එම්.සුදුබණ්ඩා මහතා </t>
  </si>
  <si>
    <t xml:space="preserve">ඩි.එම්.විමලතුංග මහතා </t>
  </si>
  <si>
    <t xml:space="preserve">නිර්මාණි විරක්කොඩි මිය </t>
  </si>
  <si>
    <t>ආර්.එම්.සෝමාවති  මිය</t>
  </si>
  <si>
    <t xml:space="preserve">එස්.නවනීදන් මහතා </t>
  </si>
  <si>
    <t xml:space="preserve">ඩි.ඒම.පියදාස මහතා </t>
  </si>
  <si>
    <t xml:space="preserve">ආර්.එම්.ඇලීස් නෝනා මිය </t>
  </si>
  <si>
    <t xml:space="preserve">ජී.විශ්වනාදන් මහතා </t>
  </si>
  <si>
    <t xml:space="preserve">ආර්.එම්.පොඩිනෝනා මිය </t>
  </si>
  <si>
    <t xml:space="preserve">එස්.සෙල්වනායගම් මහතා </t>
  </si>
  <si>
    <t xml:space="preserve">ඩබ්.ඒ.අරුණ ප්‍රියනාත් මහතා </t>
  </si>
  <si>
    <t>වි.වසන්තා මිය</t>
  </si>
  <si>
    <t>අංක 15,කොකාගල වත්ත, මඩොල්සිම</t>
  </si>
  <si>
    <t>අස්වැද්දුව,හෝප්ටන්</t>
  </si>
  <si>
    <t>28 කණුව,ලුණුගල</t>
  </si>
  <si>
    <t>මල්ෂිකා නිවාස,අරවාකුඹුර,ලුණුගල</t>
  </si>
  <si>
    <t>කීණගොඩ,ලුණුගල</t>
  </si>
  <si>
    <t>ලුණුගලගම,ලුණගල</t>
  </si>
  <si>
    <t>342/15,පුවත්වත්ත පතන,26කණුව,ලුණුගල</t>
  </si>
  <si>
    <t>පල්ලේගොඩවත්ත,ජනතාපුර උතුර,ලුණුගල</t>
  </si>
  <si>
    <t>අලබෝගොල්ල,ජනතාපුර,ලුණුගල</t>
  </si>
  <si>
    <t>අළුත්කොටස,ඩනඩීන් වත්ත,මැටිගහතැන්න</t>
  </si>
  <si>
    <t>කොළණිය,පල්ලේකිරුව,ලුණුගල</t>
  </si>
  <si>
    <t>එගොඩගෙදර,කොට්ටල්බැද්ද,ලුණුගල</t>
  </si>
  <si>
    <t>මාපැල්ල,ලුණුගල</t>
  </si>
  <si>
    <t>අංක 24,කොකාගල වත්ත,මඩොල්සිම</t>
  </si>
  <si>
    <t>සුසිල සිරි,අස්වැද්දුව,හෝප්ටන්</t>
  </si>
  <si>
    <t>අලියාබැදිවත්ත,අරවකුඹුර,ලුණුගල</t>
  </si>
  <si>
    <t>යපම්ම,හෝප්ටන්</t>
  </si>
  <si>
    <t>පුට්විල් ෆාම් බංගලා,කොටසවත්ත,ලුණුගල</t>
  </si>
  <si>
    <t>උඩවත්තේගෙදර,සුරියගොඩ</t>
  </si>
  <si>
    <t>කෙහෙල්වත්ත,ජනතාපුර උතුර,ලුණුගල</t>
  </si>
  <si>
    <t>කිවුලේගම,ජනතාපුර,ලුණුගල</t>
  </si>
  <si>
    <t>කොස්වත්ත,මැටිගහතැන්න</t>
  </si>
  <si>
    <t>ගම්මැද පල්ලේකිරුව,ලුණුගල</t>
  </si>
  <si>
    <t>වේල්ලවෙල,ලුණුගල</t>
  </si>
  <si>
    <t>කොකාගල වත්ත,මඩොල්සිම</t>
  </si>
  <si>
    <t>පිහිල්ලේ ගෙදර,උඩගම,අරවාකුඹුර,ලුණුගල</t>
  </si>
  <si>
    <t>29 කණුව,කොහිලගොඩ ඇල්ල ,අරවාකුඹුර,ලුණුගල</t>
  </si>
  <si>
    <t>අමුණුවත්ත,උඩපංගුව,ලුණුගල</t>
  </si>
  <si>
    <t>වටගොඩපතන,ජනතාපුර උතුර,ලුණුගල</t>
  </si>
  <si>
    <t>01 කණුව,ජනතාපුර,ලුණුගල</t>
  </si>
  <si>
    <t>මහගෙදර,නාරංගහඋල්පත,ඇකිරිය</t>
  </si>
  <si>
    <t>කොකාවත්ත,පල්ලේකිරුව,ලුණුගල</t>
  </si>
  <si>
    <t>පන්සල්වත්ත,කොට්ටල්බැද්ද,ලුණුගල</t>
  </si>
  <si>
    <t>අංක 16,කොකාගල වත්ත,මඩොල්සිම,</t>
  </si>
  <si>
    <t>පාන් කඩේ,මිල්ලබැද්ද,හෝප්ටන්</t>
  </si>
  <si>
    <t>සදුන් සෙවන,කිරවානගොඩ,අරවාකුඹුර,ලුණුගල</t>
  </si>
  <si>
    <t>ශ්‍රියාණි නිවස,අරවාකුඹුර,ලුණුගල</t>
  </si>
  <si>
    <t>නගරය පිටුපස කොටස,ලුණුගල</t>
  </si>
  <si>
    <t>ලන්දේවෙල,ජනතාපුර,ලුණුගල</t>
  </si>
  <si>
    <t>කොහිලවත්ත,ජනතාපුර,ලුණුගල</t>
  </si>
  <si>
    <t>නාමල් සෙවන,උණගොල්ල,අටකිරිය,ඇකිරිය.</t>
  </si>
  <si>
    <t>කොට්ටල්බැද්ද,ලුණුගල</t>
  </si>
  <si>
    <t>යපම්ම වත්ත උඩකොටස,මහදෝව,මඩොල්සිම.</t>
  </si>
  <si>
    <t>හණකොටුව,ජනතාපුර,ලුණුගල</t>
  </si>
  <si>
    <t>පහල කිවුලේ ගෙදර,ලුණුගල</t>
  </si>
  <si>
    <t>අංක 23 ,කොකාගලවත්ත,ම‍ඩෝල්සිම</t>
  </si>
  <si>
    <t>අරවාකුඹුර,ලුණුගල</t>
  </si>
  <si>
    <t>අංක 22,කොකාගල වත්ත,මඩොල්සිම</t>
  </si>
  <si>
    <t>වැරැල්ලපතන දුන්හිඳ , පාර අලුත්වැඩියා කිරීම</t>
  </si>
  <si>
    <t>අමුණුදෝව පාසල සිට නිවාසවලට යන මාර්ගය සංවර්ධනය කිරීම</t>
  </si>
  <si>
    <t>ගෝලන්ඩ්ස් ස්වින්ඩන් කෝවිල පාර සංවර්ධනය කිරීම</t>
  </si>
  <si>
    <t>පාස් රෝස්, වැටකේ වැව මාර්ගය සංවර්ධනය කිරීම</t>
  </si>
  <si>
    <t>පල්ලේවංගුව ප්‍රධාන මාර්ගය සංවර්ධනය කිරීම</t>
  </si>
  <si>
    <t>පත්තිනි කුඹුර මාර්ගය සංවර්ධනය කිරීම</t>
  </si>
  <si>
    <t>කීනගොඩ උඩගම මාර්ගය සංවර්ධනය කිරීම</t>
  </si>
  <si>
    <t>මඩුවත්ත පරන කර්මාන්තශාලා ඒ කොටසේ ප්‍රධාන මාර්ගය</t>
  </si>
  <si>
    <t>හොප්ටන් රේන්දපොළ මාර්ගය සංවර්ධනය කිරීම</t>
  </si>
  <si>
    <t>ජනතාපුර පොල්ගහවත්ත මාර්ගය සංවර්ධනය කිරීම</t>
  </si>
  <si>
    <t>වැරැල්ලපතන ඉහළ කොටස මාර්ගය සංවර්ධනය කිරීම</t>
  </si>
  <si>
    <t>බටාවත්ත ක්‍රීඩා පිටිය සංවර්ධනය කිරීම</t>
  </si>
  <si>
    <t>අධාවත්ත ක්‍රීඩා පිටිය සංවර්ධනය කිරීම</t>
  </si>
  <si>
    <t>හොප්ටන් විග්නේශ්වර දෙමළ විද්‍යාලයේ ක්‍රීඩා පිටිය</t>
  </si>
  <si>
    <t>සුමුදුගම ක්‍රීඩා පිටියට දැල් ආවරණය හා ව්දුලිය ලබා දීම</t>
  </si>
  <si>
    <t>මහදෝව අලුත් කොටස ශ්‍රී කදිර්වෙල යුධ ස්වාමි කෝවිල් අළුත්වැඩියා කිරීම</t>
  </si>
  <si>
    <t>හෝප්ටන් බංගලෝ කොටස, ශ්‍රී කදිරවේල යුත කෝවිල සංවර්ධනය කිරීම</t>
  </si>
  <si>
    <t>හෝප්ටන් බී කොටස කෝවිල රදම් කාමරය අළුත්වැඩියා කිරීම</t>
  </si>
  <si>
    <t>ලුණුගල ශ්‍රී ලෝනගිරි පුරාණ විහාරය සංවර්ධනය කිරීම</t>
  </si>
  <si>
    <t>මිල්ලබැද්ද, පිරිවෙන් විහාරය සංවර්ධනය කිරීම</t>
  </si>
  <si>
    <t>දමන්වර කඵගම මාර්ගය සංවර්ධනය කිරීම.</t>
  </si>
  <si>
    <t>ගුරුගම්මාන කන්දේ කුඹුර මාර්ගය කොන්ක්‍රීට් කිරීම.</t>
  </si>
  <si>
    <t>හෑගොඩ ප්‍රජා ශාලාවට පිවිසෙන අභ්‍යන්තර මාර්ගය සංවර්ධනය  කිරීම.</t>
  </si>
  <si>
    <t>අත්වැල් පාලම අසල සිට ඇල මාර්ගය පැති බැම්ම සහිත මාර්ගය සංවර්ධනය කිරීම.</t>
  </si>
  <si>
    <t>මුතුමාල ගමට පිවිසෙන  මාර්ගය කොන්ක්‍රීට් කිරීම.</t>
  </si>
  <si>
    <t>හෑගොඩ සිට අත්වැල් පාලම දක්වා  මාර්ගය සංවර්ධනය කිරීම.</t>
  </si>
  <si>
    <t>මීවාමලහින්න සුසාන භූමියට යන මාර්ගයේ ඉතිරි කොටස කොන්ක්‍රීට් කිරීම.</t>
  </si>
  <si>
    <t>වියදිගුණ අම්පිටිය පතන මාර්ගය සංවර්ධනය කිරීම.</t>
  </si>
  <si>
    <t>උඩවෙල සම්පත් උයන මාර්ගය සංවර්ධනය කිරීම.</t>
  </si>
  <si>
    <t>නෙඵම්වැව ට්‍රාන්ස්ෆෝමරය අසල සිට ජිනානන්දගම දක්වා මාර්ගයේ ඉතිරි කොටස සංවර්ධනය කිරීම.</t>
  </si>
  <si>
    <t>තෙල්බැද්ද මලංගමුව කොටස 25 ලයිමට යන මාර්ගය සංවර්ධනය කිරීම.</t>
  </si>
  <si>
    <t>කැන්දගොල්ල දික්වල වෙලට යන මාර්ගය සංවර්ධනය කිරීම.</t>
  </si>
  <si>
    <t>අන්දෙණිය ඇලපාරේ ප්‍රධාන බෝක්කුවේ සිට පන්සල පාර සංවර්ධනය කිරීම.</t>
  </si>
  <si>
    <t>3 කණුව සිට ලයිම සමග ගමට පිවිසෙන මාර්ගය සංවර්ධනය කිරීම.</t>
  </si>
  <si>
    <t>රාමක්‍රිෂ්ණ විදුහලට යන මාර්ගය සංවර්ධනය කිරීම.</t>
  </si>
  <si>
    <t>බදුලුසිරිගම අභ්‍යන්තර මාර්ගයේ කාණු පද්ධතිය සකස් කිරීම.</t>
  </si>
  <si>
    <t>කලන්වත්ත පළමු කෝවිල අසලින් දුන්හිදට ප්‍රවේශ වන  මාර්ගය කොන්ක්‍රීට් කිරීම.</t>
  </si>
  <si>
    <t>බදුලුපිටිය පළවෙනි අතුරු මාර්ග 5 ක් සංවර්ධනය කිරීම.</t>
  </si>
  <si>
    <t>බදුල්ල මධ්‍යම කැප්පෙටිපොල මාර්ගය (වම) අතුරු මාර්ගය සංවර්ධනය කිරීම.</t>
  </si>
  <si>
    <t>කඵගල්පිටිය දවුන්ඩෙගෙදර මාර්ගය සංවර්ධනය කිරීම.</t>
  </si>
  <si>
    <t>හිගුරුගමුව සිල්වලෑන්ඩි අතුරු මාර්ගය සංවර්ධනය කිරීම.</t>
  </si>
  <si>
    <t>හිගුරුගමුව ශ්‍රී සාරානන්ද මාවත II පටුමග ක්‍රීඩා පිටිය ගගට යන අතුරු මාර්ගය සංවර්ධනය කිරීම.</t>
  </si>
  <si>
    <t xml:space="preserve">බදුල්ල දුනුවංගිය හිගුරුගමුව මාර්ගය හා සම්බන්ධ ඇස්වැන්දුම්පිටිය අතුරු මාර්ගය සංවර්ධනය කිරීම. </t>
  </si>
  <si>
    <t>III වෙනි පටුමග සංවර්ධනය කිරීම.</t>
  </si>
  <si>
    <t>හිගුරුගමුව කොකටිය ගස් වත්ත මාර්ගය සංවර්ධනය කිරීම.</t>
  </si>
  <si>
    <t>වීරියපුර II වන පටුමග කාණු පද්ධතිය සකස් කිරීම.</t>
  </si>
  <si>
    <t>වීරියපුර අංක 17 හා 18 නිවාස අසලින් යන කාණු පද්ධතිය සකස් කිරීම.</t>
  </si>
  <si>
    <t>වීරියපුර ග්‍රාම සංවර්ධන මාවත සකස් කිරීම.</t>
  </si>
  <si>
    <t>ජම්බුගස් මාවත දෙවන පටුමග කොන්ක්‍රීට් අතුරා සකස් කිරීම.</t>
  </si>
  <si>
    <t>14/2 අලුත් නිවාස අසලින් බදුලු ඹයට යන  මාර්ගය කොන්ක්‍රීට් කිරීම.</t>
  </si>
  <si>
    <t>නිකතැන්න ඌරුමීගහතැන්න මාර්ගයේ කොටසක් කොන්ක්‍රීට් කිරීම.</t>
  </si>
  <si>
    <t>දෙයියන්නෙවෙල ක්‍රීඩාංගණයට යන මාර්ගය සංවර්ධනය කිරීම.</t>
  </si>
  <si>
    <t>උයන්වත්ත 1 වෙනි අතුරු  මාර්ගය කොන්ක්‍රීට් කිරීම.</t>
  </si>
  <si>
    <t>දෙයින්නෙවෙල බෝක්කුව අසල සිට දෙයියන්නෙවෙල පාලම දක්වා මාර්ගයේ එක් පැත්තක කාණු පද්ධතිය සකස් කිරීම.</t>
  </si>
  <si>
    <t>මැටිල්ඩා මහත්මියගේ නිවස අසලින් නවතා ඇති මාර්ගය කොන්ක්‍රීට් අතුරා සකස් කිරීම. (දෙයියන්නෙවෙල)</t>
  </si>
  <si>
    <t>දෙයියන්නෙවෙල පාලම අසල නාන තොටුපළ සංවර්ධනය කිරීම.</t>
  </si>
  <si>
    <t>අඵත්වෙලගම මල්ගස්තැන්න කනත්ත පටුමග කාණු පද්ධතිය හා මාර්ගය සංවර්ධනය කිරීම.</t>
  </si>
  <si>
    <t>අලුගොල්ල පටුමග මාර්ගයේ ඉතිරි කොටස කොන්ක්‍රීට් කිරීම.</t>
  </si>
  <si>
    <t>යාල්පානම් වත්ත පහළ කොටසේ කාණුව ඉදි කිරීම (වෛද්‍ය කෘස් මහතාගේ නිවස ඉදිරිපිට)</t>
  </si>
  <si>
    <t>බදුල්ල දුම්රියපොළ මාර්ගයේ බොනියම් ස්ටුඩියෝ පිටුපස මාර්ගය සංවර්ධනය කිරීම.</t>
  </si>
  <si>
    <t>බදුල්ල ධර්මපාල මාවතේ ජෝජ් මොටර්ස් මාවත සංවර්ධනය කිරීම.</t>
  </si>
  <si>
    <t>කුමාරසිංහ මාවතේ ප්‍රධාන කාණුව සකස් කිරීම.</t>
  </si>
  <si>
    <t>කුමාරසිංහ මාර්ගයේ සිද්ධාර්ථ අසලින් යන මාර්ගයේ කාණුව සංවර්ධනය කිරීම.</t>
  </si>
  <si>
    <t>විහාරගොඩ නිකවත්ත කාණු පද්ධතිය සකස් කිරීම.</t>
  </si>
  <si>
    <t>බදුල්ල ගගබඩ මාර්ගයේ ඩී. එම්. පියතිස්ස මහතාගේ නිවස අසලින් යන විවෘත කාණුව සිමෙන්ති තහඩු දමා වසා සංවර්ධනය කිරීම.</t>
  </si>
  <si>
    <t>සුමනතිස්සගම ප්‍රධාන මාර්ගය හා ප්‍රධාන කාණු පද්ධතිය සංවර්ධනය කිරීම.</t>
  </si>
  <si>
    <t>යාම්පානවත්ත 2 වන පටුමග කාණු පද්ධතිය සංවර්ධනය කිරීම.</t>
  </si>
  <si>
    <t>ක්ලින්ක් පාරේ කාණු පද්ධතිය සංවර්ධනය කිරීම.</t>
  </si>
  <si>
    <t>වටගොඩ වත්ත  මාර්ගය කොන්ක්‍රීට් කිරීම.</t>
  </si>
  <si>
    <t>එලදලුව මාර්ගයේ ජල ටැංකියේ සිට පහළට එක් පැත්තක කාණු පද්ධතිය සකස් කිරීම.</t>
  </si>
  <si>
    <t>උයන්වත්ත කොන්ක්‍රීට් දමා අතරමග නතර වී ඇති මාර්ගයේ කොටසක් කොන්ක්‍රීට් අතුරා සකස් කිරීම.</t>
  </si>
  <si>
    <t>එලදලුව ඥානෝදය විහාරස්ථානය අසල පටු මාවත කොන්ක්‍රීට් අතුරා සකස් කිරීම.</t>
  </si>
  <si>
    <t>බදුල්ල උතුර සේවා පියසේ පිවිසුම් මාර්ගය කුට්ටිගල් ඇසිරීම.</t>
  </si>
  <si>
    <t>සුවිනීතගම මෙරිල් මහතාගේ නිවස අසල මාර්ගයේ පැති බැම්ම හා කාණුව සෑදීම.</t>
  </si>
  <si>
    <t>සුවිනීතගම උපුල් මහතාගේ නිවස අසල සිට ස්ටෝරු හන්දිය දක්වා මාර්ගය හා කාණුව සකස් කිරීම.</t>
  </si>
  <si>
    <t>ගල්කන්ද විජේරත්න මහතාගේ නිවස අසල මාර්ගය හා කාණුවේ ඉතිරි කොටස සංවර්ධනය කිරීම.</t>
  </si>
  <si>
    <t>ගල්කන්ද පෙරේරා මහතාගේ නිවස අසල සිට රංජිත් මහතාගේ නිවස අසල දක්වා මාර්ගයේ කාණුව හා ප්ලේටි දැමීම සදහා</t>
  </si>
  <si>
    <t>කරුණාගම එඩ්වඩ් මහතාගේ නිවස අසල සිට කොන්ක්‍රීට් මාර්ගය දීර්ඝ කිරීම සදහා.</t>
  </si>
  <si>
    <t>ඹලියමණ්ඩිය කරුණාපුර මාර්ගයේ පඩිපෙළ ඉහළ සිට පහළට ඇති පැති කාණුව සංවර්ධනය කිරීම.</t>
  </si>
  <si>
    <t>හුණු කොටුව හරස් පාරේ ඇති මාර්ගයේ පහළ සිට ඉහළට වැඩ නිම වී ඇති තැන සිට ඉහළට කාණු පද්ධතිය සහ කෙටි බැම්මක් සහිතව මාර්ගය කොන්ක්‍රීට් කිරීම.</t>
  </si>
  <si>
    <t>කණුපැලැල්ල කොට්ඨාශයේ II වන පටු මාවතේ අතුරු මාර්ගය සකස් කිරම.</t>
  </si>
  <si>
    <t>කණුපැලැල්ල කොට්ඨාශයේ කෙහෙල්ඇල්ල මාර්ගයේ (බුස්සාන්දාතහ වත්ත) කොටසේ ටිකිරියා කුඹුර, ගොඩ කුඹුර වත්ත හරහා වැටී ඇති කොන්ක්‍රීට් කිරීම.</t>
  </si>
  <si>
    <t>කණුපැලැල්ල කොට්ඨාශයේ පළමු පටු මාවතේ (සයිමන් ගජනායක පටුමග) ඉහළ කොටසේ කොන්ක්‍රීට් කිරීම</t>
  </si>
  <si>
    <t>කණුපැලැල්ල කොට්ඨාශයේ දළදා ඇල මාර්ගයේ පෙර පාසලට පිටුපස කොටසේ ඇල මාර්ගය සංවර්ධනය කිරීම.</t>
  </si>
  <si>
    <t>කණුපැලැල්ල කොට්ඨාශයේ වේවැල්හින්න ප්‍රධාන මාර්ගයේ සිට ක්‍රීඩා පිටිය දක්වා වෙල්යාය මැදින් වැටී ඇති කුඩා  මාර්ගය කොන්ක්‍රීට් කිරීම.</t>
  </si>
  <si>
    <t>මැදපතන පොල්ගස්වත්ත මාර්ගයේ අඩක් ඉතිරිව ඇති කාණු පද්ධතියේ සිට කෙකෝවත්ත මාර්ගයේ කාණු පද්ධතියේ කෙළවර දක්වා සකස් කිරීම.</t>
  </si>
  <si>
    <t>රත්පහ දේවාල  මාර්ගය කොන්ක්‍රීට් කිරීම.</t>
  </si>
  <si>
    <t>මහියංගන පාරේ සිට මැදපතන රවුම් පාරේ බෑවුම් සහිත මාර්ග දෙපස අඩි දෙක බැගින් කොන්ක්‍රීට් කර මාර්ගය පළල් කර  සංවර්ධනය කිරීම සදහා</t>
  </si>
  <si>
    <t>මැදපතන පහළගම මාර්ගයේ එකතුවන මංසංන්ධිය මාර්ගය සංවර්ධනය කිරීම</t>
  </si>
  <si>
    <t>රත්පහ දේවාල මාර්ගයේ පැති බැම්ම සකස් කිරීම.</t>
  </si>
  <si>
    <t>කයිලගොඩ පන්සල අසල බතලවත්ත  මාර්ගය සංවර්ධනය කිරීම.</t>
  </si>
  <si>
    <t>සදුන් උයන මාර්ගයේ අපද්‍රව්‍ය බැහැර කරන කාණුව ප්‍රතිසංස්කරණය කිරම සදහා.</t>
  </si>
  <si>
    <t xml:space="preserve">කයිලගොඩ ඇල මාර්ගයේ පළමු පටුමග </t>
  </si>
  <si>
    <t xml:space="preserve">කයිලගොඩ පන්සල පිටුපස පළමු පටුමග </t>
  </si>
  <si>
    <t>ගල්බොක්ක මත්ත මාර්ගය අලුත්වැඩියා කිරීම.</t>
  </si>
  <si>
    <t>හංවැල්ල පංචවත්ත කොටස මාර්ගය හා කාණුව සංවර්ධනය කිරීම</t>
  </si>
  <si>
    <t>හිදගොඩ පස්සර මාර්ගයේ සිට සිරිමල්ගොඩ ඇල පාර දක්වා කාණුව අලුත්වැඩියා කිරීම.</t>
  </si>
  <si>
    <t>හිදගොඩ සිරිමල්ගොඩ ඇල පාර ඇලේ පැති බැම්ම සංවර්ධනය කිරීම</t>
  </si>
  <si>
    <t>සර්වෝදය අසල ඇල මාර්ගය කොන්ක්‍රීට් කිරීම</t>
  </si>
  <si>
    <t>පොල්ගස්වත්ත 11 වන පටුමග අඩක් නිම වී ඇති මාර්ගයේ ඉතිරි කොටස සංවර්ධනය කිරීම</t>
  </si>
  <si>
    <t>කඵගල්පිටිය පොල්ගස්වත්ත ආරාව සිට ගල්බොක්ක වත්ත දක්වා මාර්ගය අලුත්වැඩියා කිරීම.</t>
  </si>
  <si>
    <t>රත්තගෙ වත්ත මාර්ගයේ පැති කාණුව සංවර්ධනය කිරම.</t>
  </si>
  <si>
    <t>කඵගල්පිටිය කොටේලිද මාර්ගය කොන්ක්‍රීට් කිරීම</t>
  </si>
  <si>
    <t>මල්ගස්තැන්න පළමු පටුමග කොන්ක්‍රීට් කිරීම සදහා</t>
  </si>
  <si>
    <t>අලුගොල්ල කදුමුදුනේ බුදුමැදුර සදහා</t>
  </si>
  <si>
    <t>පිටවෙලගම සුසාන භුමියේ සොහොන් ගෙය සැකසීම.</t>
  </si>
  <si>
    <t>පිටවෙලගම සොහොන හන්දියේ බුදුමැදුර සංවර්ධනය කිරීම සදහා</t>
  </si>
  <si>
    <t>විද්‍යාල පටුමගේ බෝධිය අසලින් යන මාර්ගය කොන්ක්‍රීට් කිරීම සදහා</t>
  </si>
  <si>
    <t>ගල්කන්ද සහ පිටවෙලගම මායිමි වන කාණුව පහළ සිට ඉහළට (බුදුමැදුර ළග සිට ඉහළට) සංවර්ධනය කිරීම</t>
  </si>
  <si>
    <t>මල්ගස්තැන්න පටුමග සොහොන හන්දියේ සිට පහළට අඩි දෙකක් පළල් කර කාණු පද්ධතිය සැකසීම සදහා</t>
  </si>
  <si>
    <t>තොලෝබෝගස්වත්ත සිට කොහොවිල මාර්ගය සම්බන්ධ වන අතුරු මාර්ගය සදහා.</t>
  </si>
  <si>
    <t>කොහොවිල පාර පිටපොල ටවර් කණුව අසලට යා වෙන මාර්ගය හා කාණු පද්ධතිය සංවර්ධනය කිරීම</t>
  </si>
  <si>
    <t>පිටවෙලගම ටවර් කණුව අසලින් අම්බලම අසලට සම්බන්ධ වන මාර්ගයේ  කාණු පද්ධතිය සංවර්ධනය කිරීම</t>
  </si>
  <si>
    <t>බදුල්ල අගරගම පාරේ (අලුගොල්ල පාර) අඵත්වෙල ගම හපුගහ කදුරට මායිම්ව පිහිටා ඇති පිවිසුම් මාර්ගය සංවර්ධනය කිරීම</t>
  </si>
  <si>
    <t>මහින්දාරාම පිරිවෙනට ඉහළ කොටස ඇති මාර්ගය සංවර්ධනය කිරීම</t>
  </si>
  <si>
    <t>බදුල්ල කටුපැලැල්ල ගම කහවත්ත අතුරු මාරගය සංවර්ධනය කිරීම</t>
  </si>
  <si>
    <t>සපුගහ පතන පඩිපෙළ සංවර්ධනය කිරීම</t>
  </si>
  <si>
    <t>කටුපැලැල්ල ගමට පිවිසෙන ලංකා බැංකු ප්‍රධාන කාර්යාලය අසලින් කටුපැලැල්ල දක්වා දිවෙන අතුරු මාර්ගයේ මීටර් 75 ක් පමණ කොන්ක්‍රීට් කිරීම</t>
  </si>
  <si>
    <t>නඩුකාර කන්ද මාර්ගයේ අතුරු මාර්ගය සංවර්ධනය කිරීම (පිළිපත මාර්ගය)</t>
  </si>
  <si>
    <t>මලංගමුව විද්‍යාලය - සනීපාරක්ෂක පහසුකම් අලුත්වැඩියා කිරීම.</t>
  </si>
  <si>
    <t>නෙඵම්ගම විද්‍යාලය - සනීපාරක්ෂක පහසුකම් අලුත්වැඩියා කිරීම.</t>
  </si>
  <si>
    <t>කලන්වත්ත දෙමළ විද්‍යාලය - සනීපාරක්ෂක පහසුකම් අලුත්වැඩියා කිරීම.</t>
  </si>
  <si>
    <t>වියදිගුණ විද්‍යාලය - සනීපාරක්ෂක පහසුකම් අලුත්වැඩියා කිරීම.</t>
  </si>
  <si>
    <t>තෙල්බැද්ද අංක 01 දෙමළ විද්‍යාලය - සනීපාරක්ෂක පහසුකම් අලුත්වැඩියා කිරීම.</t>
  </si>
  <si>
    <t>වල්ලුවර් දෙමළ විද්‍යාලය - සනීපාරක්ෂක පහසුකම් අලුත්වැඩියා කිරීම.</t>
  </si>
  <si>
    <t>ශ්‍රීවානි දෙමළ විද්‍යාලය - සනීපාරක්ෂක පහසුකම් අලුත්වැඩියා කිරීම.</t>
  </si>
  <si>
    <t>කලෛවානි දෙමළ විද්‍යාලය - සනීපාරක්ෂක පහසුකම් අලුත්වැඩියා කිරීම.</t>
  </si>
  <si>
    <t>ග්‍රෑන්ස්ලෑන්ඩ් දෙමළ විද්‍යාලය - සනීපාරක්ෂක පහසුකම් අලුත්වැඩියා කිරීම.</t>
  </si>
  <si>
    <t>සිවානන්දා දෙමළ විද්‍යාලය - සනීපාරක්ෂක පහසුකම් අලුත්වැඩියා කිරීම.</t>
  </si>
  <si>
    <t>භාරතී කණිෂ්ඨ විද්‍යාලය - සනීපාරක්ෂක පහසුකම් අලුත්වැඩියා කිරීම.</t>
  </si>
  <si>
    <t>වේවැස්ස රාම කිෂ්ණා විද්‍යාලය - සනීපාරක්ෂක පහසුකම් අලුත්වැඩියා කිරීම.</t>
  </si>
  <si>
    <t>වේවැස්ස අංක 01 දෙමළ විද්‍යාලය - සනීපාරක්ෂක පහසුකම් අලුත්වැඩියා කිරීම.</t>
  </si>
  <si>
    <t>හම්බාවෙල ශ්‍රී සුමංගල විද්‍යාලයේ ක්‍රීඩා පිටිය සංවර්ධනය කිරීම හා වේදිකාව සෑදීම.</t>
  </si>
  <si>
    <t>කැන්දගොල්ල ප්‍රාථමික විද්‍යාලයේ  ක්‍රීඩා පිටිය සංවර්ධනය කිරීම</t>
  </si>
  <si>
    <t>සිරිමල්ගොඩ විද්‍යාලයේ ක්‍රීඩා පිටිය සංවර්ධනය කිරීම</t>
  </si>
  <si>
    <t>තෙල්බැද්ද වත්ත කැන්දගොල්ල කොටස කලෛවාන  දෙමළ විද්‍යාලයේ ක්‍රීඩා පිටිය සංවර්ධනය කිරීම</t>
  </si>
  <si>
    <t>කලන්වත්ත දෙමළ විද්‍යාලයේ ක්‍රීඩා පිටිය සංවර්ධනය කිරීම</t>
  </si>
  <si>
    <t>කැන්දගොල්ල අම්පිටිය මහා විද්‍යාලය ක්‍රීඩා පිටිය සංවර්ධනය කිරීම</t>
  </si>
  <si>
    <t>සිරිසුමන මහා විද්‍යාලයේ ක්‍රීඩා පිටිය සංවර්ධනය කිරීම හා වේදිකාව සංවර්ධනය කිරීම</t>
  </si>
  <si>
    <t xml:space="preserve">සුජාත බාලිකා විද්‍යාලයිය ක්‍රීඩා පිටිය සංවර්ධනය කිරීම </t>
  </si>
  <si>
    <t xml:space="preserve">රතනපාල මහා විදයාලයේ ක්‍රීඩා පිටිය සංවර්ධනය කිරීම </t>
  </si>
  <si>
    <t>රාහුල මහා විද්‍යාලයීය ක්‍රීඩා පිටිය හා වේදිකාව සංවර්ධනය කිරීම</t>
  </si>
  <si>
    <t>හිඳගොඩ ධම්මානන්ද පාසලේ ක්‍රීඩාංගනය සංවර්ධනය කිරීමග</t>
  </si>
  <si>
    <t>බදුල්ල ප්‍රාදේශීය සභා පිටමංඅරාව ක්‍රීඩා පිටිය අසල පිහිටි භුමිය හරිත උයනක් සැකසීම.</t>
  </si>
  <si>
    <t>වෑකඩ විසුද්ධාරාම විහාරස්ථානය ප්‍රතිසංස්කරණය කිරිම.</t>
  </si>
  <si>
    <t>අන්දෙණිය ශ්‍රී ගංගාරාම විහාරස්ථානයේ ආරක්ෂිත පැති බැම්ම  ඉදි කිරීම.</t>
  </si>
  <si>
    <t>ජිනානන්ද විහාරස්ථානය සංවර්ධනය කිරීම.</t>
  </si>
  <si>
    <t>සිරිමල්ගොඩ ශ්‍රී ජිනේන්ද්‍රාරාම විහාරස්ථානයේ නව ධර්ම ශාලා ගොඩනැගිල්ල සංවර්ධනය කිරීම.</t>
  </si>
  <si>
    <t>උඩවෙල විහාරස්ථානයේ චෛත්‍ය රාජාණන් වහන්සේ සංවර්ධනය කිරීම.</t>
  </si>
  <si>
    <t>රඹුක්පොත රජ මහා විහාරස්ථානය සංවර්ධනය කිරීම.</t>
  </si>
  <si>
    <t>තෙල්බැද්ද මාරි අම්මාන් කෝවිල සංවර්ධනය කිරීම.</t>
  </si>
  <si>
    <t>තෙල්බැද්ද ශ්‍රී කදිරේෂන් කෝවිල සංවර්ධනය කිරීම.</t>
  </si>
  <si>
    <t>කැන්දගොල්ල කොටස මුරුගන් දේවාලය සංවර්ධනය කිරීම.</t>
  </si>
  <si>
    <t>බදුලුපිටිය බෝධිය සංවර්ධනය කිරීම.</t>
  </si>
  <si>
    <t>බදුලුපිටිය ලැයිමේ කෝවිල සංවර්ධනය කිරීම.</t>
  </si>
  <si>
    <t>ශ්‍රී රතනාලාපාරාමය විහාරස්ථානය සංවර්ධනය කිරීම.</t>
  </si>
  <si>
    <t>ඥානෝදය විහාරස්ථානය සංවර්ධනය කිරීම. (එළදඵව)</t>
  </si>
  <si>
    <t>ධම්මදින්නාරාමය විහාරස්ථානය සංවර්ධනය කිරීම. (දෙයියන්නෙවෙල)</t>
  </si>
  <si>
    <t>දෙයියන්නෙවෙල සාවායා ජුම්මා මුස්ලිම් පල්ලිය සංවර්ධනය කිරීම.</t>
  </si>
  <si>
    <t>පුවක්ගොඩ මුල්ල අල්ජන්නන් ජුම්මා පල්ලියේ පිටුපස බැම්ම සදහා</t>
  </si>
  <si>
    <t>ගල්ලිහ ශ්‍රී සෙලසිසාරාමය විහාරස්ථානය සංවර්ධනය කිරීම.</t>
  </si>
  <si>
    <t>මුතියංගන විහාරයේ නැගෙනහිර දොරටුවේ පිවිසුම් පඩිපෙළ සංවර්ධනය කිරීම.</t>
  </si>
  <si>
    <t>විද්‍යෝදය පිරිවෙන සංවර්ධනය කිරීම. (විහාරගොඩ පිරිවෙන)</t>
  </si>
  <si>
    <t>ලිඳමුල්ල පත්තිනි දේවාලය සංවර්ධනය කිරීම.</t>
  </si>
  <si>
    <t>අන්දෙණිය ශ්‍රී ගංගාරාම පුරාණ විහාරස්ථානයේ දහම් පාසල් ගොඩනැගිල්ලක් ඉදි කිරීම සඳහා</t>
  </si>
  <si>
    <t>අල් අබිරාර් කූර් ආනිල් මද්රසා දේවස්ථානයේ වහලය සෙවිලි කිරීම සඳහා</t>
  </si>
  <si>
    <t>පුවක්ගොඩ මුල්ල කොහාන පන්සලේ වලාකුඵ බැම්ම ඉදි කිරීම.</t>
  </si>
  <si>
    <t xml:space="preserve">කඵගල්පිටිය සුරිසුමනාරාමය විහාරස්ථානයේ සංවර්ධනය සඳහා </t>
  </si>
  <si>
    <t>අන්දෙණිය අල් හසනාත් මුස්ලිම් පල්ලියට ප්‍රවේශ වන මාර්ගය කොන්ක්‍රීට් කිරීම.</t>
  </si>
  <si>
    <t>වීරියපුර විපස්සනා භාවනා මධ්‍යස්ථානයේ සංඝාවාසයේ වහලය සංවර්ධනය කිරීම.</t>
  </si>
  <si>
    <t>කණුපැලැල්ල කොට්ඨාශයේ ශ්‍රී උපෝසථාරාමය විහාරස්ථානයේ පොදු සනීපාරක්ෂක (වැසිකිලි, කැසිකිලි) පද්ධතිය ඉදි කිරීම සඳහා</t>
  </si>
  <si>
    <t xml:space="preserve">හිඳගොඩ තපෝදනාරාමය විහාරස්ථානය </t>
  </si>
  <si>
    <t>හම්බාවෙල බෝධීන් වහනසේ සංවර්ධනය කිරීම.</t>
  </si>
  <si>
    <t>සද්ධර්මානන්ද පිරිවෙන සංවර්ධනය කිරීම සඳහා</t>
  </si>
  <si>
    <t>ක්ෂේත්‍රාරාමය විහාරස්ථානය සංවර්ධනය කිරීම.</t>
  </si>
  <si>
    <t xml:space="preserve">Masjidul Abraar දේවස්ථානය සංවර්ධනය සඳහා </t>
  </si>
  <si>
    <t xml:space="preserve">Masjidul Mujahideen දේවස්ථානය සංවර්ධනය සඳහා </t>
  </si>
  <si>
    <t>කයිලගොඩ, පුවක්ගොඩමුල්ල මැදපතන රවුම් පාර කාණු පද්ධතිය සකස් කිරීම</t>
  </si>
  <si>
    <t>මැදපතන, පහළ වත්ත අතුරු මාර්ගය</t>
  </si>
  <si>
    <t>මැදපතන, පහළ රවුම් පාර</t>
  </si>
  <si>
    <t>බදුල්ල ඔලියමණ්ඩිය 3 වන පටුමඟ කොන්ක්‍රීට් කිරීම</t>
  </si>
  <si>
    <t>බදුල්ල උතුර, විබැද්දේ ගෙදර මාර්ගයේ උදයරාජ විදුහල ඉදිරිපිට පැති කාණුව අලුතින් සැකසීම</t>
  </si>
  <si>
    <t>පිටවෙලගම, උග්ගල්පොත්ත ඉහළ කොටස කාණු සහිත මාර්ගය කොන්ක්‍රීට් කිරීම</t>
  </si>
  <si>
    <t>පිටවෙලගම, තෝලබෝගස්වත්ත පිටවෙලගම පළවන පටුමඟ ගල්කන්ද දක්වා මාර්ගය සංවර්ධනය</t>
  </si>
  <si>
    <t>බදුල්ල බටහිර, කැප්පෙටිපොල මාර්ගයේ ආරම්භ වන පැරණි බොනිලෑන්ඩ් මාර්ගයේ පළමු වංගුවේ ආරක්ෂිත බැම්ම සහිත කාණු පද්ධතිය සහ මාර්ගය සකස් කිරීම</t>
  </si>
  <si>
    <t>බදුල්ල බටහිර, හිඹිලියගහකොටුව උඩ කොටසේ සිට අලුගොල්ල මාර්ගය දක්වා ඉතිරි කොටස පැති බැමි සහිතව ඉදිකිරීම</t>
  </si>
  <si>
    <t>කටුපැලැල්ලගම, ලංකා බැංකුව ඉදිරිපිටින් යන ඉළුක්තැන්න මාර්ගයේ ඉහළ කොටස</t>
  </si>
  <si>
    <t>කටුපැලැල්ලගම, කටුපැලැල්ල කඳුරු ගෙදර ප්‍රධාන මාර්ගය කොන්ක්‍රීට් කිරීම</t>
  </si>
  <si>
    <t>බදුල්ල මධ්‍යම, උගුරැස්සගහවත්ත කජු වත්ත මාර්ගය අලුත් ඇල මාර්ගයට සම්බන්ධ කිරීම</t>
  </si>
  <si>
    <t>බදුල්ල මධ්‍යම, නඩුකාර කන්ද අලුත් ඇල පාර ඒකාබද්ධ වන පඩිපෙළ අලුත්වැඩියා කිරීම</t>
  </si>
  <si>
    <t>බදුලුපිටිය, කමල් මහතාගේ කඩය අසල පාර කාපට් කිරීම</t>
  </si>
  <si>
    <t>බදුලුපිටිය, ක්‍රීඩාංගණය වට රවුම් පාර හරහා බොන්සෝ බිල්ඩින් පාර සකස් කිරීම</t>
  </si>
  <si>
    <t>බදුලුපිටිය, ග්‍රීන්ලේන්ඩ්‍රයිව් මාර්ගයේ ප්‍රධන කාණුව සකස් කිරීම</t>
  </si>
  <si>
    <t>බදුලුපිටිය, තිබ්බටුව පාර කොන්ක්‍රීට් කිරීම</t>
  </si>
  <si>
    <t>බදුල්ල නැගෙනහිර, ගඟබඩ පාර පටුමඟ කාණුව සහ මාර්ගය වැඩිදියුණු කිරීම</t>
  </si>
  <si>
    <t>බදුල්ල නැගෙනහිර, බට පඳුර කාණු පද්ධතිය සකස් කිරීම</t>
  </si>
  <si>
    <t>බදුල්ල නැගෙනහිර, යාම්පානම්වත්ත පළමුවෙනි පටුමඟ කොන්ක්‍රීට් කිරීම</t>
  </si>
  <si>
    <t>හිඟුරුගමුව, රොක්හිල් පඤ්ඤාලංකාර මාවතේ පෙර පාසල ඉදිරිපිට මාර්ගය සකස් කිරීම</t>
  </si>
  <si>
    <t>හිඟුරුගමුව, වීර්යපුර 4 වෙනි පටුමග ඉතිරි කොටස සංවර්ධනය කිරීම</t>
  </si>
  <si>
    <t>කණුපැලැල්ල, 3 වන පටුමඟ සකස් කිරීම</t>
  </si>
  <si>
    <t>කණුපැලැල්ල, හිඟුරුගමුව ක්‍රීඩාංගණයට යෑමට පටු පාලමක් සකස් කිරීම</t>
  </si>
  <si>
    <t>හිඳගොඩ කරඳකුඹුර අතුරු මාර්ගයේ පැති බැම්ම සකස් කිරීම</t>
  </si>
  <si>
    <t>රඹුක්පොත, බදුල්ල බණ්ඩාරපුර අංක 8 නිවාස අසලින් ආරම්භ වී 42 නිවස හරහා අංක 33 නිවසින් අවසන් මාර්ගය සකස් කිරීම</t>
  </si>
  <si>
    <t>දමන්වර, වැව්පිටිය උඩ කොටස මාර්ගයේ නළ ළිඳ දක්වා මාර්ගය කොන්ක්‍රීට් කිරිම</t>
  </si>
  <si>
    <t>දමන්වර, කරව්ගස්වත්ත හරහා ගන්නිල වෙල්යාය මාර්ගය</t>
  </si>
  <si>
    <t>විනීතගම, කිරිමඩු පිටිය මාර්ගය කොන්ක්‍රීට් කිරීම</t>
  </si>
  <si>
    <t>විනීතගම, උඩඅරාව ඇල පාර සංවර්ධනය කිරීම</t>
  </si>
  <si>
    <t>පහළ සිරිමල්ගොඩ සමිති ශාලාව පාරේ සිට උඩගෙදරවත්ත දක්වා මාර්ගය</t>
  </si>
  <si>
    <t>සිරිමල්ගොඩ, නෙළුම්ගල ගොවිපල මාර්ගය</t>
  </si>
  <si>
    <t>ඉලුක්තැන්න නුගේ ළඟ සිට පුස්වැල්ගොල්ල  දක්වා ඇති මාර්ගය</t>
  </si>
  <si>
    <t>වැලිබිස්ස, මාපාගම දෙමළ විද්‍යාලයට යන මාර්ගයේ ඉතිරි මාර්ගය කොන්ක්‍රීට් කිරීම</t>
  </si>
  <si>
    <t>උඩවෙල වසමේ 3 කණුව මිනිරංපතලගම පස්සර පාර මාර්ගයේ ජනවසම පිවිසෙන මාර්ගය ආරම්භයේ ගමට පිවිසෙන මාර්ගය කොන්ක්‍රීට් කිරීම</t>
  </si>
  <si>
    <t>ග්ලැනල්පින් වතුයායේ බලගල වතුයායේ බලගල වත්තේ ශ්‍රි බාල සුබ්‍රමනියම් දේවාලයේ පිවිසෙන මාර්ගය හා ඇතුලු බිම කොන්ක්‍රීට් කිරීම</t>
  </si>
  <si>
    <t>අසේලපුර බෝධියට යන මාර්ගයේ පැති බැම්ම සහිත මාර්ගය සංවර්ධනය කිරීම</t>
  </si>
  <si>
    <t>අසේලපුර ප්‍රධාන මාර්ගයේ සිට පැති බැම්ම සමඟ මාර්ගය සංවර්ධනය කිරීම</t>
  </si>
  <si>
    <t>හින්නාරංගොල්ල මුතුමාල ගොවිපල මාර්ගය</t>
  </si>
  <si>
    <t>හෑගොඩ, ජිනානන්දගම ප්‍රධාන මාර්ගයේ සිට කොස්වත්ත හරහා හම්බාවෙල දක්වා මාර්ගය ප්‍රතිසංස්කරණය කිරීම</t>
  </si>
  <si>
    <t>හෑගොඩ, ජිනානන්දගම ප්‍රධාන මාර්ගයේ සිට නෙළුම්වැව දෙසට ඇති අතුරු මාර්ගය ප්‍රතිසංස්කරණය කිරීම</t>
  </si>
  <si>
    <t>මලංගමුව, 2 කණුව තෙල්බැද්ද පාර් සිට පල්ලියවත්ත මාර්ගය</t>
  </si>
  <si>
    <t>මැටිගහතැන්න ඉහළ කොටස මාර්ගය</t>
  </si>
  <si>
    <t>කැන්දගොල්ල, අම්පිටිය ගලේ ගෙදර මාර්ගය</t>
  </si>
  <si>
    <t>වැලිබිස්ස රාම ක්‍රෂ්ණන් දෙමළ විද්‍යාලයේ වැසිකිළි පද්ධතිය අලුත්වැඩියා කිරීම සඳහා</t>
  </si>
  <si>
    <t>බදුල්ල ෆාතිමා  විද්‍යාලයේ වැසිකිළි පද්ධතිය සකස් කිරීම</t>
  </si>
  <si>
    <t>බදුල්ල දකුණ, ශ්‍රී රාහුල මහා විද්‍යාලයේ ක්‍රීඩා පිටිය සංවර්ධනය කිරීම හා රාත්‍රී විදුලි ආලෝකය හා පැතිබැම්ම සකස් කිරීම</t>
  </si>
  <si>
    <t>හිඟුරුගමුව, සිරිසුමන විද්‍යාලයේ ක්‍රීඩා පිටිය සංවර්ධනය කිරීම</t>
  </si>
  <si>
    <t xml:space="preserve">ඉලුක්තැන්න සිරිමල්ගොඩ මහා විද්‍යාලයේ ක්‍රීඩා පිටිය </t>
  </si>
  <si>
    <t>වැලිබිස්ස, මාපාගම දෙමළ විද්‍යාලයේ ක්‍රීඩා පිටිය සකස් කිරීම</t>
  </si>
  <si>
    <t xml:space="preserve">උඩවෙල මහා විද්‍යාලයේ ක්‍රීඩා පිටිය </t>
  </si>
  <si>
    <t>තෙල්බැද්ද, අංක 2  දෙමළ විද්‍යාලයේ ක්‍රීඩා පිටිය සකස් කිරීම</t>
  </si>
  <si>
    <t>වේවැස්ස් කාර්යාල කොටස සතිපොල ඉදිකිරීම</t>
  </si>
  <si>
    <t>රඹුක්පොත, බදුල්ල 2 කණුව උඩවෙල පොදු වෙළඳසල මධ්‍යස්ථානයට යාබද පැරණි ප්‍රාදේශීය සභා භූමියේ සතිපොල ඉදිකිරීම</t>
  </si>
  <si>
    <t>කැන්දගොල්ල සොහොන් හන්දිය නව ගම්මානය අසල සති පොලක් ඉදිකිරීම</t>
  </si>
  <si>
    <t>බදුල්ල නැගෙනහිර, රේස්කෝස් පාර නගර සභා ගිනි නිවන ඒකකයේ ඉදිරිපිට ඉඩමේ හරිත උද්‍යානයක් ලෙස වැඩි දියුණු කිරීම</t>
  </si>
  <si>
    <t>කයිලගොඩ, ක්ෂේත්‍රාරාම දහම් පාසලේ ශිෂ්‍ය ප්‍රජාව සඳහා සනීපාරක්ෂක වැලිකිළි පද්ධතියක් ඉදිකිරීම</t>
  </si>
  <si>
    <t>කයිලගොඩ, සද්ධර්මානන්ද පිරිවෙන සංවර්ධනය කිරීම</t>
  </si>
  <si>
    <t>බදුල්ල උතුර, සුවිනීතගම බෝධිරාම විහාරස්ථානයේ පැති බැම්ම සකස් කිරීම</t>
  </si>
  <si>
    <t>බදුල්ල උතුර, ශ්‍රී විජයාරාම දහම් පාසල් ගොඩනැගිල්ල ඉදිකිරීම</t>
  </si>
  <si>
    <t>පිටවෙලගම, රත්වත්ත මාවත අසල බෝධිය වන්දනාකරුවන් සඳහා ආවරණයක් ඉදිකිරිම</t>
  </si>
  <si>
    <t>බදුල්ල බටහිර, ගල්ගිහ ශ්‍රී සේලසිසාරාමයේ බුදු මැදුරේ ඉදිරි කටයුතු</t>
  </si>
  <si>
    <t>බදුල්ල බටහිර, පොල්වත්ත ශ්‍රී සුමංගලාරාම විහාරස්ථානයේ බොධි මලුවේ ඉතිරි වැඩ කටයුතු</t>
  </si>
  <si>
    <t>බදුල්ල මධ්‍යම, නඩුකාර කන්ද මුස්ලිම් පල්ලියේ ගොඩනැගිල්ල සංවර්ධනය කිරීම</t>
  </si>
  <si>
    <t>බදුලුපිටිය සමාධි පිළිම වහන්සේ පිටුපස ධර්ම ශාලාවක් ඉදි කිරීම</t>
  </si>
  <si>
    <t>බදුලුපිටිය, අම්ජාන් කෝවිල ඉදිකිරීම</t>
  </si>
  <si>
    <t>බදුලු මුතියංගණ විහාරය් රථ ගාල සඳහා බිම ගඩොල් සැකසිම</t>
  </si>
  <si>
    <t>බදුල්ල කතරගම දේවාලය සතු ගොඩනැගිල්ල පුනරුත්ථාපනය කිරීම</t>
  </si>
  <si>
    <t>බදුල්ල දෙමළ බාලිකා විද්‍යාලය අසල ඇති කෝවිල ප්‍රතිසංස්කරණය කිරීම</t>
  </si>
  <si>
    <t>බදුල්ල වැල් බෝධිය ප්‍රාකාර බැම්ම නවීකරණය කිරීම</t>
  </si>
  <si>
    <t>බදුල්ල දකුණ, දාමියා පල්ලිය ප්‍රතිසංස්කරණය කිරීම</t>
  </si>
  <si>
    <t>හිඟුරුගමුව, රතනපාලාරාමය සංවර්ධනය කිරීම</t>
  </si>
  <si>
    <t>හිඟුරුගමුව, ළිඳමුල්ල පත්තිනි දේවාලය සංවර්ධනය කිරීම</t>
  </si>
  <si>
    <t>කණුපැලැල්ල, උපෝසතාරාම විහාරස්ථානය සංවර්ධනය කිරීම</t>
  </si>
  <si>
    <t>හිඳගොඩ, තපෝදනාරාම විහාරස්ථානයේ ධර්ම ශාලාවේ වැඩ නිම කිරීම</t>
  </si>
  <si>
    <t>මාපාගම, ශිව සුබ්‍රමනියම් දේවාලය සංවර්ධනය කිරීම</t>
  </si>
  <si>
    <t>දමන්වර, ශ්‍රී විශුද්ධාරාම විහාරස්ථානයේ ආවාස ගෙය අලුත්වැඩියා කිරීම</t>
  </si>
  <si>
    <t>විනීතගම, දහම් පාසල් ගොඩනැගිල්ල ඉදිකිරීම</t>
  </si>
  <si>
    <t>සිරිමල්ගොඩ, කලන්වත්ත දේවාලය අලුත්වැඩියා කිරීම</t>
  </si>
  <si>
    <t>වැලිබිස්ස, ශ්‍රී සිත්ති විනයාගර් ශිව සුබ්‍රමනියම් දේවාලය සංවර්ධනය කිරීම</t>
  </si>
  <si>
    <t>වැලිබිස්ස, ඉහළ කොටස් පන්සල ඉදිකිරීම</t>
  </si>
  <si>
    <t>ශ්‍රී අභිනවාරාම විහාරස්ථානයේ සංඝාවාස ගොඩනැගිල්ල හා බුද්ධ මන්දිරය ඉදිකිරීම</t>
  </si>
  <si>
    <t>හම්බාවෙල ශ්‍රී ජිනානන්දගම විහාරස්ථානයේ මුළුතැන්ගෙය ප්‍රතිසංස්කරණය කිරීම</t>
  </si>
  <si>
    <t>හෑගොඩ, අන්දෙනිය විහාරස්ථානයේ දහම් පාසල ඉදිකිරීම</t>
  </si>
  <si>
    <t>මලංගමුව විහාරස්ථානයේ බෝධිය අසල බැම්ම ඉදිකරීම</t>
  </si>
  <si>
    <t>උඩවෙල මොහිදීන් ජුම්මා පල්ලිය සංවර්ධනය</t>
  </si>
  <si>
    <t>උඩවෙල ශ්‍රී කල්‍යාණරාමයේ බණ ශාලාව පිටුපස ඇති බැම්ම සකස් කිරීම</t>
  </si>
  <si>
    <t>කැන්දගොල්ල ශ්‍රී සෝභිතාරාම විහාරස්ථානයේ සංඝාවාස ගොඩනැගිල්ලේ වහලය සකස් කිරීම</t>
  </si>
  <si>
    <t>තෙල්බැද්ද ඉහළ කොටස ශ්‍රී මුරුගන් කෝවිලේ සංස්කෘතික මධ්‍යස්ථානය සෑදීම</t>
  </si>
  <si>
    <t>තෙල්බැද්ද, මොරගොල්ල ශ්‍රී කදිරේශන් කෝවිල අලුත්වැඩියා කිරීම</t>
  </si>
  <si>
    <t>තෙල්බැද්ද ශ්‍රී දේවී කරුඅම්මාන් කෝවිලේ සංස්කෘතික මධ්‍යස්ථානය ඉදිකිරීම</t>
  </si>
  <si>
    <t>ගොංගල්තැන්න වැව</t>
  </si>
  <si>
    <t>අඹේවෙල වැව</t>
  </si>
  <si>
    <t>මාලිගාතැන්න වැව</t>
  </si>
  <si>
    <t>එනසල්බැද්ද වැව</t>
  </si>
  <si>
    <t>පුවක්ගස්අරාව අමුණ</t>
  </si>
  <si>
    <t>උඩගම මීගස්ඇල්ල ඇල අමුණ</t>
  </si>
  <si>
    <t>සමගිමපුර ප්‍රධාන ඇල මාර්ගයේ අමුණ</t>
  </si>
  <si>
    <t>අන්තුඩුවාවෙල අමුණ</t>
  </si>
  <si>
    <t>ප්‍රධාන ගේට්ටුව අසල සිට ජනාවාස දක්වා ප්‍රධාන මාර්ගය</t>
  </si>
  <si>
    <t>මාළිගාතැන්න හීන්නාරන්ගොල්ල ජනාවාස මාර්ගය ඉතිරි කොටස (මාරි අම්මාන් කෝවිල අසල)</t>
  </si>
  <si>
    <t>ඌව මහවෙල - මොටලබැද්ද මාර්ගයේ ඉතිරි කොටස</t>
  </si>
  <si>
    <t>පුරංපඹේ මාර්ගය</t>
  </si>
  <si>
    <t>වරකාදණ්ඩ දොලේඅරාව මාර්ගය</t>
  </si>
  <si>
    <t>අගුරුබැද්ද සිට සුසාන භූමිය දක්වා මාර්ගය</t>
  </si>
  <si>
    <t>හැතැක්ම මලිතකුඹුර මහවෙල යාය ලන්දේකුඹුර මාර්ගය</t>
  </si>
  <si>
    <t>සූරියපුර මාර්ගය</t>
  </si>
  <si>
    <t>දික්වැල්ල වත්ත නො. 2 මාර්ගය</t>
  </si>
  <si>
    <t>කැටවල ඇටම්පිටිය ප්‍රධාන මාර්ගයේ උඩගම මාර්ගය පිලිසකර කිරීම.</t>
  </si>
  <si>
    <t>ලුණුගල්ල වරල්වත්ත හරහා බෝගොඩ මාර්ගය</t>
  </si>
  <si>
    <t>ජගුල්ල මුදුන්පිට අම්පිටිය දක්වා මාර්ගය</t>
  </si>
  <si>
    <t>ජගුල්ල ඉලුක්තලාගොඩ මාර්ගය</t>
  </si>
  <si>
    <t>අමුණුවැල්ලපිටිය - ගම මැද මාර්ගයේ ඉතිරි කොටස</t>
  </si>
  <si>
    <t>පතන කොටුව මාර්ගයේ ඉතිරි කොටස</t>
  </si>
  <si>
    <t xml:space="preserve">වැලිවත්තේ ගම - වරල්වත්ත මාර්ගයේ ඉතිරි කොටස </t>
  </si>
  <si>
    <t>මැදගම බන්ඩිගොඩ මැද මාර්ගයේ ඉතිරි කොටස</t>
  </si>
  <si>
    <t>රිල්පොල මැදගම මහ විදුහලට පිවිසෙන මාර්ගය කොන්ක්‍රීට් කිරීම</t>
  </si>
  <si>
    <t>පල්ලේවෙල කුඩුගල පාර</t>
  </si>
  <si>
    <t>රිල්පොල ධර්මරාජ විදුහල අසලින් යන මාර්ගය</t>
  </si>
  <si>
    <t>උණගොල්ල - හැවැන්කැටිය මාර්ගය</t>
  </si>
  <si>
    <t>කැන්දගොල්ල - පතන මාර්ගයේ පැති බැමි සකස් කිරීම</t>
  </si>
  <si>
    <t>ඇටම්පිටිය වත්ත දෙවන කොටස ලයිමි අංක 1 2 3 4 යන මාර්ගය</t>
  </si>
  <si>
    <t>ක්වින්ස්ටවුන් වත්ත, ඉහල කොටස අම්මාන් කෝවිල හරහා ලයිම් කාමර වලට පිවිසෙන මාර්ගය</t>
  </si>
  <si>
    <t>ක්වින්ස්ටවුන් ක්‍රේග්මෝර් මාර්ගයේ කාණු පද්ධතිය කොන්ක්‍රීට් කිරීම</t>
  </si>
  <si>
    <t>මීගොඩ පාර කොන්ක්‍රීට් කිරීම</t>
  </si>
  <si>
    <t>වෑගම මැද ප්‍රජා ශාලා පාර කොන්ක්‍රීට් කිරීම</t>
  </si>
  <si>
    <t>ඇටම්පිටිය වත්ත දෙවන කොටස ලයිමි අංක 24 25 26 27  මාර්ගය කොන්ක්‍රීට් කිරීම</t>
  </si>
  <si>
    <t>ලුණුගල්ල, හඩිය කුඹුර ගම මාර්ගය කොන්ක්‍රීට් කිරීම</t>
  </si>
  <si>
    <t>9 කණුව සිට කොඩි කණුව මාර්ගය කොන්ක්‍රීට් කිරීම</t>
  </si>
  <si>
    <t>මේමලේ කනත්ත හන්දියේ සිට 17 ලයිමට යන පාර් කොන්ක්‍රීට් කිරීම</t>
  </si>
  <si>
    <t>මේමලේ ක්‍රීඩා පිටියට යන මාර්ගය කොන්ක්‍රීට් කිරීම</t>
  </si>
  <si>
    <t>පහල ගාවෙල වෙල්යායට යන මාර්ගය කොන්ක්‍රීට් කිරීම</t>
  </si>
  <si>
    <t>හාලිඇල මාවලගොඩ ජය මාවත කොන්ක්‍රීට් කිරීම</t>
  </si>
  <si>
    <t>බෝගහමලිත්ත ජයන්තිපුර මාර්ගයේ කාණු පද්ධතිය සැකසීම</t>
  </si>
  <si>
    <t>සිත්තර ගෙදර හා කොට්ටගොඩ යා කරන පැල උහන මාර්ගය කොන්ක්‍රීට් කිරීම</t>
  </si>
  <si>
    <t>පහල වැල්ගොල්ල හා හෙල වැල්ගොල්ල මාර්ගය යා කරන බෝකකුව ඉදි කිරීම</t>
  </si>
  <si>
    <t>බෝගහමඩිත්ත ඌව ජයගම මාර්ගයේ ඉතිරි කොටස කොන්ක්‍රීට් කිරීම</t>
  </si>
  <si>
    <t>උඩකොහොවිල පූගහවත්ත පල්ලෙඅරා  මාර්ගය කොන්ක්‍රීට් කිරීම</t>
  </si>
  <si>
    <t>ඌව කැටවල දෙමල විද්‍යාලයේ නව වැසිකිලි සහ කැසිකිලි හා ජලාපවහන පද්ධතියක් ඉදි කිරීම</t>
  </si>
  <si>
    <t>වෙල්සි දෙමල විද්‍යාලයේ නව වැසිකිලි සහ කැසිකිලි හා ජලාපවහන පද්ධතියක් ඉදි කිරීම</t>
  </si>
  <si>
    <t>බදුල්ල, මලිත්ත මධ්‍ය මහා විද්‍යාලයේ සනීපාරක්ෂක පහසුකම් ප්‍රතිසංස්කරණය කිරීම</t>
  </si>
  <si>
    <t>නෙඵව දෙමල විද්‍යාලයේ සනීපාරක්ෂක පහසුකම් ප්‍රතිසංස්කරණය කිරීම</t>
  </si>
  <si>
    <t>වේවැල්ලහින්න දෙමල විද්‍යාලයේ සනීපාරක්ෂක පහසුකම් ප්‍රතිසංස්කරණය කිරීම</t>
  </si>
  <si>
    <t>හාලිඇල අල්ඉර්ෂාද් මහා විද්‍යාලයේ සනීපාරක්ෂක පහසුකම් ප්‍රතිසංස්කරණය කිරීම</t>
  </si>
  <si>
    <t>මලිත්ත ප්‍රාථමික විද්‍යාලයේ සනීපාරක්ෂක පහසුකම් ප්‍රතිසංස්කරණය කිරීම</t>
  </si>
  <si>
    <t>වේවැල්ලහින්න ප්‍රාථමික විද්‍යාලයේ නව වැසිකිලි සහ කැසිකිලි හා ජලාපවහන පද්ධතියක් ඉදි කිරීම</t>
  </si>
  <si>
    <t>ඇටම්පිටිය ගාවෙල විද්‍යාලයේ සනීපාරක්ෂක පහසුකම් ප්‍රතිසංස්කරණය කිරීම</t>
  </si>
  <si>
    <t>ස්ප්‍රිංවැලි, නාවෙල වත්ත දෙමල විද්‍යාලයේ සනීපාරක්ෂක පහසුකම් ප්‍රතිසංස්කරණය කිරීම</t>
  </si>
  <si>
    <t>වේල්ලවෙල පේමානන්ද විද්‍යාලයේ සනීපාරක්ෂක පහසුකම් ප්‍රතිසංස්කරණය කිරීම</t>
  </si>
  <si>
    <t>කීරියගොල්ල, පල්ලේවෙල විද්‍යාලයේ සනීපාරක්ෂක පහසුකම් ප්‍රතිසංස්කරණය කිරීම</t>
  </si>
  <si>
    <t>ස්ප්‍රිංවැලි, බැද්දේගම මහා විද්‍යාලයේ සනීපාරක්ෂක පහසුකම් ප්‍රතිසංස්කරණය කිරීම</t>
  </si>
  <si>
    <t>ලුණුගල්ල විද්‍යාලයේ සනීපාරක්ෂක පහසුකම් ප්‍රතිසංස්කරණය කිරීම</t>
  </si>
  <si>
    <t>මුගුණුමත විද්‍යාලීය ක්‍රිඩා පිටිය</t>
  </si>
  <si>
    <t>වෑපස්සාවෙල මහා විද්‍යාලීය ක්‍රිඩා පිටිය</t>
  </si>
  <si>
    <t>මලිත්ත මහා විද්‍යාලීය ක්‍රිඩා පිටිය</t>
  </si>
  <si>
    <t>ඇටම්පිටිය මහා විද්‍යාලීය ක්‍රිඩා පිටිය</t>
  </si>
  <si>
    <t>හාලිඇල ඩෙන්සිල් කොබ්බෑකඩුව මහා විද්‍යාලීය ක්‍රිඩා පිටිය</t>
  </si>
  <si>
    <t>හාලිඇල ප්‍රාදේශිය සභා ක්‍රිඩා පිටිය (හාලිඇල මධ්‍ය මහා විද්‍යාලය / හාලිඇලි විද්‍යා විද්‍යාලය)</t>
  </si>
  <si>
    <t>ඉඹුල්ගොඩ ක්‍රීඩා පිටිය</t>
  </si>
  <si>
    <t>හාලිඇල ගොවිජන සේවා මධ්‍යස්ථානය සති පොළ</t>
  </si>
  <si>
    <t>හාලිඇල  සති පොළ</t>
  </si>
  <si>
    <t>ඇටම්පිටිය නගරයේ  සති පොළ</t>
  </si>
  <si>
    <t>කැටවල නගරයේ  සති පොළ</t>
  </si>
  <si>
    <t>මාලිගාතැන්න නගරයේ  සති පොළ</t>
  </si>
  <si>
    <t>දෙහිවින්න විහාරස්ථානය (බෝධි ප්‍රාකාරය ඉදි කිරීම)</t>
  </si>
  <si>
    <t>වේල්ලවෙල  විහාරස්ථානය  (බෝධි ප්‍රාකාරය ඉදි කිරීම)</t>
  </si>
  <si>
    <t>ඇටම්පිටිය ශ්‍රී නීග්‍රෝධාරාම  විහාරස්ථානය (ප්‍රජා ශාලාවේ වැඩ අවසන් කිරීම)</t>
  </si>
  <si>
    <t>උඩුවර සුදර්මාවාශ පිරිවෙන අවාසගෙය පිරිසකර කිරීම</t>
  </si>
  <si>
    <t>උඩුවර රජමහා විහාරය බහුකාර්ය ගොඩනැගිල්ල</t>
  </si>
  <si>
    <t>රිල්පොල මැදගම විහාරස්ථානයේ චෛත්‍ය සදහා</t>
  </si>
  <si>
    <t>වේවැල්හින්න විහාරස්ථානය සංවර්ධනය කිරීම</t>
  </si>
  <si>
    <t>වෑපස්සාවෙල විහාරස්ථානය ධාතු මන්දිරය සදහා</t>
  </si>
  <si>
    <t>පෙරහෙට්ටිය විහාරස්ථානයේ චෛත්‍ය මඵව ටයිල් කිරීම සදහා</t>
  </si>
  <si>
    <t>කුරුකුදේ  විහාරස්ථානය බහුකාර්ය ගොඩනැගිල්ල සදහා</t>
  </si>
  <si>
    <t>ලුණුගල්ල පිරිවෙනේ සංවර්ධන කටයුතු සදහා</t>
  </si>
  <si>
    <t>පනාකන්නිය සම්බෝධි විහාරස්ථානය ටයිල් කිරීම සදහා</t>
  </si>
  <si>
    <t>දීගල්ල උඩගම නව විහාරස්ථානයේ සංවර්ධන කටයුතු සදහා</t>
  </si>
  <si>
    <t>දීගල්ල විහාරස්ථානය සංවර්ධනය කිරීම</t>
  </si>
  <si>
    <t>ඉඹුල්ගොඩ ප්‍රධාන මාර්ගයේ බුදුමැදුර සංවර්ධනය කිරීම</t>
  </si>
  <si>
    <t>හාලිඇල, මැදපිටිගම, එගොඩගම වාඵකාරාමය නව විහාරස්ථානය සංවර්ධනය කිරීම</t>
  </si>
  <si>
    <t xml:space="preserve">වරකාදණ්ඩ විහාරස්ථානය සදහා </t>
  </si>
  <si>
    <t>කටුගහ විහාරස්ථානයේ සංවර්ධනය සදහා</t>
  </si>
  <si>
    <t>අඹවක මංසංන්ධියේ ඇති බුදුමැදුරේ පැති බැම්ම සෑදීම සදහා</t>
  </si>
  <si>
    <t>නෙඵව විහාරස්ථානයේ සංවර්ධනය සදහා</t>
  </si>
  <si>
    <t>බෝගහමඩිත්ත ජේතවනාරාමය විහාරස්ථානයේ සංවර්ධනය සදහා</t>
  </si>
  <si>
    <t>බෝගහමඩිත්ත සුමනාරාමය විහාරස්ථානයේ සංවර්ධනය සදහා</t>
  </si>
  <si>
    <t>මහවතතේගම විහාරස්ථානයේ සංවර්ධනය සදහා</t>
  </si>
  <si>
    <t>මොරේතොට විහාරස්ථානයේ සංවර්ධනය සදහා</t>
  </si>
  <si>
    <t>ගාවෙල විහාරස්ථානයේ සංවර්ධනය සදහා</t>
  </si>
  <si>
    <t>උඩකොහොවිල බෝධිරාජාරාමය විහාරස්ථානයේ සංවර්ධනය සදහා</t>
  </si>
  <si>
    <t>හෙලවැල්ගොල්ල විහාරස්ථානයේ අලුත්වැඩියා සදහා</t>
  </si>
  <si>
    <t>වේවැල්හින්න පන්සලේ සංඝාවාසය සංවර්ධනය සදහා</t>
  </si>
  <si>
    <t>උඩුවර 7 කණුව පහල කොටස දේවාලය සදහා (බණ්ඩාරවෙල මහා මාර්ගය අසල) රදන් කරත්ත නවතා තබන මඩුව හා දේවාල වැට ඉදි කිරීම.</t>
  </si>
  <si>
    <t>ස්ප්‍රිංවැලි  කොට්ටගොඩ තේ කර්මාන්ත ශාලාව අසල කෝවිල සංවර්ධනය</t>
  </si>
  <si>
    <t>ඇටම්පිටිය දෙවන කොටස වතුයාය  කෝවිල සංවර්ධනය</t>
  </si>
  <si>
    <t>ඇටම්පිටිය පළවන කොටස  කෝවිල සංවර්ධනය</t>
  </si>
  <si>
    <t>රිල්පොළ මොරගොල්ල වත්ත  කෝවිල සංවර්ධනය</t>
  </si>
  <si>
    <t>රොක්කතැන්න වත්ත පරන කොටස  කෝවිල සංවර්ධනය</t>
  </si>
  <si>
    <t>එළදඵව  කෝවිල සංවර්ධනය</t>
  </si>
  <si>
    <t>උඩුවර වත්ත ඉහල කොටස දේවාලය සංවර්ධනය</t>
  </si>
  <si>
    <t>රොසට් වත්ත පළවන කොටස  කෝවිල සංවර්ධනය</t>
  </si>
  <si>
    <t>උණගොල්ල වත්ත දේවාලය සංවර්ධනය කිරීම</t>
  </si>
  <si>
    <t>ක්‍රේග්මෝර් ශ්‍රී බාල මුරුගන්  කෝවිල සදහා</t>
  </si>
  <si>
    <t>නෙඵව වත්ත  කෝවිල සංවර්ධනය සදහා</t>
  </si>
  <si>
    <t>උඩකොහොවිල අක්කර 100 ශ්‍රී මුරුගන්  කෝවිල සංවර්ධනය කිරීම</t>
  </si>
  <si>
    <t>කුවින්ස්ටවුන් ශ්‍රී කදීර් වේලායුධ සමිති  කෝවිල සංවර්ධනය කිරීම</t>
  </si>
  <si>
    <t xml:space="preserve">හාලිඇල නගරයේ ප්‍රධාන මුස්ලිම් පල්ලිය සදහා </t>
  </si>
  <si>
    <t xml:space="preserve">උඩුවර මුස්ලිම් පල්ලිය සංවර්ධනය </t>
  </si>
  <si>
    <t>ජගුල්ල මුස්ලිම් පල්ලිය සදහා</t>
  </si>
  <si>
    <t>උදයගම මුස්ලිම් පල්ලිය සදහා</t>
  </si>
  <si>
    <t>අමුණුවෙලපිටිය මුස්ලිම් පල්ලිය සදහා</t>
  </si>
  <si>
    <t>අඹවක මුස්ලිම් පල්ලිය සදහා</t>
  </si>
  <si>
    <t>බෝගොඩ රජමහා විහාරස්ථානය සංචාරක ආකර්ෂණය සදහා වැඩිදියුණු කිරීම</t>
  </si>
  <si>
    <t>ගාවෙල වසම ඌමා ඔය ගැරඩි ඇල්ල ඓතිහාසික හා පුරාවිද්‍යාත්මක වටිනාකමක් ඇති ප්‍රදේශයකි. සංචාරක කර්මාන්තය සදහා එම ස්ථානය දියුණු කිරීම ඉතා වැදගත්ය.</t>
  </si>
  <si>
    <t>කිරින්ද පාසල් මාර්ගය සංවර්ධනය</t>
  </si>
  <si>
    <t>පහමුණුතොට සපුගස්තලාව මාර්ගය</t>
  </si>
  <si>
    <t xml:space="preserve">කුඹුරේගෙදර පහළ කුඹුරැ වලට ජලය රැගෙන යන කස්තුරු ඇල්ල අමුණ </t>
  </si>
  <si>
    <t>මහකුඹුරුයායේ ඇළ මාර්ග අගාවත කොන්ක්‍රීට් කිරීම</t>
  </si>
  <si>
    <t>ගොන්නිල ඇළ කොන්ක්‍රීට් කිරීම</t>
  </si>
  <si>
    <t>ඇටැම්වල කඳුර වැව රොම් මඩ ඉවත් කර ප්‍රතිසංස්කරණය</t>
  </si>
  <si>
    <t>සපුගහමඩිත්ත වැව රොම් මඩ ඉවත් කර ප්‍රතිසංස්කරණය</t>
  </si>
  <si>
    <t>කිරිඔරුව වැව රොම් මඩ ඉවත් කර ප්‍රතිසංස්කරණය කිරීම</t>
  </si>
  <si>
    <t xml:space="preserve">කොහිලගම වැව රොම් මඩ ඉවත් කර සොරොවුව අලුතින් සාදා ඉහලින් බැම්ම සෑදීම </t>
  </si>
  <si>
    <t>කඩදොරගම හාල්ඔයෙහි පදියවේල අමුණ වාන් දොරටු සකස් කිරීම</t>
  </si>
  <si>
    <t>දරගල මහතැන්න වැව රොම් මඩ ඉවත් කර ප්‍රතිසංස්කරණය කිරීම</t>
  </si>
  <si>
    <t>හපුගහඇල්ල අමුණ ප්‍රතිසංස්කරණය කිරීම</t>
  </si>
  <si>
    <t>තවලම්පොල බැම්ම ප්‍රතිසංස්කරණය කිරීම, රොම් මඩ ඉවත් කිරීම</t>
  </si>
  <si>
    <t>ගලහගම වැවතැන් වැව රොම් මඩ ඉවත් කර ප්‍රතිසංස්කරණය කිරීම</t>
  </si>
  <si>
    <t>ඌමා ඇළ අමුණුමුල්ල වැව රොම් මඩ ඉවත් කර ප්‍රතිසංස්කරණය කිරීම, ඇපල ගස් ඉවත් කර පස් කැපීම</t>
  </si>
  <si>
    <t>දිඹුලන කරදගස්මණ්ඩි ( මැදවලව්ව අසල ) වැව රොම් මඩ ඉවත් කර ප්‍රතිසංස්කරණය කිරීම හා නව සොරොවුවක් ඉදි කිරිම</t>
  </si>
  <si>
    <t>වැටමන් ඔය සිට ගල්කොමුව දක්වා ජලය රැගෙන යන ඇළ ( කස්තුරි ඇල්ල සිට තුන්මන්සල දක්වා මාර්ගයේ වේල්ල පැත්ත)</t>
  </si>
  <si>
    <t>ගලහගම පුහුල්ලන්ද අමුණ ප්‍රතිසංස්කරණය කිරීම</t>
  </si>
  <si>
    <t>මැදිපොකූණ</t>
  </si>
  <si>
    <t>පිටියකුඹුර</t>
  </si>
  <si>
    <t>යාලගමුව</t>
  </si>
  <si>
    <t>කොහිගම</t>
  </si>
  <si>
    <t>පරණගම</t>
  </si>
  <si>
    <t>දරගල</t>
  </si>
  <si>
    <t>කරගහඋල්පත</t>
  </si>
  <si>
    <t>තවලම්පොල</t>
  </si>
  <si>
    <t>ඌමා ඇළ</t>
  </si>
  <si>
    <t>කිදිගොඩ</t>
  </si>
  <si>
    <t>බුලත්වත්ත හෙට්ට්ආරච්චි මහතා නිවස අසල විදුලි කණුව ඉවත් කර කොන්ක්‍රීට් ඇතිරීම</t>
  </si>
  <si>
    <t>ගලනිය ගම මැද මාර්ගය කොන්ක්‍රීට් ඇතිරීම</t>
  </si>
  <si>
    <t>හෙලගම සුසාන භූමිය මාර්ගය කොන්ක්‍රීට් ඇතිරීම</t>
  </si>
  <si>
    <t>වත්තේගෙදර මාර්ගය කොන්ක්‍රීට් ඇතිරීම, බොක්කු සෑදීම</t>
  </si>
  <si>
    <t>ගලහිටියාපතන රබාව මංකඩේ කුඩා පාලම නිම කිරීම</t>
  </si>
  <si>
    <t>කැටගොඩ කම්මල්අරාව මාර්ගය සමඟ අම්පිටිය මාර්ගය කොන්ක්‍රීට් ඇතිරීම</t>
  </si>
  <si>
    <t>තැන්‍හේන මාර්ගය පස් කපා මාර්ගය සකස් කිරීම , බෝක්කු සෑදීම, මාර්ගය කොන්ක්‍රීට් ඇතිරීම</t>
  </si>
  <si>
    <t>පේරවැල්ල</t>
  </si>
  <si>
    <t>වැතලාව</t>
  </si>
  <si>
    <t>වැවේගම</t>
  </si>
  <si>
    <t>ගලහිටියාව පන්සල මාර්ගය කොන්ක්‍රීට් ඇතිරීම</t>
  </si>
  <si>
    <t>කහටගස්තැන්න මුල්හේන වැතලාව මාර්ගය කොන්ක්‍රීට් ඇතිරීම</t>
  </si>
  <si>
    <t>රිටිකුඹුර</t>
  </si>
  <si>
    <t>ඌමාඇළ කුඩා බොහින් අතුරු මාර්ගය ( බෝ ගහ අසලින් ඉහළ ) කොන්ක්‍රීට් ඇතිරීම</t>
  </si>
  <si>
    <t>කිරින්ද මංකඩ හාල්ඔයහන්දිය සිට දඩුගොල්ල මාර්ගය කොන්ක්‍රීට් ඇතිරීම</t>
  </si>
  <si>
    <t>පේරවැල්ල විජේපාල මහතාගේ වෙළඳසැළ දික්වත්ත මාර්ගය කොන්ක්‍රීට් ඇතිරීම</t>
  </si>
  <si>
    <t>රත්නොදාගම ඉහළ කොටස මාර්ගය කොන්ක්‍රීට් ඇතිරීම</t>
  </si>
  <si>
    <t>බලගල දේවාලය වත්ත මාර්ගය පස් කපා මාර්ග සැකසීම</t>
  </si>
  <si>
    <t>ඉලුක්වෙල</t>
  </si>
  <si>
    <t>මැදපතන ( පහළ) කෘෂි මාර්ගය කොන්ක්‍රීට් ඇතිරීම</t>
  </si>
  <si>
    <t>කරදේගෙදර කෘෂි මාර්ගය කොන්ක්‍රීට් ඇතිරීම</t>
  </si>
  <si>
    <t>පහළවත්ත පිවිසුම බෝක්කුව සෑදීම</t>
  </si>
  <si>
    <t>ඇල්ලන්ද පාසල අසලින් පහළ ගෙදර දක්වා මාර්ගය කොන්ක්‍රීට් ඇතිරීම</t>
  </si>
  <si>
    <t>මහවෙල දිඹුලන ගම්සභා මාර්ගය මහවෙල සිට කොන්ක්‍රීට් ඇතිරීම</t>
  </si>
  <si>
    <t>ඇල්ලන්ද</t>
  </si>
  <si>
    <t>හත්කිඳ</t>
  </si>
  <si>
    <t xml:space="preserve">දිඹුලන වන්නකුගම ( දිඹුලන පාසල හා පන්සල අසල ) </t>
  </si>
  <si>
    <t xml:space="preserve">අම්පිටිදෝව සිට වල්ලියද්ද මාර්ගය කොන්ක්‍රීට් ඇතිරීම </t>
  </si>
  <si>
    <t>ඉහළ බුස්දුල්ල දුනියාගොල්ලගම හරහා මාර්ගය කොන්ක්‍රීට් ඇතිරීම</t>
  </si>
  <si>
    <t>කඩදොර සිට ඌවපරණගම විදුහලට පාලම අලුත්වැඩියාව හා මාර්ගය කොන්ක්‍රීට් ඇතිරීම</t>
  </si>
  <si>
    <t>මොටමොලේ ඇළ මාර්ගය කොන්ක්‍රීට් ඇතිරීම</t>
  </si>
  <si>
    <t>රතඹ අඹගහකොටුව අසල සිට හේනඅරාව දක්වා දිවෙන ඇළ මාර්ගය කොන්ක්‍රීට් ඇතිරීම</t>
  </si>
  <si>
    <t>ඉස්රව කුඹුරුයාය මාර්ගය කොන්ක්‍රීට් ඇතිරීම</t>
  </si>
  <si>
    <t>වැවේගම පාලුවත්ත පස් කපා මාර්ගය සැකසීම</t>
  </si>
  <si>
    <t>ඉඩමගම</t>
  </si>
  <si>
    <t>බුස්දුල්ල</t>
  </si>
  <si>
    <t>රතඹ</t>
  </si>
  <si>
    <t>යහලඅරාව</t>
  </si>
  <si>
    <t>බ/දියබෝකඳුර විදුහලෙහි සනීපාරක්ෂක පහසුකම් නව ඉදිකිරීමි සඳහා</t>
  </si>
  <si>
    <t>බ/මැදවෙල ම.ම විදුහලෙහි සනීපාරක්ෂක පහසුකම් නව ඉදිකිරීමි සඳහා</t>
  </si>
  <si>
    <t>බ/තුප්පිටිය මහා විදුහලෙහි සනීපාරක්ෂක පහසුකම් නව ඉදිකිරීමි සඳහා</t>
  </si>
  <si>
    <t>බ/ගමිපහ බණ්ඩාරනායක ම.ම විදුහලෙහි සනීපාරක්ෂක පහසුකම් නව ඉදිකිරීමි සඳහා</t>
  </si>
  <si>
    <t>බ/දුඹුලන විදුහලෙහි සනීපාරක්ෂක පහසුකම් නව ඉදිකිරීමි සඳහා</t>
  </si>
  <si>
    <t>බ/පේරවැල්ල විදුහලෙහි සනීපාරක්ෂක පහසුකම් නව ඉදිකිරීමි සඳහා</t>
  </si>
  <si>
    <t>මස්පන්න</t>
  </si>
  <si>
    <t>දුඹුලන</t>
  </si>
  <si>
    <t>බ/ගමිපහ බණ්ඩාරනායක ම.ම විද්‍යාලීය ක්‍රීඩා පිටිය පුලුල් කිරීම</t>
  </si>
  <si>
    <t>බ/දුඹුලන විද්‍යාලීය ක්‍රීඩා පිටිය පුලුල් කිරීම</t>
  </si>
  <si>
    <t>බ/යාලගමුව විද්‍යාලීය ක්‍රීඩා පිටිය පුලුල් කිරීම</t>
  </si>
  <si>
    <t>බ/ ඌවපරණගම විද්‍යාලීය ක්‍රීඩා පිටිය පුලුල් කිරීම</t>
  </si>
  <si>
    <t xml:space="preserve">අදියාරවත්ත සතිපොළ පොළව සකස් කොට සිමෙන්ති ගල් හෝ කොන්ක්‍රීට් ඇතිරීම සහා ස්තිර වහල දැමීම </t>
  </si>
  <si>
    <t>කොහිලගම</t>
  </si>
  <si>
    <t>කේ. බී. ආරියසේන</t>
  </si>
  <si>
    <t>එච්. එම්. ටිකිරිබණ්ඩා</t>
  </si>
  <si>
    <t>ඒ. පී. ආරියරත්න</t>
  </si>
  <si>
    <t>ඩබ්. ඩී. එන්දොරිස්</t>
  </si>
  <si>
    <t>කේ.පී. පියතිස්ස</t>
  </si>
  <si>
    <t>ඩබ්. ඩී. දයාවතී</t>
  </si>
  <si>
    <t>ඩබ්. ඩී. පොඩිනෝනා</t>
  </si>
  <si>
    <t>එම්. එච්. එම්. සමන්කුමාර</t>
  </si>
  <si>
    <t>එස්.  එම්. ගාමිණී සමරකෝන්</t>
  </si>
  <si>
    <t>බී. එම්. කුසුම් ප්‍රියදර්ශණි</t>
  </si>
  <si>
    <t>ඩී. එම්. මධුර වසන්ත</t>
  </si>
  <si>
    <t>කේ. ඩබ්. ධනසිරි</t>
  </si>
  <si>
    <t>ආර්. එම්. ටිකිරිබණ්ඩා</t>
  </si>
  <si>
    <t>ආර්. ඩබ්. එම්. චන්ද්‍රපේම</t>
  </si>
  <si>
    <t>ආර්. ඩබ්. එම්. සීලවතී</t>
  </si>
  <si>
    <t>එච්. එම්. සුමිත්‍රා කුමාරි</t>
  </si>
  <si>
    <t>එන්. ඒ. ගුණරත්ණ මැණිකේ</t>
  </si>
  <si>
    <t>ඩී. එම්. හේමමාලි</t>
  </si>
  <si>
    <t>ඩබ්. ඒ. නිමලරත්න</t>
  </si>
  <si>
    <t>ගීතා මල්කාන්ති මැණිකේ</t>
  </si>
  <si>
    <t>ආර්. එමි. කිරිමැණිකා</t>
  </si>
  <si>
    <t>කේ. බී. ඥාණතිලක</t>
  </si>
  <si>
    <t>ඊ. රත්නපාල</t>
  </si>
  <si>
    <t>සරත් වීරසේකර</t>
  </si>
  <si>
    <t>එන්සෝහාමි</t>
  </si>
  <si>
    <t>ඒ. ජී. එච්. සඳුන් මධුරංග</t>
  </si>
  <si>
    <t>ආර්. ඩී. විමලාවතී</t>
  </si>
  <si>
    <t>කේ. පී. මහිමි</t>
  </si>
  <si>
    <t>ආර්. එමි. විමලසේන</t>
  </si>
  <si>
    <t>එස්. කේ. කපිල</t>
  </si>
  <si>
    <t>වේවැල්තලාව, ගලනිහ, මස්පන්න</t>
  </si>
  <si>
    <t>මීවලතැන්න, ගලනිහ, මස්පන්න</t>
  </si>
  <si>
    <t>නරංවල, ගලනිහ, මස්පන්න</t>
  </si>
  <si>
    <t>කලගහඋල්ල, බඹරපාන</t>
  </si>
  <si>
    <t>මදපතන, කන්දකුඹුර, බඹරපාන</t>
  </si>
  <si>
    <t xml:space="preserve">බුලත්වත්ත, දිඹුලන, අඹගස්දෝව </t>
  </si>
  <si>
    <t>"දිනුඳු සෙවණ", යාම්පාන, අඹගස්දෝව</t>
  </si>
  <si>
    <t>ඩමුන්නේගෙදර, නායගෙදර, මස්පන්න</t>
  </si>
  <si>
    <t>උඩලන්ද, දඹගහපිටිය, දිඹුලන, අඹගස්දෝව</t>
  </si>
  <si>
    <t>දුඹුලන, අඹගස්දෝව</t>
  </si>
  <si>
    <t>කරගහවත්ත, ගලනිහ, මස්පන්න</t>
  </si>
  <si>
    <t>කොස්වත්ත, ගලනිහ, මස්පන්න</t>
  </si>
  <si>
    <t>ලියනගොල්ල, වෑතලාව, යාලගමුව</t>
  </si>
  <si>
    <t>ඇලෙපල්ල වත්ත, ඇල්ලන්ද, අඹගහවත්ත</t>
  </si>
  <si>
    <t>කුඩාබෝහින්න, ඌමාඇළ, ඌවපරණගම</t>
  </si>
  <si>
    <t>ඌමාඇළ, ඌවපරණගම</t>
  </si>
  <si>
    <t>මහකඳුරේ ගෙදර, මැදවෙල, උඩුකිඳ</t>
  </si>
  <si>
    <t>ගලින්දමුල්ල, නෙල්හවඩිගම, මැදවෙල, උඩුකිඳ</t>
  </si>
  <si>
    <t>බංගලාවත්ත, බලගල</t>
  </si>
  <si>
    <t>දේවාලේවත්ත, බලගල</t>
  </si>
  <si>
    <t>ගලබඩනිවස, මැටැවලලන්ද, කෝවේල, වැලිමඩ</t>
  </si>
  <si>
    <t>නාරංවත්ත, ගලනිහ, මස්පන්න</t>
  </si>
  <si>
    <t>අගත කුඹුර, ඉඩමේගම</t>
  </si>
  <si>
    <t>දෙමටගස්තැන්න, කන්දේකුඹුර, බඹරපාන</t>
  </si>
  <si>
    <t>පන්නල විහාර ස්ථානය අලුත්වැඩියා කටයුතු සඳහා</t>
  </si>
  <si>
    <t>ගලනිහ විහාර ස්ථානය අලුත්වැඩියා කටයුතු සඳහා</t>
  </si>
  <si>
    <t>හත්කිඳ විහාර ස්ථානය අලුත්වැඩියා කටයුතු සඳහා</t>
  </si>
  <si>
    <t>යාලගමුව විහාර ස්ථානය අලුත්වැඩියා කටයුතු සඳහා</t>
  </si>
  <si>
    <t>දලුඇල්ල විහාර ස්ථානය අලුත්වැඩියා කටයුතු සඳහා</t>
  </si>
  <si>
    <t>කන්දේඇල විහාර ස්ථානය අලුත්වැඩියා කටයුතු සඳහා</t>
  </si>
  <si>
    <t>රන්හවඩිගම විහාර ස්ථානය අලුත්වැඩියා කටයුතු සඳහා</t>
  </si>
  <si>
    <t>මහාකුඹුර විහාර ස්ථානය අලුත්වැඩියා කටයුතු සඳහා</t>
  </si>
  <si>
    <t>කැටගොඩ විහාර ස්ථානය අලුත්වැඩියා කටයුතු සඳහා</t>
  </si>
  <si>
    <t>මස්පන්න විහාර ස්ථානය අලුත්වැඩියා කටයුතු සඳහා</t>
  </si>
  <si>
    <t>දිඹුලන විහාර ස්ථානය අලුත්වැඩියා කටයුතු සඳහා</t>
  </si>
  <si>
    <t>බලගල විහාර ස්ථානය අලුත්වැඩියා කටයුතු සඳහා</t>
  </si>
  <si>
    <t>පේරමණ්ඩිය විහාර ස්ථානය අලුත්වැඩියා කටයුතු සඳහා</t>
  </si>
  <si>
    <t>විහාර ස්ථානය අලුත්වැඩියා කටයුතු සඳහා</t>
  </si>
  <si>
    <t>වැලිගම් විහාර ස්ථානය අලුත්වැඩියා කටයුතු සඳහා</t>
  </si>
  <si>
    <t>රත්නොදගම කෝවිලේ අලුත්වැඩියා කටයුතු සඳහා</t>
  </si>
  <si>
    <t>කැන්දගොල්ල කෝවිලේ අලුත්වැඩියා කටයුතු සඳහා</t>
  </si>
  <si>
    <t>වෑතලාව</t>
  </si>
  <si>
    <t>උනපාන</t>
  </si>
  <si>
    <t>කිඳිගොඩ</t>
  </si>
  <si>
    <t>කැන්දගොල්ල</t>
  </si>
  <si>
    <t>කොටවෙර පුරාණ දේවාලය අලුත්වැඩියා කටයුතු සඳහා</t>
  </si>
  <si>
    <t>ඉහළ කොටවෙර</t>
  </si>
  <si>
    <t>ආර්. එම්. කරුණාසේන</t>
  </si>
  <si>
    <t>එන්. ඒ. සයිමන්</t>
  </si>
  <si>
    <t>එම්. එච්. එම්. මංජුල</t>
  </si>
  <si>
    <t>සරත් වික්‍රමසිංහ</t>
  </si>
  <si>
    <t>එච්. එම්. සුදුබණ්ඩා</t>
  </si>
  <si>
    <t>ඒ. එම්. බන්දුල සමරවික්‍රම</t>
  </si>
  <si>
    <t>ආර්. එම්. පූර්ණිමා හංසිකා</t>
  </si>
  <si>
    <t>ඒ. එම්. මහේන්ද්‍රපාල</t>
  </si>
  <si>
    <t>ඩබ්. එම්. කුමාරිහාමි</t>
  </si>
  <si>
    <t>ඩබ්. එම්. ගුණදාස</t>
  </si>
  <si>
    <t>ඩබ්. එම්. පොඩිනෝනා</t>
  </si>
  <si>
    <t>ඒ. එම්. කන්දසාමි තංගරාසු</t>
  </si>
  <si>
    <t>ඩබ්. ඩී. මාටින්</t>
  </si>
  <si>
    <t>ඩබ්. ඩී. කුසුමාවති</t>
  </si>
  <si>
    <t>කාචනා නුවන් කුමාරි</t>
  </si>
  <si>
    <t>ආර්. ඩී. ගුනදාස</t>
  </si>
  <si>
    <t>ආරියදාස විතානෙගේ</t>
  </si>
  <si>
    <t>සුජිත් චතුරංග දිසානායක</t>
  </si>
  <si>
    <t>කේ. ඩබ්. ජයලත්</t>
  </si>
  <si>
    <t>මාරිමුත්තු රාසලිංගම්</t>
  </si>
  <si>
    <t>ගෝපාල් දිනේෂ් කුමාර</t>
  </si>
  <si>
    <t>සුභ්‍රමනියම් ප්‍රභූ</t>
  </si>
  <si>
    <t>ගොවින්දරාජ් ඩිලාන් කුමාර</t>
  </si>
  <si>
    <t>තමිල්චේල්වි</t>
  </si>
  <si>
    <t>පී. එච්. විල්සන්</t>
  </si>
  <si>
    <t>ඩබ්. කේ. කේ. විජේසිංහ</t>
  </si>
  <si>
    <t>කේ. අනුර පොන්සේකා</t>
  </si>
  <si>
    <t>ජේ. ජේ. එම්. අනුලාවතී</t>
  </si>
  <si>
    <t>එස්. එච්. එම්. එස්. විජේබංඩාර</t>
  </si>
  <si>
    <t>ඩබ්. එම්. විජේරත්න</t>
  </si>
  <si>
    <t>ආර්. එම්. පියරත්න</t>
  </si>
  <si>
    <t>එස්. වී. සියදෝරිස්</t>
  </si>
  <si>
    <t>අයි. ජේ. සී. සිල්වා වීරසිංහ</t>
  </si>
  <si>
    <t>ඩබ්. එම්. සුනේත්‍රා</t>
  </si>
  <si>
    <t>අලගුරාජ්</t>
  </si>
  <si>
    <t>රෙන්ගසාමි ත්‍යාගරාජ්</t>
  </si>
  <si>
    <t>පර්දර්</t>
  </si>
  <si>
    <t>රෝස්මෙරි</t>
  </si>
  <si>
    <t>එස්. එම්. සුදුබණ්ඩා</t>
  </si>
  <si>
    <t>ධම්මික නිෂ්ශංක</t>
  </si>
  <si>
    <t>ඩී. එම්. කරුණාතිලක</t>
  </si>
  <si>
    <t>ජේ. එස්. බී. මුල්ලේගම</t>
  </si>
  <si>
    <t>ඩී. එම්. අනුර කුමාර</t>
  </si>
  <si>
    <t>ආර්. ඒ. පත්මසිරි</t>
  </si>
  <si>
    <t>ගංගා ශිරාණි දොඩමිවල</t>
  </si>
  <si>
    <t>ආර්. ඩී. සුනිල් රාජපක්ෂ</t>
  </si>
  <si>
    <t>එම්. එච්. එම්. ටිකිරිබණ්ඩා</t>
  </si>
  <si>
    <t>ඩී. කේ. එම්. සොමාවතී</t>
  </si>
  <si>
    <t>ටී. කේ. එම්, ධර්මදාස</t>
  </si>
  <si>
    <t>ඩී. එම්. රණසිංහ</t>
  </si>
  <si>
    <t>ඩී. එම්. පත්මසිරි බණ්ඩාර</t>
  </si>
  <si>
    <t>ඩී. එම්. කරුණාදාස</t>
  </si>
  <si>
    <t>ඩී. එම්. කරුණසේන</t>
  </si>
  <si>
    <t>ආර්. ඩී. මේරි</t>
  </si>
  <si>
    <t>ක්‍රිස්ණජිනා අමන්දකොන්</t>
  </si>
  <si>
    <t>එන්සොහාමි</t>
  </si>
  <si>
    <t>ඒ. ජී. ඒ. එච්. සඳුන් මධුරංග</t>
  </si>
  <si>
    <t xml:space="preserve">ඒ. එම්. බංඩාර මැණිකේ </t>
  </si>
  <si>
    <t>එම්. එච්. එම්. වර්ණසුරිය</t>
  </si>
  <si>
    <t>කේ. එම්. චාන්දනී දෙහිපොල</t>
  </si>
  <si>
    <t>කේ. ඩබ්. ගුණසිරි</t>
  </si>
  <si>
    <t>කේ. ඩබ්. ශ්‍රියාවතී</t>
  </si>
  <si>
    <t>වයි. එම්. ධනවතීයාපා</t>
  </si>
  <si>
    <t>මංජුල ප්‍රියන්ත</t>
  </si>
  <si>
    <t>ඩබ්. ඩී. බබානෝනා</t>
  </si>
  <si>
    <t>එච්.එම්. ගාමිණී</t>
  </si>
  <si>
    <t>එච්. එම්. ජයසුන්දර</t>
  </si>
  <si>
    <t>එච්. එම්. පත්ම බංදුල</t>
  </si>
  <si>
    <t>එච්. එම්. අතුල ප්‍රියන්ත</t>
  </si>
  <si>
    <t>ඒ. එම්. සරත්චන්ද්‍ර</t>
  </si>
  <si>
    <t>ජේ. එම්. සේනානායක</t>
  </si>
  <si>
    <t>ජේ. එම්. චන්දික</t>
  </si>
  <si>
    <t>ජේ. සුමති පාලිත</t>
  </si>
  <si>
    <t>එච්. එම්. පුංචිබණ්ඩා</t>
  </si>
  <si>
    <t>එම්. එම්. විමලාවතී</t>
  </si>
  <si>
    <t>රෝසා නිෂාන්ති</t>
  </si>
  <si>
    <t>ආර්. එම්. අතුල කුමාර</t>
  </si>
  <si>
    <t>කේ. එම්. සිසිර කුමාර</t>
  </si>
  <si>
    <t>ආර්. ඩී. නිමල්</t>
  </si>
  <si>
    <t>නිලුකා දමයන්ති දසනායක</t>
  </si>
  <si>
    <t>එච්. එම්. සෝමාවතී</t>
  </si>
  <si>
    <t>කේ. ඩබ්. ප්‍රේමරත්න</t>
  </si>
  <si>
    <t>පී. සම්මුගනාදන්</t>
  </si>
  <si>
    <t>කේ. ඩබ්. සෝමපාල</t>
  </si>
  <si>
    <t>කේ. බී. රත්නායක</t>
  </si>
  <si>
    <t>අජිත් සම්පත්</t>
  </si>
  <si>
    <t>චමිලා සරෝජනී</t>
  </si>
  <si>
    <t>කේ. එම්. ඥාණවතී</t>
  </si>
  <si>
    <t>කේ. එම්. නන්දාවතී</t>
  </si>
  <si>
    <t>සී. අප්පුසාමි</t>
  </si>
  <si>
    <t>සේල්ලඅම්මා</t>
  </si>
  <si>
    <t>ධර්මලිංගම්</t>
  </si>
  <si>
    <t>රැජිණි</t>
  </si>
  <si>
    <t>වේලායුධම්</t>
  </si>
  <si>
    <t>එම්. ගෝපාල්</t>
  </si>
  <si>
    <t>පී. වේලු</t>
  </si>
  <si>
    <t>කේ. එම්. මද්දුම මැණිකා</t>
  </si>
  <si>
    <t>එස්. එම්. මානෙල්</t>
  </si>
  <si>
    <t>ඒ. එම්. දිනේෂ් චතුරංග</t>
  </si>
  <si>
    <t>දවටගහමඩ, දිඹුලන, අඹගස්දෝව.</t>
  </si>
  <si>
    <t>කුඹුරේගෙදර, දිඹුලන, අඹගස්දෝව.</t>
  </si>
  <si>
    <t>අටුබැදිහන්න, දිඹුලන, අඹගස්දෝව.</t>
  </si>
  <si>
    <t>කිරිඅඟුල්වත්ත, දඹගහපිටිය. දිඹුලන, අඹගස්දෝව.</t>
  </si>
  <si>
    <t>වරල්කැටිය, බඹරපාන</t>
  </si>
  <si>
    <t>ගල්පොත්තහේන, කැටගොඩ, මැදවේල, උඩුකිද</t>
  </si>
  <si>
    <t>කරමැටිඇලපත්ගෙදර, මැදවේල, උඩුකිද</t>
  </si>
  <si>
    <t>දඩල්ලේගෙදර, ලුණුඅටුගම, ඌවපරණගම</t>
  </si>
  <si>
    <t>කරගහඋල්පත, මැදවේල, උඩුකිද</t>
  </si>
  <si>
    <t>පාලුවත්ත, වැවේගම, අඹගස්දෝව.</t>
  </si>
  <si>
    <t>අගුරැදෑමුල්ල, මස්පන්න</t>
  </si>
  <si>
    <t>හෙලවත්ත, ඇල්ලන්ද, අඹගස්දෝව.</t>
  </si>
  <si>
    <t>ඇල්ල්නද, අඹගස්දෝව.</t>
  </si>
  <si>
    <t>බඹඩකපල්ල, රතඹ, අඹගස්දෝව.</t>
  </si>
  <si>
    <t xml:space="preserve">යමාකාරඇල්ල, රතඹ, අඹගස්දෝව. </t>
  </si>
  <si>
    <t>මීයංඅරාව, රතඹ, අඹගස්දෝව.</t>
  </si>
  <si>
    <t xml:space="preserve">හූකැටියඇල්ල, දරගල, වැලිමඩ </t>
  </si>
  <si>
    <t>ශ්‍රියා නිවස, විවේදෝව, කටුගල්ල</t>
  </si>
  <si>
    <t>අලගොල්ලවත්ත, ලූණුවත්ත</t>
  </si>
  <si>
    <t>කර්කලිස් පහළ කොටස, ලූණුවත්ත</t>
  </si>
  <si>
    <t>බල්ඩිමාර්, බංගලා ඩිවිසන්, ලූණුවත්ත</t>
  </si>
  <si>
    <t>බතලවත්ත ගෙදර, අඹගස්දෝව.</t>
  </si>
  <si>
    <t>අංක 18, සීගිරි නිවස, අඹගස්දෝව.</t>
  </si>
  <si>
    <t>හිඹිලියගහමඩිත්ත, අඹගස්දෝව.</t>
  </si>
  <si>
    <t>සිරි නිවස, අඹගස්දෝව.</t>
  </si>
  <si>
    <t>සමරගිරි, කරගහගින්න, අඹගස්දෝව.</t>
  </si>
  <si>
    <t>තලාකුඹුර, අඹගස්දෝව.</t>
  </si>
  <si>
    <t>අලුත්ගෙදර, පුහුල්පොල, හාගිලිඇල්ල, වැලිමඩ</t>
  </si>
  <si>
    <t>දඹලවැල්හේන, පුහුල්පොල, හාගිලිඇල්ල, වැලිමඩ</t>
  </si>
  <si>
    <t>පිටාහාකුඹුර, සේනානායක හංදිය, අඹගස්දෝව.</t>
  </si>
  <si>
    <t>සමරගර, අඹගස්දෝව.</t>
  </si>
  <si>
    <t>කොණ්ඩගල, බල්ඩිමර්, ලූණුවත්ත</t>
  </si>
  <si>
    <t>ගාලවත්තගෙදර, කුඹුරේගෙදර, දිඹුලන, අඹගස්දෝව.</t>
  </si>
  <si>
    <t>පේරවැල්ල හංදිය, ගලහගම, හග්ගල</t>
  </si>
  <si>
    <t>ගලිලින්දමුල්ල, තෙල්හවඩාගම, මැදවේල, උඩුකිඳ</t>
  </si>
  <si>
    <t>මැදවලව්ව, දිඹුලන, අඹගස්දෝව.</t>
  </si>
  <si>
    <t>වැල්කින්නේගෙදර, බුලත්වත්ත, දිඹුලන, අඹගස්දෝව.</t>
  </si>
  <si>
    <t>අලවතුපිටිය, කුඹුරේගෙදර, දිඹුලන, අඹගස්දෝව.</t>
  </si>
  <si>
    <t>සෙන්දරාවත්ත, කුඹුරේගෙදර, දිඹුලන, අඹගස්දෝව.</t>
  </si>
  <si>
    <t>පොලබෙරේගෙදර, බුලත්වත්ත, දිඹුලන, අඹගස්දෝව.</t>
  </si>
  <si>
    <t>සුනිල් සෙවණ, බුලත්වත්ත, දිඹුලන, අඹගස්දෝව.</t>
  </si>
  <si>
    <t>බංගලාවත්ත, බලගල.</t>
  </si>
  <si>
    <t>දේවාලවත්ත, බලගල.</t>
  </si>
  <si>
    <t>දෙහිපොල කැටගොඩ, මැදවේල, උඩුකිඳ.</t>
  </si>
  <si>
    <t>වැලිඅරාව, වතුපිටිය, ඉඹුල්ගස්හින්න</t>
  </si>
  <si>
    <t>දේවාලවත්ත, බලගල</t>
  </si>
  <si>
    <t>උඩගෙදර, බලගල</t>
  </si>
  <si>
    <t>කළගහල්ල, බඹරපාන</t>
  </si>
  <si>
    <t>තැන්නහේන, ඉඩමේගම, බඹරපාන.</t>
  </si>
  <si>
    <t>ඉලුක්වත්ත, ඉඩමේගම, බඹරපාන</t>
  </si>
  <si>
    <t>පිටියකුඹුර, මැද්දහිනින, බඹරපාන.</t>
  </si>
  <si>
    <t>පහළ ඇල්ලන්ද</t>
  </si>
  <si>
    <t>මීගහරාව, මස්පන්න</t>
  </si>
  <si>
    <t>දිඹුලන, අඹගස්දෝව.</t>
  </si>
  <si>
    <t>කපුහේන, දිඹුලන, අඹගස්දෝව.</t>
  </si>
  <si>
    <t>ඉඩමේගම, බඹරපාන</t>
  </si>
  <si>
    <t>ගල්ඉහගෙදර, ඉඳිගහදෝව, ලූණුවත්ත</t>
  </si>
  <si>
    <t>ඉඳිගහදෝව, ලූණුවත්ත</t>
  </si>
  <si>
    <t>අක්රමලේ, ලූණුවත්ත.</t>
  </si>
  <si>
    <t>නව නිවාස, රහුපොල.</t>
  </si>
  <si>
    <t>වෙදගෙදර, ඉඳිගහදෝව, ලූණුවත්ත.</t>
  </si>
  <si>
    <t>වැලිපිටිතැන්න, යාලගමුව.</t>
  </si>
  <si>
    <t>මැදිපොකුණ වසම මැදපතන ග්‍රාමයේ ඉඩම් කට්ටි 80 පමණ මැනීම් කටයුතු සඳහා</t>
  </si>
  <si>
    <t xml:space="preserve">මැදිපොකුණ </t>
  </si>
  <si>
    <t>ගලහිටියාවගම මැද සකස් කර ඇති මාර්ගය කොන්ක්‍රිට් කිරීම</t>
  </si>
  <si>
    <t>වෑතලාව ප්‍රධාන මාර්ගයේ සිට භාවිතා කරන ගම මැද පාර කොන්ක්‍රිට් කිරීම</t>
  </si>
  <si>
    <t>තොටුපල සිට කිදිගොඩ ප්‍රජාශාලාවදක්වා මාර්ගයේ ඉතිරි කොටස කොන්ක්‍රිට් කිරීම</t>
  </si>
  <si>
    <t>ගල්පිටියාවත්ත මාර්ගය කොන්ක්‍රිට් කිරීම හා බෝක්කු දැමීම</t>
  </si>
  <si>
    <t>යාලගමුව වැලිපිටතැන්න මාර්ගයේ බෝක්කු දැමීම</t>
  </si>
  <si>
    <t>කහටගස්තැන්න වෑතලාව මාර්ගය කොන්ක්‍රිට් කිරීම</t>
  </si>
  <si>
    <t>වැවේගම මස්පැන්න ප්‍රධාන මාර්ගයේ සිට වැවේ හේන මාර්ගයේ ඉතිරි කොටස සැකසීම</t>
  </si>
  <si>
    <t>පල්ලේවෙල කුඹුරු යාය දක්වා මාර්ගය කුට්ටිගල් අතුරා සකස් කිරීම</t>
  </si>
  <si>
    <t>සියඹලාගහවත්ත මංසන්ධියේ සිට පහළ බුලත්වත්ත දක්වා මාර්ගය කොන්ක්‍රිට් කිරීම</t>
  </si>
  <si>
    <t>වැටකඩ මාර්ගයේ ඉතිරි කොටස කොන්ක්‍රිට් කිරීම</t>
  </si>
  <si>
    <t>වන්නුකගම මහවෙල මාර්ගයේ ඉතිරි කොටස කොන්ක්‍රිට් කිරීම</t>
  </si>
  <si>
    <t>ඉලුක්වෙල ගම හරහා සොහොන් බිම අසලින් ඇති මාර්ගය කොන්ක්‍රිට් කිරීම</t>
  </si>
  <si>
    <t>ගම්පහවත්ත පහළ කොටස මාර්ගය කොන්ක්‍රිට් කිරීම</t>
  </si>
  <si>
    <t>මානික්කාවත්ත දලුකාමර මාර්ගය සකස් කිරීම</t>
  </si>
  <si>
    <t>කර්කිල්ස්වත්ත පහළ කොටස ලැයිම් කාමර (කොවාටස්) වලට යන මාර්ගය සැකසීම</t>
  </si>
  <si>
    <t>ඉඩමේගම සිට මැදිපොකුණ දක්වා මාර්ගය කොන්ක්‍රිට් කිරීම</t>
  </si>
  <si>
    <t>මැදිපොකුණ හරහා අලවතුතැන්න මාර්ගය පස් කපා කොන්ක්‍රිට් කිරීම</t>
  </si>
  <si>
    <t>නිකගොල්ල හන්දියේ සිට මුස්ලිම් පල්ලිය දක්වා මාර්ගය සැකසීම</t>
  </si>
  <si>
    <t>හොරතොට ප්‍රධාන මාර්ගයේ සිට හොරටෙ විහාරස්ථානය දක්වා මාර්ගය කොන්ක්‍රිට් කිරීම</t>
  </si>
  <si>
    <t>මහකුඹුර පන්සල අසල සිට උඩ කොටස කොන්ක්‍රිට් කිරීම</t>
  </si>
  <si>
    <t>පනාගොඩ නිකකැටිය පිහිල්ල අලුත්වැඩියා කිරීම</t>
  </si>
  <si>
    <t>හියුගෝලන්ඩ් තේ කර්මාන්ත ශාලාව අසල සිට ලිදමුල්ල මැදහින්න මාර්ගය කොන්ක්‍රිට් කිරීම</t>
  </si>
  <si>
    <t>කෙහෙල් අත්තරාව පීල්ල අසල සිට උල්හිටිගොඩ මාර්ගයේ මුල් කොටස කොන්ක්‍රිට් කිරීම</t>
  </si>
  <si>
    <t>කලුවැල්ගොඩ හන්දියේ සිට හාල් ඔයට පිවිසෙන අඩිපාර සදහා පඩිපෙළක් සැකසීම</t>
  </si>
  <si>
    <t>උණපාන ටික්කලහින්න මාර්ගය කොන්ක්‍රිට් කිරීම</t>
  </si>
  <si>
    <t>ගිනිකටුවල ලිදට යන පාර කොන්ක්‍රිට් කිරීම</t>
  </si>
  <si>
    <t>දඹේවෙල දියාකොල මාර්ගයේ සිට අතුරු මාර්ගයක් ඉදි කිරීම</t>
  </si>
  <si>
    <t>කෝට්ටගොඩ අම්පිටි ඇලේ සිට දියාකොල ඇල දක්වා පඩිපෙළ ඉදි කිරීම</t>
  </si>
  <si>
    <t>බෙරලියපොල කරපුටුවාව මාර්ගය සකස් කිරීම</t>
  </si>
  <si>
    <t>හත්තානංගොඩ මැද පාර ඉතිරි කොටස කොන්ක්‍රිට් කිරීම</t>
  </si>
  <si>
    <t>සපුගොල්ල කොටුවේගෙදර මාර්ගය කොන්ක්‍රිට් කිරීම</t>
  </si>
  <si>
    <t>කිරවනාගම සිට උණගහදොරොව්ව වොල්ඩිමාර් දක්වා  මාර්ගය කොන්ක්‍රිට් කිරීම</t>
  </si>
  <si>
    <t>අලගොල්ලවත්ත පහළ කොටස  මාර්ගය කොන්ක්‍රිට් කිරීම</t>
  </si>
  <si>
    <t>හගුන්නාව සහ මලපුටුවාව යා කරන මාර්ගයේ ඉතිරි කොටස කොන්ක්‍රිට් කිරීම</t>
  </si>
  <si>
    <t>හගුන්නාව කුඩාගොඩ  මාර්ගය කොන්ක්‍රිට් කිරීම</t>
  </si>
  <si>
    <t>රංහවඩිගම මැදවැටිය  මාර්ගයේ ඉතිරි කොටස කොන්ක්‍රිට් කිරීම</t>
  </si>
  <si>
    <t>කිරියගොල්ල දේවාලය අසල සිට තුම්බවත්ත  මාර්ගය කොන්ක්‍රිට් කිරීම</t>
  </si>
  <si>
    <t>උඩුහාවර තැටිකෑවේගම හාල්ඔයට යන  මාර්ගය</t>
  </si>
  <si>
    <t>ඌරුබොක්ක මාර්ගය සකස් කිරීම</t>
  </si>
  <si>
    <t>මැදහින්න කලුගල්පොත්ත  මාර්ගය කොන්ක්‍රිට් කිරීම</t>
  </si>
  <si>
    <t>වෙලමැදගම කුරුදුවත්තේ සිට රවන් ඇල්ල දක්වා මාර්ගය</t>
  </si>
  <si>
    <t>මැදහින්න විද්‍යාලය අසල සිට බෝගරාවත්ත හරහා කන්ද ඇල  මාර්ගය කොන්ක්‍රිට් කිරීම</t>
  </si>
  <si>
    <t>යාම්පාන පොදු ලිදේ සිට ගම්සභා මාර්ගය දක්වා ඇති මාර්ගය සකස් කිරීම</t>
  </si>
  <si>
    <t>බුස්දුල්ල අලුගොල්ල  මාර්ගය කොන්ක්‍රිට් කිරීම</t>
  </si>
  <si>
    <t>වැරැල්ලහින්න සිට කුමාරපට්ටිය පාසල දක්වා  මාර්ගය කොන්ක්‍රිට් කිරීම</t>
  </si>
  <si>
    <t>කුරුදුගොල්ල වදගොල්ලපතන සුසාන භූමියට යන  මාර්ගය කොන්ක්‍රිට් කිරීම</t>
  </si>
  <si>
    <t>කුරුදුගොල්ල නිකඅත්තගොඩ මාර්ගය ඉතිරි කොටස කොන්ක්‍රිට් කිරීම</t>
  </si>
  <si>
    <t>නහකඩිය අම්පිටිගොඩ  මාර්ගය කොන්ක්‍රිට් කිරීම</t>
  </si>
  <si>
    <t>නහකඩිය පන්සල අසල සිට කුඹුරු යාය දක්වා මාර්ගය කොන්ක්‍රිට් කිරීම</t>
  </si>
  <si>
    <t>ගල්පොත්තේ සිට මෝරගස්දෝව මාර්ගය කොන්ක්‍රිට් කිරීම</t>
  </si>
  <si>
    <t>පේරවැල්ල ගලහිටියාපතන මාර්ගය කොන්ක්‍රිට් කිරීම</t>
  </si>
  <si>
    <t>කපුකොටුව නාපොලබොක්ක මාර්ගය කොන්ක්‍රිට් කිරීම</t>
  </si>
  <si>
    <t>කරගහඋල්පත ප්‍රධාන මාර්ගයේ සිට නිකගොලුවාව මාර්ගය සම්බන්ධව අතුරු මාර්ගය කොන්ක්‍රිට් කිරීම</t>
  </si>
  <si>
    <t>එළමල් අරාව වැව</t>
  </si>
  <si>
    <t>කන්දෙපුහුල්පොල ඔය හරස් කර ජලාශයක් සෑදීම</t>
  </si>
  <si>
    <t>බතලහේන වැව</t>
  </si>
  <si>
    <t>නෙළුවල අමුණ</t>
  </si>
  <si>
    <t>ලුනුපෙත්තාවල කොස්හලතැන්න ඇල සහ අමුණ</t>
  </si>
  <si>
    <t>හූරන්න උල්පත වැව් බැම්ම</t>
  </si>
  <si>
    <t>හෙලඅලකොල අරාව වැව</t>
  </si>
  <si>
    <t>කන්දෙඅරාව බුස්මත්තතේ වැව</t>
  </si>
  <si>
    <t>තුන්පත් ඇල්ල වැව</t>
  </si>
  <si>
    <t>අලුත්තැන්න හෙලවත්ත පාර</t>
  </si>
  <si>
    <t>ගල්පීල්ල කිරින්ද තැන්න පාර</t>
  </si>
  <si>
    <t>මුළුතුකුඹුරගම කෙලවර දක්වා පාර</t>
  </si>
  <si>
    <t>ඇස්සැද්දුම-පේරගස්වත්ත පාර</t>
  </si>
  <si>
    <t>කන්දේඇල වක්කඩහින්න දියබෙදුම් පාර</t>
  </si>
  <si>
    <t xml:space="preserve">පෙල්ලිහින්න අලගොල්ල පාර </t>
  </si>
  <si>
    <t>වෙලන්ගස්තැන්න සුසාන භූමිය පාර</t>
  </si>
  <si>
    <t>පීල්ල අගල අසල බෑවුම</t>
  </si>
  <si>
    <t>තොරණ හන්දිය බිබිල පාර</t>
  </si>
  <si>
    <t>තෙන්නකෝන්වෙල කෘෂි මාර්ගය</t>
  </si>
  <si>
    <t>මදෝවිට වැලිමඩ පාරේ පාලම අසල</t>
  </si>
  <si>
    <t xml:space="preserve">තෙන්නකෝවෙල පෙල්ලිවින්න පාර </t>
  </si>
  <si>
    <t>පෙල්ලිවින්න සිට තෙන්නකෝන්වෙල</t>
  </si>
  <si>
    <t>නව පෙල්ලිවින්න ප්‍රජා ශාලාව සිට අබයපුරගම පාර</t>
  </si>
  <si>
    <t>නව පෙල්ලිවින්න ප්‍රජා ශාලාව සිට වෙල්යාය පාර</t>
  </si>
  <si>
    <t>මහ පංසල පාර බිබිලේගෙදර පාර</t>
  </si>
  <si>
    <t>එලමල්අරාව කිතුල් බැද්දේවෙල පාර</t>
  </si>
  <si>
    <t>හිගුරුගමුව මහාගම පාර</t>
  </si>
  <si>
    <t>කැටකෑල්ල ගල්පොත්ත අරාව පාර</t>
  </si>
  <si>
    <t>බොරලන්ද ‍රෝහල හරහා එඩරුගොල්ල පාර</t>
  </si>
  <si>
    <t>හීන්නාරංගොල්ල වතුගොඩවෙල පාර</t>
  </si>
  <si>
    <t xml:space="preserve">හපුතලේ පාර දික්ගොඩ පාර </t>
  </si>
  <si>
    <t>පිටපොල එලමල්අරාව උඩුබිලිතැන්න පාර</t>
  </si>
  <si>
    <t>උඩුලකුඹුර මහවත්ත කෘෂි පාර</t>
  </si>
  <si>
    <t>ඩෙල්ටා පාරේ ඉතිරි කොටස</t>
  </si>
  <si>
    <t>එලගින්නාගොඩ පාර</t>
  </si>
  <si>
    <t>මිරහවත්ත රතනගොල්ල පාර</t>
  </si>
  <si>
    <t xml:space="preserve">කරගහපතන සුසාන භූමිය පාර </t>
  </si>
  <si>
    <t xml:space="preserve">අමුණුමුල්ල පාරේ සිට බෝගහගොඩ මුලතරාව හරහා බ/වෙල පාර </t>
  </si>
  <si>
    <t xml:space="preserve">ඡන්දමඩුව පාර සිට යහපත්වෙල පාර </t>
  </si>
  <si>
    <t>වැලිකඩගම බන්ඩාරවැව අතුරු පාර</t>
  </si>
  <si>
    <t>පුහුල්පොළ කැටකෑල්ල ඇල්ල පාර</t>
  </si>
  <si>
    <t>‍වේල්ල ඇල්ල කන්දෙකුඹුර පාර</t>
  </si>
  <si>
    <t>වැලිමඩ ඇල පාර මීමුරේ උඩගගෙදර පාර</t>
  </si>
  <si>
    <t>වැලිමඩගම සිට අඹගහකුඹුරගම ප්‍රධාන පාර</t>
  </si>
  <si>
    <t>හද්දඋල ගම පාර</t>
  </si>
  <si>
    <t>දික්රොද අරළුගහපතන හරහා බෝගහකුඹුර පාර</t>
  </si>
  <si>
    <t>මැදගොඩදෝව කන්දේගෙදර පාර</t>
  </si>
  <si>
    <t>අලවතුගොඩ බෝධිය ගම තුළට ඇතුල්වන පාර</t>
  </si>
  <si>
    <t xml:space="preserve">මැදතුලාන බෝධිය ගම තුළට ඇතුල්වන පාර </t>
  </si>
  <si>
    <t>කරගස්තැන්න සිට කුඹුරුයාය පාර</t>
  </si>
  <si>
    <t>මාලිතැන්න මොනරඋල්පොත පාර</t>
  </si>
  <si>
    <t>කරගස්තැන්නේවෙල පාර- පීල්ලගොඩ මාර්ගය</t>
  </si>
  <si>
    <t>මාලිගාතැන්න  ඇස්සැද්දුම පාර</t>
  </si>
  <si>
    <t>එළමල්අරාව කිතුල්බැද්ද ඇතුල් පාර</t>
  </si>
  <si>
    <t>මහලියද්දගොඩ මැද වංගුව කුඹුරුයාය පාර</t>
  </si>
  <si>
    <t>හෙවන කුඹුර තවාන සිට වෝර් වික් වත්ත පාර</t>
  </si>
  <si>
    <t xml:space="preserve">කිරිදිඇල ගැටලගමුව පාර </t>
  </si>
  <si>
    <t>කරගස්තැන්න-කුඹුරුයාය පාර</t>
  </si>
  <si>
    <t>කරගස්තැන්න පුරාණ වෙල පාර</t>
  </si>
  <si>
    <t>ගුරුතලාව පොල්කටුහේන පාර</t>
  </si>
  <si>
    <t>ගුරුතලාව අලවත්ත පාර</t>
  </si>
  <si>
    <t xml:space="preserve">බ/අල්තර මුස්ලිම් විද්‍යාලයේ පාසල්පාර </t>
  </si>
  <si>
    <t>කරගහබැද්ද ගල්වත්ත පාර</t>
  </si>
  <si>
    <t xml:space="preserve">සිල්නියාපුර මැදහින්න පාර </t>
  </si>
  <si>
    <t>කුඩාව-ඇලගාව පාර</t>
  </si>
  <si>
    <t>මැදපතන පාර</t>
  </si>
  <si>
    <t>විදුරුපොල වෙලංගස්තැන්න වත්ත පාර</t>
  </si>
  <si>
    <t>ගල් ඒදණ්ඩ උඩකැන්දගොල්ල ගම්බැද්ද ඉතිරි කොටස</t>
  </si>
  <si>
    <t>ඔහිය-හීංනාරංගොල්ල පාසල දක්වා ගම් පාර</t>
  </si>
  <si>
    <t>බොරලන්ද-රෝහල හරහා එඩරුගොල්ල පාර</t>
  </si>
  <si>
    <t>ඔහිය උඩකොටස පාර</t>
  </si>
  <si>
    <t>පිටපොලදික්උල්පත හරහා රත්කරව්ව පාර</t>
  </si>
  <si>
    <t>පිටපොල කිරිබන්ඩියා උල්පත පාර</t>
  </si>
  <si>
    <t>පිටපොල එලමල්අරාව පාර</t>
  </si>
  <si>
    <t>ගම්මැද්ද නයබුන්න පාර</t>
  </si>
  <si>
    <t>ලන්දේගම පහල කැබිල්ලේගම පාර</t>
  </si>
  <si>
    <t>ගල්පොත්ත අරාව පැතිබැම්ම</t>
  </si>
  <si>
    <t>පිදුරුපොල රජකදුරුවෙල ඇලෙන් පහල යාය හරහා ගලාහාගම පාර</t>
  </si>
  <si>
    <t>ලන්දේගම මීමුරේ අගල පාර</t>
  </si>
  <si>
    <t>මාලනීගේ නිවස- බන්දුසේන මහතාගේ නිවස පාර</t>
  </si>
  <si>
    <t>ඩයරබා වත්ත බාරපුරම් උඩකොටස පාර</t>
  </si>
  <si>
    <t>බ/ උඩුබාදන මහ විදුහල් ක්‍රීඩා පිටිය</t>
  </si>
  <si>
    <t>බ/ ධර්මදීප ප්‍රාථමික විදුහල් ක්‍රීඩා පිටිය</t>
  </si>
  <si>
    <t>බ/බලතොට ඇල්ල විදුහල් ක්‍රීඩා පිටිය</t>
  </si>
  <si>
    <t>බොරගස් බ/සරස්වතී දෙමළ විද්‍යාලය ක්‍රීඩාපිටිය</t>
  </si>
  <si>
    <t>දිවිතොටවෙල ආදාහනාගාරය ඉදිරිපිට ඇති ළමා ක්‍රීඩාංගනය හරිත උයනක් ලෙස සංවර්ධනය</t>
  </si>
  <si>
    <t>ජේ.සිරිල්</t>
  </si>
  <si>
    <t>එස්.ඩී. ජයතිලක</t>
  </si>
  <si>
    <t>බී.එම්.කරුණාරත්න</t>
  </si>
  <si>
    <t>ඒ.එම්. ධනපාල</t>
  </si>
  <si>
    <t>ඒ.එම්.පියසේන</t>
  </si>
  <si>
    <t>ආර්.එම්.ඉන්දික</t>
  </si>
  <si>
    <t>ඒ.එම්.රූපසිංහ</t>
  </si>
  <si>
    <t>බී.එම්.ඒ.බස්නායක</t>
  </si>
  <si>
    <t>එච්.එම්.ජයසුන්දර</t>
  </si>
  <si>
    <t>නෙලුල්ල පොත,  කන්දේ පුහුල්පොල</t>
  </si>
  <si>
    <t>බණශාලාගොඩ,  කන්දේ පුහුල්පොල</t>
  </si>
  <si>
    <t>දිවුරුම්ගම විහාරස්ථානය</t>
  </si>
  <si>
    <t>ශ්‍රී සුදර්ශනාරාමය</t>
  </si>
  <si>
    <t>කලබුළුලන්ද පුරාණ විහාරය</t>
  </si>
  <si>
    <t>ඇල්ල ශ්‍රී සුමංගලාරාමය</t>
  </si>
  <si>
    <t>දික්කාපිටිය සිරි ඛෙත්ථාරාමය</t>
  </si>
  <si>
    <t>සිරි සිලව්මලාරාමය</t>
  </si>
  <si>
    <t>හිගුරුගමුව විජයාරාමය</t>
  </si>
  <si>
    <t>වෝර්වික්වත්ත ඉහල කොටස ශ්‍රී මුත්තුමාරි අම්මාන් දේවාලය</t>
  </si>
  <si>
    <t>අල් අර්ශා ජුම්මා පල්ලිය</t>
  </si>
  <si>
    <t>දික්කාපිටිය ශ්‍රී සුදර්ශනාරාමය</t>
  </si>
  <si>
    <t>ශ්‍රී සුමංගලාරාම මහා විහාරය</t>
  </si>
  <si>
    <t>කන්දේ ඇළ සිට පාදිනාවෙල බොරගස් විලැමිටන් මාළිගාතැන්න ඇති ඇළ මාර්ගය</t>
  </si>
  <si>
    <t>බොක්කේ ආරාව ගමට යන ඇළ මාර්ගය</t>
  </si>
  <si>
    <t>උඩයල්කුඹුර කොටසේ පිහිටි කුඹුරුගස්දෝව වැව</t>
  </si>
  <si>
    <t>යෝධ ඇළ වාරි පද්ධතිය</t>
  </si>
  <si>
    <t>වටගොඩවෙල වැව</t>
  </si>
  <si>
    <t>ඇල්ලේතොට ගලහකුඹුර ඇළ</t>
  </si>
  <si>
    <t>පොල්කටුහේන වැව</t>
  </si>
  <si>
    <t>ඩයරබා කුඩා වැව කැටකෑල්ල ඇළ</t>
  </si>
  <si>
    <t>දුම්කොළකොටුව බණ්ඩාර වැව</t>
  </si>
  <si>
    <t>අලවතුගොඩ බෝගහවක ඇළ</t>
  </si>
  <si>
    <t>කැප්පෙටිපොල ටිකියාතැන්න වැව</t>
  </si>
  <si>
    <t>පැරඩයිස් හංදියේ සිට ධම්මිකවත්ත හරහා ඇල්ල විහාරස්ථානය දක්වා මාර්ගය</t>
  </si>
  <si>
    <t>වැවතැන්න වැව් මාර්ගය</t>
  </si>
  <si>
    <t>දිමුතුගම පන්සලට යන මාර්ගය</t>
  </si>
  <si>
    <t>කපුරුවත්ත මාර්ගය</t>
  </si>
  <si>
    <t>කැප්පෙටිපොල ගොවිජන සේවා කාර්යාලය අසල සිට අත්කම් නිවාස උඩු කොටස දක්වා මාර්ගය</t>
  </si>
  <si>
    <t>එරබද්ද පාලම අසල සිට පෙල්ලිවන්න කුඹුරුයාය මැදින් යන පාර</t>
  </si>
  <si>
    <t>කැප්පෙටිපොල කරගස්වගුව මාර්ගයෙන් බොරලන්ද ප්‍රධාන පාරට පිවිසෙන අතුරු මාර්ගය</t>
  </si>
  <si>
    <t>අක්කර 28 සිට යල්පත්වෙල දක්වා කුඹුරු මාර්ගය</t>
  </si>
  <si>
    <t>ගාලවත්ත මාර්ගය</t>
  </si>
  <si>
    <t>මහගල්දෝව සූරියගස් මංඩිය පාර</t>
  </si>
  <si>
    <t>හෙවනකුඹුර පන්සල අසල සිට බිබිලකඳුර දක්වා මාර්ගය</t>
  </si>
  <si>
    <t>හිබිලියගොල්ල මැද පාර</t>
  </si>
  <si>
    <t>ගම්බැද්ද පන්සල අසල සිට එලුක්වෙල හිපිෆිල්ල දක්වා මාර්ගය</t>
  </si>
  <si>
    <t>උඩලකුඹුර කිරිමැටිය මාර්ගය</t>
  </si>
  <si>
    <t>හිඟුරුගමුව බොරළුලහඅරාව මාර්ගය</t>
  </si>
  <si>
    <t xml:space="preserve">ඩයරබාවත්ත, පහළයල්කුඹුර, වෙලන්ගස් කඳුර හා උඩයල්කුඹුර කොටසේ මාර්ගය </t>
  </si>
  <si>
    <t>නාවෙල කරගහපතන පොදු සුසාන භූමියට පිවිසෙන මාර්ගය</t>
  </si>
  <si>
    <t>අඹගස් ගාව පාර - දුල්බද්ද මාර්ගය</t>
  </si>
  <si>
    <t>ඕලුගම ප්‍රධාන පාර</t>
  </si>
  <si>
    <t>ඕලුගංතොට ප්‍රධාන පාර</t>
  </si>
  <si>
    <t>බෝවත්ත බෝඹුහින්න රේටඑළිය මාර්ගය</t>
  </si>
  <si>
    <t>බෝවවත්ත නව නිවාස සංකීර්ණ මාර්ගය</t>
  </si>
  <si>
    <t>හුළංකපොල්ල සිට සමරවීරපුර දක්වා පාර</t>
  </si>
  <si>
    <t>සිල්මියාපුර අළුත්කොලනිය පාර</t>
  </si>
  <si>
    <t>මැදපතන සිල්මියාපුර පාර</t>
  </si>
  <si>
    <t>ලන්දේගම පාසල අසල සිට පහළ කබිල්ලේගම ලිඳ දක්වා මාර්ගය</t>
  </si>
  <si>
    <t>බෝධිය අසල සිට නල ලිඳ දක්වා මාර්ගය</t>
  </si>
  <si>
    <t>ධම්මසිද්ධි මාවත</t>
  </si>
  <si>
    <t>කොකටියගොඩ මැදවත්ත පාර</t>
  </si>
  <si>
    <t>ගවරම්මන මැද පුරන්වෙල පාර</t>
  </si>
  <si>
    <t>තෙන්නකොන්වල පීල්ල අසල ඉද්දහේන මාර්ගය</t>
  </si>
  <si>
    <t>බෝගහකුඹුර නගරයේ සිට අමුණුවෙල දක්වා මාර්ගය</t>
  </si>
  <si>
    <t xml:space="preserve">අඹේවෙල මාර්ගයේ සිට බෝධිය අසලින් ගමට පිවිසෙන මාර්ගය </t>
  </si>
  <si>
    <t>කහටගහවත්ත පීල්ල අසල සිට තැන්නහුලාව මාර්ගය</t>
  </si>
  <si>
    <t>ඕලුගන්තොට ආයුර්වේද මාර්ගය</t>
  </si>
  <si>
    <t>නාවෙල ඡන්ද මඩුව මාර්ගය</t>
  </si>
  <si>
    <t>නාවෙල විහාරස්තානය අසල සිට දික්වත්ත ගම් කොටස දක්වා මාර්ගය</t>
  </si>
  <si>
    <t>නාවෙල මිරහව අරාව තැම්පිටියාවෙල දක්වා මාර්ගය</t>
  </si>
  <si>
    <t>වටලියද්දපතනේ සිට බලතොට ඇල්ල ගම්මානයට දිවෙන මාර්ගය</t>
  </si>
  <si>
    <t>හීන්නාරංගොඩවත්ත සිට පතහවත්ත දක්වා මාර්ගය</t>
  </si>
  <si>
    <t>හීන්නාරංගොඩවත්ත සිට විහාරගොඩ දක්වා මාර්ගය</t>
  </si>
  <si>
    <t>වැව් පහලිය සිට බෝධීය දක්වා මාර්ගය</t>
  </si>
  <si>
    <t>අඹගහකොටුව සිට ශ්‍රී ඛෙත්තාරාම විහාරය දක්වා මාර්ගය</t>
  </si>
  <si>
    <t xml:space="preserve">ඕබඩඇල්ල දක්වා දිවෙන මාර්ගයේ ඉතිරි කොටස </t>
  </si>
  <si>
    <t>මිල්ක්ෆීල්ඩ් හංදියේ සිට කඳුරු 2 පාසැල දක්වා මාර්ගය</t>
  </si>
  <si>
    <t>තැන්න පල්ලිය සිට කඳුරු 2 පාසැල දක්වා මාර්ගය</t>
  </si>
  <si>
    <t>හපුරොද සිට නායගොඩ දක්වා මාර්ගය</t>
  </si>
  <si>
    <t>කොටකිතුල වදගොල්ල මාර්ගය</t>
  </si>
  <si>
    <t>මැදගෙදරගම ගොඩේ ගෙදර මාර්ගය</t>
  </si>
  <si>
    <t>අමුණුමුල්ල දීගල්තැන්න මාර්ගය</t>
  </si>
  <si>
    <t>වැරැල්ලපතන අලකොලගාල මාර්ගය</t>
  </si>
  <si>
    <t>පිටපොල සිට පිටපොල කුඹුරුයාය දක්වා මාර්ගය</t>
  </si>
  <si>
    <t>ගුරුතලාව ප්‍රධාන පල්ලිය ඉදිරිපිට පූනාවැව දක්වා මාර්ගය</t>
  </si>
  <si>
    <t>මහතැන්න සිට පොල්කටුහේන හරහා කරමැටිය දක්වා මාර්ගය</t>
  </si>
  <si>
    <t>රහංගල මැද පාර</t>
  </si>
  <si>
    <t>ගන්නිලගොඩ මැද පාර</t>
  </si>
  <si>
    <t>සුදර්ශනගම මැද පාර</t>
  </si>
  <si>
    <t>කපුරුවත්ත පැල්ගස්තැන්න මාර්ගය</t>
  </si>
  <si>
    <t>නුවරඑළිය බදුල්ල මහාමාර්ගය සිට කපුරුවත්ත හා අඹේවෙල වත්ත ප්‍රදේශයට යන මාර්ගය</t>
  </si>
  <si>
    <t>අමරකෝන්ගම ගොඩම්ගහඅරාව පොල්ගහවත්ත කුඹුරු යායට යන මාර්ගය</t>
  </si>
  <si>
    <t>මාදෝවිට හංදියේ සිට වියලකුඹුර දක්වා ඇති මාර්ගය</t>
  </si>
  <si>
    <t xml:space="preserve">උඩුබාදන පන්සල ළඟ සිට කටුවකුඹුර දක්වා මාර්ගය </t>
  </si>
  <si>
    <t>හෝමිපොල්ල කපොල්ල සිට පහලවත්ත මාර්ගය</t>
  </si>
  <si>
    <t>අලවතුගොඩ පන්සල අසල සිට දිය වැටෙන ඇල්ල හරහා මාර්ගය</t>
  </si>
  <si>
    <t>කන්දෙපුහුල්ගොඩ මැදගොඩ දෝව මාර්ගය</t>
  </si>
  <si>
    <t>දිවිරුම්ගම ප්‍රජා ශාලාව අසල සිට දෙහිපොලගම හරහා දිවෙන මාර්ගය</t>
  </si>
  <si>
    <t>බොක්කෙ ඇල්ල සිට කැටකෑල්ල යාය දක්වා මාර්ගය</t>
  </si>
  <si>
    <t>කිරින්ද ප්‍රජා ශාලාවට යන මාර්ගය</t>
  </si>
  <si>
    <t>මාලිගාතැන්න විදුහල ලඟ සිට බෝඹුහින්න දක්වා මාර්ගය</t>
  </si>
  <si>
    <t>බදුල්ල ප්‍රධාන පාරේ සිට පාලම දක්වා මාර්ගය</t>
  </si>
  <si>
    <t>වෑරාව හංදියේ සිට වැව් පහලිය පාර</t>
  </si>
  <si>
    <t>පුහුල්පොල නාරංගොල්ල පාර</t>
  </si>
  <si>
    <t>ඩයරබාවත්ත උඩකොටස ශාන්තිපුරම් දක්වා මාර්ගය</t>
  </si>
  <si>
    <t>ඩයරබාවත්ත කැටකෑල්ල කොටස කෝවිල දක්වා මාර්ගය</t>
  </si>
  <si>
    <t>ඩයරබා පහල කොටස ලයිම් අංක 14 දක්වා මාර්ගය</t>
  </si>
  <si>
    <t>ඔහිය ඔහියවත්ත පාර</t>
  </si>
  <si>
    <t>දිබ්බැද්ද අතුරු මාර්ගය</t>
  </si>
  <si>
    <t>හැන්තැන්නගොඩ මාර්ගය</t>
  </si>
  <si>
    <t>බෝගහකුඹුර මුස්ලිම් විදුහලේ ක්‍රීඩා පිටියට පිවිසෙන මාර්ගය</t>
  </si>
  <si>
    <t>වැලිමඩ නුගතලාව ජයසූරිය මාවතට මායිම්ව ඇති නව නිවාස යෝජනා ක්‍රමයේ පිවිසුම් මාර්ගය</t>
  </si>
  <si>
    <t>අඹගහකුඹුර අසල ඇළ දක්වා ඇති මාර්ගය</t>
  </si>
  <si>
    <t>වැලිමඩවත්ත අම්පිටිතැන්න සිට වෙලේගෙදර දක්වා මාර්ගය</t>
  </si>
  <si>
    <t>පුරංවෙල</t>
  </si>
  <si>
    <t>බොරගස්</t>
  </si>
  <si>
    <t>කැප්පෙටිපොල</t>
  </si>
  <si>
    <t>දඹවින්න</t>
  </si>
  <si>
    <t>රත්කරව්ව</t>
  </si>
  <si>
    <t>පහලයල් කුඹුර</t>
  </si>
  <si>
    <t>වංගියකුඹුර</t>
  </si>
  <si>
    <t>බෝව, ඉදල්ගස්හින්න</t>
  </si>
  <si>
    <t>හුලංකපොල්ල</t>
  </si>
  <si>
    <t>කබිල්ලේගම</t>
  </si>
  <si>
    <t>ගවරම්මන</t>
  </si>
  <si>
    <t>බිබිලිගමුව</t>
  </si>
  <si>
    <t>බොරලන්ද</t>
  </si>
  <si>
    <t>නාවෙල</t>
  </si>
  <si>
    <t>කොස්කනුවෙල</t>
  </si>
  <si>
    <t>දික්කාපිටිය</t>
  </si>
  <si>
    <t>ගුරුතලාව</t>
  </si>
  <si>
    <t>ඩයරබා කොටස</t>
  </si>
  <si>
    <t>මැදගෙදරගම</t>
  </si>
  <si>
    <t>පිටපොල</t>
  </si>
  <si>
    <t>හීන්නාරංගොල්ල</t>
  </si>
  <si>
    <t>පැලගස්තැන්න</t>
  </si>
  <si>
    <t>මාදෝවිට</t>
  </si>
  <si>
    <t>මිරහවත්ත</t>
  </si>
  <si>
    <t>බෝගහකුඹුර</t>
  </si>
  <si>
    <t>දිව්රුම්ගම</t>
  </si>
  <si>
    <t>පුහුල්පොල</t>
  </si>
  <si>
    <t>ඩයරබාවත්ත උඩකොටස</t>
  </si>
  <si>
    <t>ඔහිය</t>
  </si>
  <si>
    <t>මාවිතිකුඹුර</t>
  </si>
  <si>
    <t>දිව්රුමිගම</t>
  </si>
  <si>
    <t>බෝවවත්ත ද්‍රවිඩ විදුහල</t>
  </si>
  <si>
    <t>බ/ සම්මානී ප්‍රාථමික විදුහල</t>
  </si>
  <si>
    <t>විදුරුපොල ශ්‍රී විමලබද්ධි විදුහල</t>
  </si>
  <si>
    <t>ගවරම්මාන බ/ නිශ්ශංක විදුහල</t>
  </si>
  <si>
    <t>බෝව ඉදල්ගස්හින්න</t>
  </si>
  <si>
    <t>බොලන්ද</t>
  </si>
  <si>
    <t>විදුරුපොල</t>
  </si>
  <si>
    <t>විදුරුපොල විහාරස්ථානය</t>
  </si>
  <si>
    <t>මිරහවත්ත විහාරස්ථානය</t>
  </si>
  <si>
    <t>පිටපොල බෝධිරුක්ඛාරාමය</t>
  </si>
  <si>
    <t>ගිරඹ ග්‍රාමසේවා වසමේ අලුතින් ඉදිවූ විහාරස්ථානය</t>
  </si>
  <si>
    <t>ඔහිය කෝවිල</t>
  </si>
  <si>
    <t>දිවුරුමිගම</t>
  </si>
  <si>
    <t>මහ පේළිය ඇල මාර්ගය</t>
  </si>
  <si>
    <t>කොලතැන්න වැව ප්‍රතිසංස්කරණය</t>
  </si>
  <si>
    <t>මීණකදුර අමුණ සහ ඇල</t>
  </si>
  <si>
    <t>පුවක්ගහමුල්ල ඇල</t>
  </si>
  <si>
    <t>දඹලැල්ලේ වතුර ඇල</t>
  </si>
  <si>
    <t>කිතුල්අත්තේ යාය ඇල</t>
  </si>
  <si>
    <t>දූල්ගොල්ල සිට වටලියද්ද ඇල</t>
  </si>
  <si>
    <t>මහඋල්පත ඇල මාර්ගය</t>
  </si>
  <si>
    <t xml:space="preserve">ගල්මුල්ල ඇල </t>
  </si>
  <si>
    <t>ලන්දෙවෙල සුළු වාරි ඇල</t>
  </si>
  <si>
    <t>ලියන්ගහවෙල වත්ත කුඹුරුයාය ජල සැපයුම් අමුණ ඇල</t>
  </si>
  <si>
    <t>කේෂන් වැව අහස් පොකුණ</t>
  </si>
  <si>
    <t>කුඹුරුයාය ඇල</t>
  </si>
  <si>
    <t>මාතැටිල්ල බොක්කේඅරාව ඇල</t>
  </si>
  <si>
    <t>ගංනිලේ ඇල</t>
  </si>
  <si>
    <t>නායබැද්ද වරලන්ද මාර්ගය</t>
  </si>
  <si>
    <t>මෙයියන් කොටස අංක 41 නිවාස මාර්ගය මීටර් 50 පඩිපෙල සැකසීම</t>
  </si>
  <si>
    <t>හෙනහුරා කන්ද ගම්සභා මාර්ගය</t>
  </si>
  <si>
    <t>ලක්සිරිගම ප්‍රජාශාලා පිවිසුම් මාර්ගය</t>
  </si>
  <si>
    <t>සෙවනගල දක්වා මාර්ගය</t>
  </si>
  <si>
    <t>හන්වැල්ල මාර්ගය කොන්ක්‍රීට් කිරීම</t>
  </si>
  <si>
    <t>රෝහල් මාර්ගය අයිස්ලැබිවත්ත</t>
  </si>
  <si>
    <t>සුසිලපාය ගල සිට අගතකුඹුර දක්වා කොන්ක්‍රීට් කිරීම</t>
  </si>
  <si>
    <t>නිල්ලගහවත්ත මාර්ගය</t>
  </si>
  <si>
    <t>මාරබැද්ද කොළපතන මාර්ගය කොන්ක්‍රීට් කිරීම</t>
  </si>
  <si>
    <t>ගෝනමොටාව වත්ත ප්‍රධාන මාර්ගය තාර දැමීම</t>
  </si>
  <si>
    <t xml:space="preserve">විදුහල්පතන අතුරු මාර්ගය පහල මාලෝජ් </t>
  </si>
  <si>
    <t>අම්පිටිගොඩ හන්දියේ සිට ක්‍රීඩා පිටිය දක්වා මාර්ගය</t>
  </si>
  <si>
    <t>සිරිමල්වත්තගම හරහා කහත්තේ විහාරස්ථාන මාර්ගය</t>
  </si>
  <si>
    <t>බ/අදිකාරම් විද්‍යාල පාර, ආරම්භක පැති බැම්ම</t>
  </si>
  <si>
    <t>ඔත්තකකඩේ බෝධිය අසල පහල ගම්මාන පාර</t>
  </si>
  <si>
    <t>කිරිදිඇල සිට සුමදුරගම ගම්පරාව කෘෂිමාර්ගය සංවර්ධනය</t>
  </si>
  <si>
    <t>දෙවට මාර්ගය අලවත්ත සංවර්ධනය කිරීම</t>
  </si>
  <si>
    <t>4 පාරේ සිට වෙල් යාය, ළදරු අයන මාර්ගය</t>
  </si>
  <si>
    <t>බෝගස්තැන්න මාර්ගය</t>
  </si>
  <si>
    <t>ශාන්ත තෝමස් ප්‍රධාන මාර්ගයේ සිට කොම්පෝස්ට අංගන මාර්ගය</t>
  </si>
  <si>
    <t>ගන්නිලධාය මාර්ගය</t>
  </si>
  <si>
    <t>අතුරු මාර්ගය පිළිසකර කිරීම</t>
  </si>
  <si>
    <t>වැලිමඩ පාර බැංකු පාර නිවාස යෝජනා ප්‍රධාන මාර්ගය ප්‍රධාන කානුව මාර්ගය</t>
  </si>
  <si>
    <t>කුරුදුගොල්ල මාර්ගය කෙනේක්‍රීට් කිරීම</t>
  </si>
  <si>
    <t>කැබිල්ලවෙල පොදු ළිදට යන මාර්ගය කොන්ක්‍රීට් කිරීම</t>
  </si>
  <si>
    <t>දික්උල්පත ප්‍රජාශාලාව අසල මාර්ගය</t>
  </si>
  <si>
    <t xml:space="preserve">දිගනතැන්න සමෘද්ධි බැංකුව අතුරු පාර </t>
  </si>
  <si>
    <t>සින්න මාලිගාතැන්න සුසානභූමිය පාර</t>
  </si>
  <si>
    <t>ස්ප්‍රෙවත්ත මාර්ගය</t>
  </si>
  <si>
    <t xml:space="preserve">කිරිඔරුව පන්සල පාර </t>
  </si>
  <si>
    <t>තෙලිගහවැව සිට මාරබැද්ද කුඹුරු පාර</t>
  </si>
  <si>
    <t>ඇත්තලපිටිය අගනකුඹුර මාර්ගය පිළිසකර කිරීම</t>
  </si>
  <si>
    <t>වැවතැන්න කාර්මික විද්‍යාල පාර</t>
  </si>
  <si>
    <t>කිණිගම වලස්බැද්ද මාර්ගය</t>
  </si>
  <si>
    <t>සුසිලපාය සිට ඇතිලිපිටිය පන්සල මාර්ගය</t>
  </si>
  <si>
    <t>කිරිඔරුව වැවපතන පිට්ටනිය අසල සිට වංගුව කඩේ දක්වා මාර්ගය</t>
  </si>
  <si>
    <t>මාතැටිල්ල අස්වැද්දුම මාර්ගය</t>
  </si>
  <si>
    <t>කොලතැන්න බෝදිය අසල සිට පල්ලෙපේරුව පාර</t>
  </si>
  <si>
    <t>උඩපේරුව ඉසගිරි භාවනා මධ්‍යස්ථානයේ සිට දුම්රිය මාවත දක්වා පාර</t>
  </si>
  <si>
    <t>පොලිස්කන්ද පාර</t>
  </si>
  <si>
    <t>දික්උල්පත ශ්‍රී ප්‍රඥාසාර ප්‍රාථමික විද්‍යාල ක්‍රීඩා පිටිය</t>
  </si>
  <si>
    <t>වරල්ලන්ද රක්ෂිතයේ හරිත උයන</t>
  </si>
  <si>
    <t>හපුතලේ මාර්ගය කරගහවෙල මාර්ගය අතර බිම් තිරුව</t>
  </si>
  <si>
    <t>කොලතැන්න රක්ෂිත හරිත උයන</t>
  </si>
  <si>
    <t>මහඋල්පත සෙවනගම ජල රක්ෂිත හරිත උයන</t>
  </si>
  <si>
    <t>කිරිඔරුව ශ්‍රී ආනන්දරාමය</t>
  </si>
  <si>
    <t>මෙස්ලන්ඩ් ශ්‍රී මුත්තු අම්මාන් කෝවිල</t>
  </si>
  <si>
    <t>අමුණුදෝව ශ්‍රී රත්නායක මුදලිනන්දාරාමය</t>
  </si>
  <si>
    <t>ශ්‍රී මුත්තුමාරියම් දේවස්ථානය</t>
  </si>
  <si>
    <t>ලියන්ගහවෙල වත්ත පත්තිනි අම්මාන් දේවාලය</t>
  </si>
  <si>
    <t>බිදුණුවැව චේතිය රුක්ඛාරාම ධර්මශාලාව</t>
  </si>
  <si>
    <t>කුරුදුගොල්ල ශ්‍රී පියරත්නාරාමය</t>
  </si>
  <si>
    <t xml:space="preserve"> ශ්‍රී විවේකාරාම සංඝාවාසය</t>
  </si>
  <si>
    <t>ශ්‍රී සුමන්ගලාරාමය</t>
  </si>
  <si>
    <t>බ/වෙල මල්වත්ත වතුයායේ ශ්‍රී මුත්තුමාරි අම්මාන් දේවාලය</t>
  </si>
  <si>
    <t>ශ්‍රී මුත්තුමාරි අම්මාන් කෝවිල</t>
  </si>
  <si>
    <t xml:space="preserve">වැවතැන්න ටෙක්කන්ද මාර්ගය කොන්ක්‍රීට් කිරීම </t>
  </si>
  <si>
    <t xml:space="preserve">හෙරලියගස් කුඹුර මාර්ගය කොන්ක්‍රීට් කිරීම </t>
  </si>
  <si>
    <t>බදුල්ල පාර දෙවන පටුමග ප්‍රතිසංස්කරණය කිරීම</t>
  </si>
  <si>
    <t>බදුල්ල පාර තුන්වන පටුමග ප්‍රතිසංස්කරණය කිරීම</t>
  </si>
  <si>
    <t xml:space="preserve">ගලහිටියාව දකුණුපස මාර්ගය ( නිලූ මහතාගේ නිවස අසලින් ) කොන්ක්‍රීට් කිරීම </t>
  </si>
  <si>
    <t xml:space="preserve">ප්‍රධාන මාර්ගයේ සිට මිනුවන්වැව අසල නාන ළිඳ දක්වා ඇති මාර්ගය කොන්ක්‍රීට් කිරීම </t>
  </si>
  <si>
    <t>මැදහින්නට ප්‍රධාන පාරේ කඩාවැටුණු කොටය සකස් කර පැති බැම්ම ඉදි කිරීම</t>
  </si>
  <si>
    <t xml:space="preserve">අඹදණ්ඩේගම ඇල්ලෙඅරාව මාර්ගය කොන්ක්‍රීට් කිරීම </t>
  </si>
  <si>
    <t>සුමදුරගම පඩිපෙළ සමඟ මාර්ගය සැකසීම</t>
  </si>
  <si>
    <t xml:space="preserve">සෙන්තකොස්තාපල් පල්ලියේ පාර කොළතැන්න මාර්ගය කොන්ක්‍රීට් කිරීම </t>
  </si>
  <si>
    <t>ඇත්තලපිටිය මහ විද්‍යාලයේ වැසිකිලි පද්ධතිය අළුත්වැඩියා කිරීම</t>
  </si>
  <si>
    <t>උතුරු කැබිල්ලෙවෙල ධර්මපාල විද්‍යාලයේ වැසිකිලි පද්ධතිය අළුත්වැඩියා කිරීම</t>
  </si>
  <si>
    <t>ධර්මාශෝක මහා විද්‍යාලයේ වැසිකිලි පද්ධතිය අළුත්වැඩියා කිරීම</t>
  </si>
  <si>
    <t>හාපත්ගමුව ගැමුණු විද්‍යාලයේ වැසිකිලි පද්ධතිය අළුත්වැඩියා කිරීම</t>
  </si>
  <si>
    <t>ලියන්ගහවෙල මහා විද්‍යාලයේ වැසිකිලි පද්ධතිය අළුත්වැඩියා කිරීම</t>
  </si>
  <si>
    <t>කුරුඳුගොල්ල විහාරස්ථානය ප්‍රතිසංස්කරණය කිරීම</t>
  </si>
  <si>
    <t>උතුරු කැබිල්ලේවෙල විහාරස්ථානය ප්‍රතිසංස්කරණය කිරීම</t>
  </si>
  <si>
    <t>ශ්‍රී පුෂ්පාරාම විහාරස්ථානය ප්‍රතිසංස්කරණය කිරීම</t>
  </si>
  <si>
    <t>උඩුහුල්පත ශ්‍රී සුධර්මාරාම විහාරස්ථානයේ ධර්මශාලා ගොඩනැගිල්ල  ප්‍රතිසංස්කරණය කිරීම</t>
  </si>
  <si>
    <t>මහඋල්පත විහාරස්ථානයේ ධාතු මන්දිරය ඉදි කිරීම</t>
  </si>
  <si>
    <t>සපුගස්උල්පත සිල්මාතාරාමය  ප්‍රතිසංස්කරණය කිරීම</t>
  </si>
  <si>
    <t>මකුල්ඇල්ල ශ්‍රී ප්‍රියදර්ශනාරාමයේ සංඝාවාසය ඉදි කිරීම</t>
  </si>
  <si>
    <t>බැද්දේ අරාව විහාරස්ථානය  ප්‍රතිසංස්කරණය කිරීම</t>
  </si>
  <si>
    <t>සෙවණගම මෙහෙණි ආරාමය වැඩිදියුණු කිරීම</t>
  </si>
  <si>
    <t>දූල්ගොල්ල දරහිටවනාගොඩ අශෝකාරාමය විහාරස්ථානය වැඩි දියුණු කිරීම</t>
  </si>
  <si>
    <t>දූල්ගොල්ල ශ්‍රී සුදර්ශනාරාමය  ප්‍රතිසංස්කරණය කිරීම</t>
  </si>
  <si>
    <t>ශ්‍රී සුධර්මෝදය පිරිවෙනේ දාන ශාලාව ඉදි කිරිම</t>
  </si>
  <si>
    <t>ඕබඩැල්ල විහාරස්ථානය වැඩිදියුණු කිරීම</t>
  </si>
  <si>
    <t>කරගහවෙල පන්සල වැඩිදියුණු කිරීම</t>
  </si>
  <si>
    <t>ශ්‍රී මුත්තුමාරි අම්මාන් කොව්ල වැඩිදියුණු කිරීම</t>
  </si>
  <si>
    <t>අඹතැන්නවත්ත කෝවිල සංවර්ධනය කිරීම</t>
  </si>
  <si>
    <t>අලුත්කන්ද කාලි කෝවිල  ප්‍රතිසංස්කරණය කිරීම</t>
  </si>
  <si>
    <t>මේස්ලන්ඩ් වත්ත කෝවිල  ප්‍රතිසංස්කරණය කිරීම</t>
  </si>
  <si>
    <t>හෙලමුදුන මුස්ලිමි පල්ලිය  ප්‍රතිසංස්කරණය කිරීම</t>
  </si>
  <si>
    <t>පූනාගල පාර යූ.සී (UC) ක්වාටස් දහම් පාසල පල්ලිය  ප්‍රතිසංස්කරණය කිරීම</t>
  </si>
  <si>
    <t>බණ්ඩාරවෙල ජුම්මා පල්ලිය  ප්‍රතිසංස්කරණය කිරීම</t>
  </si>
  <si>
    <t>කිරිඳිඇල්ල මුස්ලිම් ගම්මානයේ පල්ලිය  ප්‍රතිසංස්කරණය කිරීම</t>
  </si>
  <si>
    <t>බණ්ඩාරවෙල ශාන්ත අනාතෝනි දේවස්ථානයේ ගොඩනැගිල්ල</t>
  </si>
  <si>
    <t>වලස්බැද්ද විද්‍යාලයේ ක්‍රීඩා පිටිය සැකසීම</t>
  </si>
  <si>
    <t>පරදෙහිඅරාව මාර්ගය</t>
  </si>
  <si>
    <t>ඇක්ටන්වත්ත මාර්ගය</t>
  </si>
  <si>
    <t>ර.මු.රත්නායක මැතිතුමාගේ නිවස අසල මාර්ගය(ඇක්ටන්වත්ත) කොන්ක්‍රිට් කිරිම</t>
  </si>
  <si>
    <t>දියබිබිල කන්ද වොට්ස් පාර කොන්ක්‍රිට් කිරිම</t>
  </si>
  <si>
    <t>ගොරඩ්ආරපාර (දඹගොල්ල මාර්ගය) කොන්ක්‍රිට් කිරිම</t>
  </si>
  <si>
    <t>සමගිමාවතේ පැති බැම්ම කොන්ක්‍රිට් කිරිම</t>
  </si>
  <si>
    <t>ඉහළ කහත්තේවෙල ප්‍රයිස්පාර කොන්ක්‍රිට් කිරිම</t>
  </si>
  <si>
    <t>එරනවෙල බෝගස්තැන්න මාර්ගය කොන්ක්‍රිට් කිරිම</t>
  </si>
  <si>
    <t>කහගොල්ල ගල්කැටිය ඩබල්පීල්ල මාර්ගය කොන්ක්‍රිට් කිරිම</t>
  </si>
  <si>
    <t>බටුඅරාව එරින්වත්ත මාර්ගය කොන්ක්‍රිට් කිරිම</t>
  </si>
  <si>
    <t>කන්දගහකුඹුර මාර්ගය කොන්ක්‍රිට් කිරිම</t>
  </si>
  <si>
    <t>රාමවත්ත සිට පෙරිය කප්රුපන් මාර්ගයේ පැතිබැම්ම කොන්ක්‍රිට් කිරිම</t>
  </si>
  <si>
    <t>මැණික්කන්ද සොහොන පාර කොන්ක්‍රිට් කිරිම</t>
  </si>
  <si>
    <t>මාරගහවත්ත මහවත්ත පිල්ලේවත්ත එරින්වත්ත මාර්ගය පැති බැම්ම සමග කොන්ක්‍රිට් කිරිම</t>
  </si>
  <si>
    <t>මැණික්කන්ද පරදෙහිඅරාව මාර්ගය කොන්ක්‍රිට් කිරිම</t>
  </si>
  <si>
    <t>පොලිස් කන්ද පඩිපෙල පැති බැම්ම හා පාලම ඉදිකිරීම මාර්ගය කොන්ක්‍රීට් කිරීම</t>
  </si>
  <si>
    <t>පොලිස් කන්ද කොස්ගහ කුඹුර මාර්ගය කොන්ක්‍රීට් කිරීම</t>
  </si>
  <si>
    <t>නො 9 පල්ලිය ඉහළ මාර්ගය කොන්ක්‍රීට් කිරීම</t>
  </si>
  <si>
    <t>රත්පහ නව නගරය කොන්ක්‍රීට් කිරීම</t>
  </si>
  <si>
    <t>ගාඩ්න් සිටි සිට අතුරු මාර්ගය කොන්ක්‍රීට් කිරීම</t>
  </si>
  <si>
    <t>දියතලාව ගස්වත්ත පාර පටුමඟ බෝක්කුව සමඟ කොන්ක්‍රීට් කිරීම</t>
  </si>
  <si>
    <t>වැලිහෙලගම ප්‍රධාන මාර්ගයේ සිට අලුත්ගෙදර දක්වා ප්‍රවේශ මාර්ගය පැති බැම්ම ඉදිකර මාර්ගය කොන්ක්‍රීට් කිරීම</t>
  </si>
  <si>
    <t>රතුලස්කැටිය ගම්මානයට ප්‍රවේශ වන මාර්ගයේ ඉතිරි කොටස කොන්ක්‍රීට් කිරීම</t>
  </si>
  <si>
    <t>භික්ෂු පිරිවෙනට යන මාර්ගය කොන්ක්‍රිට් කිරීම</t>
  </si>
  <si>
    <t>පහළ කදුරුගමුව ගම ගෙදර පාර කොන්ක්‍රිට් කිරීම</t>
  </si>
  <si>
    <t>කහබිලිය හර්දා පාලිය පාර කොන්ක්‍රිට් කිරීම</t>
  </si>
  <si>
    <t>කිරිමඩුව පතන මාර්ගයේ ඉතිරි කොටස කොන්ක්‍රිට් කිරීම</t>
  </si>
  <si>
    <t>පහළ කදුරුගමුව බොරගස්කැටිය මාර්ගය කොන්ක්‍රිට් කිරීම</t>
  </si>
  <si>
    <t>හෙළකදුරුගමුව උඩුතුරේ මැදහින්න මාර්ගයේ පැතිබැම්ම ඉදිකිරිම හා මාර්ගය කොන්ක්‍රීට් කිරීම</t>
  </si>
  <si>
    <t>කහබිලිය බටුඅරාව මාර්ගය කොන්ක්‍රීට් කිරීම</t>
  </si>
  <si>
    <t>ග්ලැනෝර්වත්ත බ්ලැක්වුඩ් කොටස ඇඩිසම්පතන පාර කොන්ක්‍රීට් කිරිම</t>
  </si>
  <si>
    <t>බෝබුහින්ද අතුරු මාර්ගය කොන්ක්‍රීට් කිරීම</t>
  </si>
  <si>
    <t>හපුතලේගම ගලිඳවත්ත පීල්ලවත්ත මාර්ගය කොන්ක්‍රීට් කිරීම</t>
  </si>
  <si>
    <t>පේරාවත්ත අරාවත්ත එනමල්කැටිය මාර්ගය කොන්ක්‍රීට් කිරිම</t>
  </si>
  <si>
    <t>කිතුල්ගහවත්ත ජයන්ති මාවත කොන්ක්‍රීට් කිරිම</t>
  </si>
  <si>
    <t>වල්ගහවෙල වෙල්යායට පිවිසුම් මාර්ගය කොන්ක්‍රීට් කිරිම</t>
  </si>
  <si>
    <t>වල්ගහවෙල දියවල බැද්ද පතන මාර්ගය කොන්ක්‍රීට් කිරිම</t>
  </si>
  <si>
    <t>කොළතැන්න ගමේ සිට හපුතලේ වත්ත පලෙකාඩුව හරහා හපුතලේ නගරයට යන මාර්ගය කොන්ක්‍රීට් කිරිම</t>
  </si>
  <si>
    <t>හොරදොරොව්ව රත්පහඇල්ල මාර්ගය කොන්ක්‍රීට් කිරීම</t>
  </si>
  <si>
    <t>පහළ උමංකදුර කෝවිල මාර්ගය කොන්ක්‍රීට් කිරීම</t>
  </si>
  <si>
    <t>විහාරකැලේ බුදු මැදුර පතන පාර කොන්ක්‍රිට් කිරීම</t>
  </si>
  <si>
    <t>ගල්කන්ද සමඟි මාවත අංක 2 කොන්ක්‍රීට් කිරීම</t>
  </si>
  <si>
    <t>ආර්කේඩියා කෝවිල මාවත කොන්ක්‍රීට් කිරීම</t>
  </si>
  <si>
    <t>ඒබී බංගලාව මාර්ගය කොන්ක්‍රීට් කිරීම</t>
  </si>
  <si>
    <t>විහාරකැලේ කොස්කණුව ප්‍රධාන මාර්ගය කොන්ක්‍රිට් කිරීම</t>
  </si>
  <si>
    <t>ගල්කන්ද විහාරස්ථානයේ මාර්ගය අලුත්වැඩියා කිරීම</t>
  </si>
  <si>
    <t>කහගල්ලවත්ත ප්‍රධාන පාර කොන්ක්‍රීට් කිරිම</t>
  </si>
  <si>
    <t>පංකැටිය වත්ත පාර කොන්ක්‍රීට් කිරීම</t>
  </si>
  <si>
    <t>දඹේතැන්න අංක 23 ලැයිම් කාමර පාර කොන්ක්‍රීට් කිරීම</t>
  </si>
  <si>
    <t>දඹේතැන්න සිට සෙන්කතරින් දක්වා පාර කොන්ක්‍රීට්  කිරීම</t>
  </si>
  <si>
    <t>දඹේතැන්න කතෝලික දේවස්ථානය මාර්ගය කොන්ක්‍රීට්  කිරීම</t>
  </si>
  <si>
    <t>මාගිරිපතන මුසිම් නානා නිවසේ අසල සිට ඇති පඩිපෙල සංවර්ධනය</t>
  </si>
  <si>
    <t>ගාමිණි මහතාගේ නිවස ආජසන්නයේ ඇති පාර කොන්ක්‍රිට් කිරිම</t>
  </si>
  <si>
    <t xml:space="preserve">දුම්රියපොල පාර පහල කොටස කොන්ක්‍රිට් කිරිම </t>
  </si>
  <si>
    <t>ජුලියන් මහතාගේ නිවස අසලින් යන විශාල කාණු පද්ධතිය සකස් කිරිම</t>
  </si>
  <si>
    <t>ලිලිමාවත සිට අයිස්පීල්ල ගම්මානය දක්වා මාර්ගය කොන්ක්‍රිට් කිරිම</t>
  </si>
  <si>
    <t>ලිලිමාවත උඩ කොටස මාර්ගය 2 වන අධියර කොන්ක්‍රිට් කිරිම</t>
  </si>
  <si>
    <t>තම්බිපිල්ලේ මාවත බෝක්කුව සෑදිම</t>
  </si>
  <si>
    <t>අයිස්පීල්ල ජනපදය තුල කුඩා පාරවල් පඩිපෙලවල් කාණු පද්ධතිය සැකසීම</t>
  </si>
  <si>
    <t>ෂර්වුඩ් අයිස්පීල්ල පාර කිලෝමිටර් 01 කොන්ක්‍රිට් කිරිම</t>
  </si>
  <si>
    <t>හපුතලේ වනජිවි කාර්යාලයට අයත් උයන හපුතලේ නගරයට අසල කන්දට පිවිසෙන මාර්ගය කොන්ක්‍රිට් කිරිම</t>
  </si>
  <si>
    <t>හපුතලේ නව තානායම පිටුපස මාර්ගය කොන්ක්‍රිට් කිරිම</t>
  </si>
  <si>
    <t>දියතලාව මධ්‍ය මහා විද්‍යාලයේ ක්‍රිඩාපිටිය සංවර්ධනය කිරිම</t>
  </si>
  <si>
    <t>කහගොල්ල ජාතික පාසැලේ ක්‍රිඩාපිටය සංවර්ධනය කිරිම</t>
  </si>
  <si>
    <t>කහගොල්ල ජුම්ම පල්ලිය සංවර්ධනය</t>
  </si>
  <si>
    <t>උඩවෙල වත්ත කෝවිල ප්‍රතිසංස්කරණය</t>
  </si>
  <si>
    <t>නො. 9 ජුම්මා පල්ලිය සංවර්ධනය</t>
  </si>
  <si>
    <t>දියතලාව ක්‍රිස්තුරජානන් දෙව්මැදුරේ සංවර්ධනය කිරීම</t>
  </si>
  <si>
    <t>වැලිහෙලගම ආරාන්‍ය සේනාසනයේ අඩක් නිමකර ඇති චෛත්‍යෙයේ ඉතිරි කොටස නිමකිරීම</t>
  </si>
  <si>
    <t>පහළ කදුරුගමුව මෙත්තාරාම විහාරස්ථානයේ බණ ශාලවේ සිට බෝධිය දක්වා පඩිපෙළ සෑදිම</t>
  </si>
  <si>
    <t>යහලබැද්ද බෝධිරාජාරාම විහාරස්ථානය සංවර්ධනය</t>
  </si>
  <si>
    <t>බෝඹුහින්න ඉදල්ගස්හින්න ශ්‍රී අභිනවාරාමය විහාරසථානය</t>
  </si>
  <si>
    <t>ග්ලැනෝර්වත්ත අංක 6 මරුදවිමන් කෝවිල වෙනත් ස්ථානයට මාරු කිරීම</t>
  </si>
  <si>
    <t>විහාරකැලේ කදුරුගොඩ විහාරස්ථානය සංවර්ධනය කිරීම</t>
  </si>
  <si>
    <t>උමංකදුර ශ්‍රී මුත්තුමාරි අම්මාන් කෝවිලේ වැසිකිළි පද්ධතිය ඉදිකිරීම</t>
  </si>
  <si>
    <t>ගල්කන්ද මුස්ලිම් පල්ලිය ප්‍රතිසංස්කරණය</t>
  </si>
  <si>
    <t>ආර්කේඩියා කෝවිලට</t>
  </si>
  <si>
    <t>කැල්බන් වත්ත ශ්‍රී මුත්තුමාර් අම්මාන් කෝවිල සංවරවර්ධනය</t>
  </si>
  <si>
    <t>කහගල්ල වත්ත ක්‍රිස්තියානි පල්ලිය සංවර්ධනය</t>
  </si>
  <si>
    <t>බණ්ඩාරඑළිය පන්සල සංවර්ධනය</t>
  </si>
  <si>
    <t>නායබැද්ද සෙන් කැතරින් දේවාලය ප්‍රතිසංස්කරණය</t>
  </si>
  <si>
    <t>දඹේතැන්න සිව සුබ්‍රමනියම් දේවාලය</t>
  </si>
  <si>
    <t>හපුතලේ අශෝකාරාම පන්සල සංවර්ධනය</t>
  </si>
  <si>
    <t>පංකැටිය ශ්‍රී ධර්මාරාම විහාරය සංවර්ධනය</t>
  </si>
  <si>
    <t>ශාන්ත ඇන්ඩ්‍රස් දේවාස්ථානයට ආරක්ෂිත දැල් වැටක් සකස් කිරීම</t>
  </si>
  <si>
    <t>හින්දු දේවස්ථානය සංවර්ධනය</t>
  </si>
  <si>
    <t>ඉස්තිජිල් මුස්ලිම් දේවස්ථානය සංවර්ධනය</t>
  </si>
  <si>
    <t>රදාකඳුර මැදවෙල මාර්ගය</t>
  </si>
  <si>
    <t>කොටබක්ම මාර්ගය</t>
  </si>
  <si>
    <t>ඇලමානගම මාර්ගය</t>
  </si>
  <si>
    <t>හල්දුම්මුල්ල ක්‍රිස්තියානි පල්ලිය</t>
  </si>
  <si>
    <t>කෙස්ගම සිට අම්බලන්තැන්න දක්වා මාර්ගය කොන්ක්‍රීට් කිරීම</t>
  </si>
  <si>
    <t>නාගහඅරාව මාර්ගය කොන්ක්‍රීට් කිරීම</t>
  </si>
  <si>
    <t>ගෙවල් 10 මාර්ගය කොන්ක්‍රීට් කිරීම</t>
  </si>
  <si>
    <t>දිගන්වෙල පාර කොන්ක්‍රීට් කිරීම</t>
  </si>
  <si>
    <t>තිසර මාවත කොන්ක්‍රීට් කිරීම</t>
  </si>
  <si>
    <t>හාල්අටුතැන්න ගොඩවත්ත මාර්ගයේ ඉතිරි කොටස කොන්ක්‍රීට් කිරීම</t>
  </si>
  <si>
    <t>නාරංමංකඩ පාර කොන්ක්‍රිට් කිරීම</t>
  </si>
  <si>
    <t>කිරිමැටිය උඩ පාර කොන්ක්‍රීට් කිරීම</t>
  </si>
  <si>
    <t>අරළුතලාව මාර්ගය කොන්ක්‍රීට් කිරීම</t>
  </si>
  <si>
    <t>ක්ලබ් නිවස පිවිසුම් මාර්ගය කොන්ක්‍රිට් කිරීම</t>
  </si>
  <si>
    <t>හාල්අටුතැන්න ගොඩවත්ත යන්දරාව දෙහිගහකුඹුර මාර්ගයේ කොන්ක්‍රිට් කිරීම</t>
  </si>
  <si>
    <t>කොටුගොඩැල්ලගම පහළ කොටස මාර්ගය කොන්ක්‍රිට් කිරීම</t>
  </si>
  <si>
    <t>බ්ලැක්වුඩ් ධීවර ගම්මානය කෝපි වත්ත පොදු සුසාන භූමිය මාර්ගය කොන්ක්‍රීට් කිරීම</t>
  </si>
  <si>
    <t>විහාරගල පන්සල අසලින් ඉහළට යන මාර්ගය කොන්ක්‍රිට් කිරීම</t>
  </si>
  <si>
    <t>උඩවිහාරගල උඩ කොටස මාර්ගය කොන්ක්‍රිට් කිරීම</t>
  </si>
  <si>
    <t>උඩ බ්ලැක්වුඩ් මාර්ගය (වතු නිවාස) කොන්ක්‍රීට් කිරීම</t>
  </si>
  <si>
    <t>කළුපහන කානට්ෆාම් මාර්ගය කොන්ක්‍රීට් කිරීම</t>
  </si>
  <si>
    <t>බෙරගල වතු නිවාස වලට යන මාර්ගය කොන්ක්‍රිට් කිරීම</t>
  </si>
  <si>
    <t>බත්ගොඩ නිවාස 20 මාර්ගය කොන්ක්‍රීට් කිරීම</t>
  </si>
  <si>
    <t>කළුපහන වත්ත නව ගම්මානයට යන මාර්ගය කොන්ක්‍රීට් කිරීම</t>
  </si>
  <si>
    <t>බඹරගස්කන්ද මාර්ගය කොන්ක්‍රිට් කිරීම</t>
  </si>
  <si>
    <t>රුක්අත්තන කුරුකුදේ වෙල පාර කොන්ක්‍රිට් කිරිම</t>
  </si>
  <si>
    <t>බෙෝ කන්ද ව්‍යපෘතිය කොන්ක්‍රිට් කිරිම</t>
  </si>
  <si>
    <t>බඹරකන්ද ව්‍යාපෘතිය කොන්ක්‍රිට් කිරිම</t>
  </si>
  <si>
    <t>පින්නලන්ද  මාලදොල පාර කොන්ක්‍රිට් කිරිම</t>
  </si>
  <si>
    <t>සීලතැන්න නව මාවත ගම්කොටස පාර කොන්ක්‍රිට් කිරිම</t>
  </si>
  <si>
    <t>පල්ලේඇල අරාව පාලමමාලදොල මාර්ගය කොන්ක්‍රිට් කිරිම</t>
  </si>
  <si>
    <t>රන්වන්ගුහාව බිබිල අරාව පාර කොන්ක්‍රිට් කිරිම</t>
  </si>
  <si>
    <t xml:space="preserve">මන්තැන්න බුදුමැදුර අසල අතුරු මාර්ගය </t>
  </si>
  <si>
    <t>හැලකුඹුර කිතුගල්ගහඅරාවමාර්ගය කොන්ක්‍රිට් කිරිම</t>
  </si>
  <si>
    <t>රබර් වත්ත මාර්ගය</t>
  </si>
  <si>
    <t>මංතැනනසංගාරවත්ත පාර කොන්ක්‍රිට් කිරිම</t>
  </si>
  <si>
    <t>මැටිකඳුර නව ගම්මානය ඉහල මාර්ගය</t>
  </si>
  <si>
    <t>දම්මියතැන්න ප්‍රධාන මාර්ගය</t>
  </si>
  <si>
    <t>කිරවනාගම හැට්ටිය කැලේ මාර්ගය</t>
  </si>
  <si>
    <t>කීනගහමඩිත්තමාර්ගය සංවර්ධනය කිරිම</t>
  </si>
  <si>
    <t>නිවාස විස්ස මාර්ගය සංවර්ධනය</t>
  </si>
  <si>
    <t>අම්පිටිකන්ද පහල කොටස මාර්ගය කොන්ක්‍රිට් කිරිම(ෆැක්ටරි සිට මැද කොටස)</t>
  </si>
  <si>
    <t>පහල පුනාගල කෝවිල ඉදිරිපිට මාර්ගය කොන්ක්‍රිට් කිරිම</t>
  </si>
  <si>
    <t>මරංගහවෙල පාසැල සංවර්ධනය කිරිම</t>
  </si>
  <si>
    <t>නීඩ්වුඩ් අංක 01 දෙමල විද්‍යාලය</t>
  </si>
  <si>
    <t>නීර්වුඩ් අංක 01 දෙමල විදුහල</t>
  </si>
  <si>
    <t>පුනාගල දෙමල  මහා විද්‍යාලය සංවර්ධනය කිරිම</t>
  </si>
  <si>
    <t>ගම්පහ විද්‍යාලය සංවර්ධනය කිරිම</t>
  </si>
  <si>
    <t>කොස්ලන්ද සතිපොල සංවර්ධනය කිරිම</t>
  </si>
  <si>
    <t>වීරකෝන්ගම පන්සල සංවර්ධනය කිරිම</t>
  </si>
  <si>
    <t xml:space="preserve">ඌවතැන්න පන්සල සංවර්ධනය කිරිම  </t>
  </si>
  <si>
    <t>හාල්අටුතැන්න ශ්‍රි පුෂ්පාරාම විහාරස්ථානය වැඩි දියුණු කිරිම</t>
  </si>
  <si>
    <t>බෙරගල බෞද්ධ මන්දිරය යෝජිත ගොඩනැගිල්ල සංවර්ධනය කිරිම</t>
  </si>
  <si>
    <t>පහල විහාරගල පන්සල සංවර්ධනය කිරිම</t>
  </si>
  <si>
    <t>නිඩ්වුඩ් අංක 02 ශ්‍රි මුත්තුමාරි අම්මාන් දේවස්ථානය සංවර්ධනය කිරිම</t>
  </si>
  <si>
    <t>ඉදල්ගස්ඉන්න පහල කොටස කෝවිල සංවර්ධනය කිරිම</t>
  </si>
  <si>
    <t>සීලතැන්න පන්සල සංවර්ධනය කිරිම</t>
  </si>
  <si>
    <t>සොරගුනේ හල්දුම්මුල්ල රජමහා විහාරයේ වහලේ ඉදිකිරිම</t>
  </si>
  <si>
    <t>උක්වෙල් වත්ත කෝවිල සංවර්ධනය කිරිම</t>
  </si>
  <si>
    <t>කිරවනාගම ශ්‍රිමාතිතාරාම විහාරස්ථානයේ සංඝාවාසයේ සහ ධර්ම ශාලාව ඉදිකිරිම</t>
  </si>
  <si>
    <t>මැටිකඳුර ශ්‍රි මුත්තුමාරි අම්මාන් කෝවිල ප්‍රතිසංස්කරණය කිරිම</t>
  </si>
  <si>
    <t>කොස්ලන්ද විහාරස්ථානය අලුත්වැඩියා කිරිම</t>
  </si>
  <si>
    <t>කොස්ලන්ද කෝවිල සංවර්ධනය කිරිම</t>
  </si>
  <si>
    <t>පුනාගල ශ්‍රි නන්දන විහාරය සංවර්ධනය කිරිම</t>
  </si>
  <si>
    <t>ගම්පහ ශ්‍රි විමලාරාමය විහාරස්ථානය සංවර්ධනය කිරිම</t>
  </si>
  <si>
    <t>ගම්පහ මුස්ලිම් පල්ලිය සංවර්ධනය කිරිම</t>
  </si>
  <si>
    <t>මකල්දෙනිය කෝවිල සංවර්ධනය කිරිම</t>
  </si>
  <si>
    <t>කොලොන්ගස්තැන්න විහාරස්ථානයේ මුළුතැන්ගේ ඉදිකිරිම</t>
  </si>
  <si>
    <t>මීගහකිවුල සොහොන්භූමිය මාර්ගය ඉදිකිරීම.</t>
  </si>
  <si>
    <t>දඹගහවෙල අල්ගෙදර මාර්ගය ඉදි කිරීම</t>
  </si>
  <si>
    <t>අල්ගෙදර ගම්මැද පාර</t>
  </si>
  <si>
    <t>වැවතැන්න මාර්ගය ඉදිකිරීම</t>
  </si>
  <si>
    <t>කරමැටිය 19 කණුව වීරගොල්ල මාර්ගය ඉදි කිරීම</t>
  </si>
  <si>
    <t>කරඳපිටිය පාර කොන්ක්‍රීට් කිරීම</t>
  </si>
  <si>
    <t>කුකුරුමහන්තැන්න පාර කොන්ක්‍රීට් කිරීම</t>
  </si>
  <si>
    <t>කොපිඉර පාර කොන්ක්‍රීට් කිරීම</t>
  </si>
  <si>
    <t>ගුරු ලිඳ පාර ඉදි කිරීම</t>
  </si>
  <si>
    <t>බෝගහතැන්නේ සිට ඇල්ලන්ද මාර්ගය සැකසීම</t>
  </si>
  <si>
    <t>කෝල්ගොඩ හංදියේ සිට පොල්වත්ත මාර්ගය</t>
  </si>
  <si>
    <t>ඉටිතැන්පල මාර්ගය ඉදි කිරීම</t>
  </si>
  <si>
    <t>ගන්නිලේ වත්ත මාර්ගය ඉදි කිරීම</t>
  </si>
  <si>
    <t xml:space="preserve">ඌරුපිටිය අඹවත්ත පාර කොන්ක්‍රීට් කිරීම </t>
  </si>
  <si>
    <t>පුවක්ගහවත්ත මාර්ගය ඉදි කිරීම</t>
  </si>
  <si>
    <t>තඹලකැටිය මාර්ගය ඉදි කිරීම</t>
  </si>
  <si>
    <t>කුඩුමිරිස් කැටිය ගම්මැද පාර</t>
  </si>
  <si>
    <t>පිටමාරුව ප්‍රධාන මාර්ගයේ කඩමණ්ඩිය අසල මාර්ගය ඉදිකිරීම</t>
  </si>
  <si>
    <t>ලියන්ගොල්ල කටුව මාර්ගය අග කොටස ඉදි කිරීම</t>
  </si>
  <si>
    <t>කොහොන උඳුනුවත්ත මාර්ගය ඉහළ කොටස ඉදි කිරීම</t>
  </si>
  <si>
    <t xml:space="preserve">උඩඕතුඹ මාර්ගය ඉදි කිරීම කි.මී.01 සංවර්ධනය </t>
  </si>
  <si>
    <t>බෝගහ පතන අලුත් ගෙදර කෘෂි මාර්ගය ඉදි කිරීම</t>
  </si>
  <si>
    <t xml:space="preserve">මැවත්ත මාර්ගය ඉදි කිරීම කොන්ක්‍රීට් නොකළ ස්ථාන </t>
  </si>
  <si>
    <t>පොල්වත්ත ආරාමයේ සිට ඉහළට ඇති මාර්ගය</t>
  </si>
  <si>
    <t>හුණුකැටපිටිය</t>
  </si>
  <si>
    <t>කොහොන</t>
  </si>
  <si>
    <t>කරමැටිය</t>
  </si>
  <si>
    <t>තල්දෙන</t>
  </si>
  <si>
    <t xml:space="preserve">පොල්වත්ත </t>
  </si>
  <si>
    <t>වැවතැන්න</t>
  </si>
  <si>
    <t xml:space="preserve">කොමාරික </t>
  </si>
  <si>
    <t>කැටවත්ත</t>
  </si>
  <si>
    <t>කරඳගහමඩ</t>
  </si>
  <si>
    <t>අග්ගලාඋල්පත</t>
  </si>
  <si>
    <t>රොබේරිය</t>
  </si>
  <si>
    <t xml:space="preserve">වටගම්මන </t>
  </si>
  <si>
    <t>බලන්න දමන කදුරේ අමුණ සැකසීම</t>
  </si>
  <si>
    <t>අඹගහඅරාව වෙල්යායට යන අමුණ ඉදි කිරීම</t>
  </si>
  <si>
    <t>එගොඩඅරාව අමුණ සංවර්ධනය</t>
  </si>
  <si>
    <t>බඹරගහඅරාව උඩ අමුණ සංවර්ධනය</t>
  </si>
  <si>
    <t>හික්අරාව අමුණ  සංවර්ධනය</t>
  </si>
  <si>
    <t>අකුරුකඩුව</t>
  </si>
  <si>
    <t>කොමාරික</t>
  </si>
  <si>
    <t>පොල්ගහඅරාව</t>
  </si>
  <si>
    <t>තල්දෙන ශ්‍රී බෝධිරුක්ඛාරාමය අළුත්වැඩියාව</t>
  </si>
  <si>
    <t>බ/තල්දෙන ද්වීතියීක පාසලේ ක්‍රීඩා පිටිය සැකසීම</t>
  </si>
  <si>
    <t>හැවැන්දාන මැද මාර්ගය කොන්ක්‍රීට් කිරීම</t>
  </si>
  <si>
    <t>බුද්දංකෝට්ටේ පාරේ සිට සේරු බැද්දයාය පාර ඉදිකිරීම</t>
  </si>
  <si>
    <t>ආදර්ශ ගොවිපල අගාවත පාර</t>
  </si>
  <si>
    <t>පුදුමලේ පාසැල් පාර කොන්ක්‍රීටි කිරීම</t>
  </si>
  <si>
    <t>දියපිහිල්ල පාර බෝධිය දක්වා ඉදි කිරීම</t>
  </si>
  <si>
    <t>කිරවනා උල්පත ගොඩයාය වාසනාගම මාර්ගය සංවර්ධනය</t>
  </si>
  <si>
    <t>වාසනාගම සිට ගුරු පිහිල්ල දක්වා මාර්ගය ඉදිකිරීම</t>
  </si>
  <si>
    <t>දික්කුඹුර සුසාන භූමියට යන පාර කැපීම</t>
  </si>
  <si>
    <t>වෙලන්ගහඅරාව බුලුව මාර්ගය ඉදි කිරීම</t>
  </si>
  <si>
    <t>කිවුලේගෙදර පාසල් මාවත කොන්ක්‍රීට් කිරීම</t>
  </si>
  <si>
    <t>ටී 02 ගල්කුඩගම කොන්ක්‍රීට් කිරීම</t>
  </si>
  <si>
    <t>තලාකුඹුර පේරවත්ත ප්‍රධාන කුඹුර පාර කොන්ක්‍රීට් කිරීම</t>
  </si>
  <si>
    <t>කඳපොත්තාව රත්මල්කැටිය පහළ කොටස</t>
  </si>
  <si>
    <t>දඩයම් තලාව පාර කොන්ක්‍රීට් කිරීම</t>
  </si>
  <si>
    <t>අට්ටාල බැඳි තැන්න මාර්ගය ඉදි කිරීම</t>
  </si>
  <si>
    <t>මළුවේගොඩ පන්සල පාර</t>
  </si>
  <si>
    <t>නාරංගස්තැන්න මාර්ගය සංවර්ධනය</t>
  </si>
  <si>
    <t>හාපත්ගමුව කන්දේ අරාව මාර්ගය</t>
  </si>
  <si>
    <t>හාපත්ගමුව අළුකුල්පත මාර්ගය</t>
  </si>
  <si>
    <t>කන්දඋඩ පන්සල් මාවත අබලන් ස්ථාන සැකසීම</t>
  </si>
  <si>
    <t>ගොඩමුදුන පාර ඉදි කිරීම ඉහළ කොටස</t>
  </si>
  <si>
    <t>කිවුලේගෙදර පාසල් මාවත කොන්ක්‍රීට් කිරීම අබලන් ස්ථාන</t>
  </si>
  <si>
    <t xml:space="preserve">නාරංගස්තැන්න කෝණ්තැන්න මාර්ගය </t>
  </si>
  <si>
    <t>හැවැන්දාන</t>
  </si>
  <si>
    <t>බුද්ධංකෝට්ටේ</t>
  </si>
  <si>
    <t>කිරිවෙහෙර</t>
  </si>
  <si>
    <t>නාරංගල</t>
  </si>
  <si>
    <t>පුදුමලේ</t>
  </si>
  <si>
    <t>බෝකන්ඔරුව</t>
  </si>
  <si>
    <t>වාසනාගම</t>
  </si>
  <si>
    <t>ගෝඩුන්න</t>
  </si>
  <si>
    <t>දික්කුඹුර</t>
  </si>
  <si>
    <t>පල්ලේවෙල</t>
  </si>
  <si>
    <t>කිවුලේගෙදර</t>
  </si>
  <si>
    <t>වෙලඔය</t>
  </si>
  <si>
    <t>ගලඋඩ</t>
  </si>
  <si>
    <t>බදුළු ඔය බටහිර</t>
  </si>
  <si>
    <t>බදුළු ඔය නැගෙනහිර</t>
  </si>
  <si>
    <t>බෝපිටිය</t>
  </si>
  <si>
    <t>මාලියද්ද</t>
  </si>
  <si>
    <t>හාපත්ගමුව</t>
  </si>
  <si>
    <t>මෝඩ බොක්කුව අමුණ සකස් කිරීම</t>
  </si>
  <si>
    <t>මුඩගමුව වැවේ වත්ත අමුණ සකස් කිරීම</t>
  </si>
  <si>
    <t>මහවෙල ඇල පැති බැම්ම ඉදි කිරීම</t>
  </si>
  <si>
    <t>ඌරන්කෝට්ටේ ලිඳ අසල අමුණ සකස් කිරීම</t>
  </si>
  <si>
    <t>ටී 2 වතු ඇල අමුණ ඉදි කිරීම</t>
  </si>
  <si>
    <t xml:space="preserve">බ්‍රහ්මනාරාම ඇළ අමුණ  ඉදි කිරීම
</t>
  </si>
  <si>
    <t>මුඩුගම</t>
  </si>
  <si>
    <t>පල්ලෙවෙල</t>
  </si>
  <si>
    <t>ගලඋඩ පොළ කොන්ක්‍රීට් කිරීම</t>
  </si>
  <si>
    <t>කුට්ටියගොල්ල, කොබෝවත්ත,  කොටාවත්ත මාර්ගය</t>
  </si>
  <si>
    <t>කුට්ටියගොල්ල, ඉහළ දෙහිලන්ද මාර්ගය</t>
  </si>
  <si>
    <t>වැල්කැලේ, වෑබැද්ද හිරිගල මාර්ගය සංවර්ධනය</t>
  </si>
  <si>
    <t>ඉලුක්තැන්න, ඇත්ගාල මාර්ගය සංවර්ධනය</t>
  </si>
  <si>
    <t>ගල්කොටුවේගම ප්‍රධාන මාර්ගය ඉදි කිරීම</t>
  </si>
  <si>
    <t>ඉඩමේගම, කහපඳුර මාර්ගය</t>
  </si>
  <si>
    <t>සොරණාතොට, ගමගෙදර මාර්ගය</t>
  </si>
  <si>
    <t>නෙල්ලිගහ මඩිත්ත මාර්ගය සංවර්ධනය</t>
  </si>
  <si>
    <t>පිටපොල ගල්කන්ද මාර්ගය</t>
  </si>
  <si>
    <t>ලෙජර්වත්ත වතු බංගලාවේ සිට ප්‍රධාන පාර දක්වා මාර්ගය</t>
  </si>
  <si>
    <t>ගෙවල්තැනූ කැලේ ගම්මානයට පිවිසුම් මාර්ගය</t>
  </si>
  <si>
    <t>වෑකඩ ටැංකිය අසලින් ඇති මාර්ගය</t>
  </si>
  <si>
    <t>මොරගොල්ල පිවිසුම් මාර්ගය ඉදි කිරීම</t>
  </si>
  <si>
    <t>බුදුගේකන්ද ගල්ලිද අතුරු මාර්ගය</t>
  </si>
  <si>
    <t>වත්තකැලේ ප්‍රධාන මාර්ගය කොන්ක්‍රීට් කිරීම</t>
  </si>
  <si>
    <t>දුන්කොළ වත්ත මාර්ගය ඉදි කිරීම</t>
  </si>
  <si>
    <t>පොල්වත්ත මාර්ගය කොන්ක්‍රීට් කිරීම</t>
  </si>
  <si>
    <t xml:space="preserve">මීගහවෙල පෙර පාසල අසල සිට කපුහේන ග්‍රාමීය මාර්ගය </t>
  </si>
  <si>
    <t>රිදීපාන වත්ත බුදුපිළිමයට අසලින් ඇති මාර්ගය</t>
  </si>
  <si>
    <t>කොස්ගොල්ල, කොටිකාරාම මාර්ගය කොන්ක්‍රීට් කර නොමැති කොටස</t>
  </si>
  <si>
    <t>මඩුගහමුල තැන්න, ඇල්ල මාර්ගය සංවර්ධනය</t>
  </si>
  <si>
    <t>ගල්කොටුවේගම කොට්ටවත්ත මාර්ගය  අබලන් තැන් ඉදිකිරීම</t>
  </si>
  <si>
    <t>ලියදිපිටිය පිටහවත්ත මාර්ගය මැද ඉතිරි වී ඇති කොටස</t>
  </si>
  <si>
    <t>දියනාවෙල දේවාලය අසල ඇති මාර්ගය මුල කොටස</t>
  </si>
  <si>
    <t>ගන්නිලගම පාර මුල කොටස කොන්ක්‍රීට් කිරීම</t>
  </si>
  <si>
    <t>සිසුගම ඉහළ කොටස මාර්ගය</t>
  </si>
  <si>
    <t xml:space="preserve">කුට්ටියගොල්ල </t>
  </si>
  <si>
    <t>කැටකෑල්ලගම</t>
  </si>
  <si>
    <t>කොහොවිල</t>
  </si>
  <si>
    <t>ලෙජර්වත්ත</t>
  </si>
  <si>
    <t>කිරිඔරුව</t>
  </si>
  <si>
    <t>මොරගොල්ල</t>
  </si>
  <si>
    <t>බුදුගේකන්ද</t>
  </si>
  <si>
    <t>වත්තකැලේ</t>
  </si>
  <si>
    <t>පුස්සැල්ලාකන්ද</t>
  </si>
  <si>
    <t>බෝලියද්ද</t>
  </si>
  <si>
    <t>යටිලෑල්ල</t>
  </si>
  <si>
    <t>රිදීපාන</t>
  </si>
  <si>
    <t>අංගොඩ</t>
  </si>
  <si>
    <t>කොස්ගොල්ල</t>
  </si>
  <si>
    <t>කිතුල්වත්ත</t>
  </si>
  <si>
    <t>දික්පිටිය</t>
  </si>
  <si>
    <t>බකිනිගහකුඹුර, අමුණ සහ ඇල ඉදි කිරීම</t>
  </si>
  <si>
    <t xml:space="preserve">ගන්නිල අමුණ </t>
  </si>
  <si>
    <t>කිඹුල්ලෑව වැව ප්‍රතිසංස්කරණය</t>
  </si>
  <si>
    <t>එගොඩවෙල පුවක්ගහ අරාව ඇල අමුණ ඉදි කිරිම</t>
  </si>
  <si>
    <t xml:space="preserve">කොහොන හන්දිය අසල අමුණ </t>
  </si>
  <si>
    <t>පල්ලේ පරගස්තැන්න අමුණ ඉදි කිරීම</t>
  </si>
  <si>
    <t>කන්දේගෙදර</t>
  </si>
  <si>
    <t>එගොඩවෙල</t>
  </si>
  <si>
    <t>සුමන රේවත විහාරස්ථානය  ඉදිකිරීම</t>
  </si>
  <si>
    <t>පුස්සැල්ලා කන්ද පන්සලේ පැති බැම්ම</t>
  </si>
  <si>
    <t>හරංකහව විහාරස්ථානය</t>
  </si>
  <si>
    <t>කොස්ලන්ද ආරියවංශාරාමය</t>
  </si>
  <si>
    <t>උස්වැල්ල විහාරස්ථානය</t>
  </si>
  <si>
    <t>දෙහිලන්ද ශ්‍රී සුධර්මාරාමය</t>
  </si>
  <si>
    <t>විරකෝන්ගම විහාරස්ථානය</t>
  </si>
  <si>
    <t>ඉළුක්පැලැස්ස බුද්ධස්ශ්‍රාවක විහාරස්ථානය</t>
  </si>
  <si>
    <t>හල්දුම්මුල්ල ක්‍රිඩා පිටිය</t>
  </si>
  <si>
    <t>වේගොල්ල මාර්ගය</t>
  </si>
  <si>
    <t>මැටිකදුර මාර්ගය</t>
  </si>
  <si>
    <t>කැලිපනාවෙල කාල්කන්න මාර්ගය</t>
  </si>
  <si>
    <t>කිතුල්ගහඅරාව සොරගුණේ මාර්ගය</t>
  </si>
  <si>
    <t>රණසිංහගම වත්ත ඉහළ කොටස මාර්ගය</t>
  </si>
  <si>
    <t>දෙහිලන්ද මහලන්ද මාර්ගය</t>
  </si>
  <si>
    <t>මන්තැන්න නැගෙනහිර ඇතුල් පාර</t>
  </si>
  <si>
    <t>කිරවනාගම ඉලුක්තැන්න මාරගය</t>
  </si>
  <si>
    <t>මරන්ගහවෙල පාසල අසලින් යන පට්ටියතැන්න මාර්ගය</t>
  </si>
  <si>
    <t>බඳුළුදෙන මාර්ගය</t>
  </si>
  <si>
    <t>මාලදොල පින්නලන්ද මාර්ගය</t>
  </si>
  <si>
    <t>ගිණගත්ගල පන්සල අසල මාර්ගය</t>
  </si>
  <si>
    <t>දෙමංහන්දිය රන්වන්ගුහාව කන්ද මාර්ගය</t>
  </si>
  <si>
    <t>පහල විහාරගල ගම මාර්ගය</t>
  </si>
  <si>
    <t>පුස්සැල නාරංමංකඩ සුසාන භූමිය මාර්ගය</t>
  </si>
  <si>
    <t>වැඑළිය ගම මාර්ගය</t>
  </si>
  <si>
    <t>ගොණිකැටිය ඔක්වේල් වත්ත බත්ගොඩ මාර්ගය</t>
  </si>
  <si>
    <t>අයිස්පීල්ල ගම මාර්ගය</t>
  </si>
  <si>
    <t>අළුත්වෙල ගම මාර්ගය</t>
  </si>
  <si>
    <t>බටහිර කොටුගොඩැල්ල මාර්ගය</t>
  </si>
  <si>
    <t>පුනාගල BTN මාර්ගය</t>
  </si>
  <si>
    <t>බත්ගොඩ ඕක්වෙල මාර්ගයට යාවෙන දෙහිලන්ද මාර්ගය</t>
  </si>
  <si>
    <t>පුනාගල ලුණුගල පතන මාර්ගය</t>
  </si>
  <si>
    <t>ලේමස්තොට ඩිමායා ජනපදය මාර්ගය</t>
  </si>
  <si>
    <t>කැල්බන් ජනපදය වම්පස මාර්ගය</t>
  </si>
  <si>
    <t>නිකවැටිය මාර්ගය</t>
  </si>
  <si>
    <t>ජේ.ඒ.කුසුමලතා ජයසූරිය මිය</t>
  </si>
  <si>
    <t>ටී.ජී.අජිත් කුමාරතුංග මයා</t>
  </si>
  <si>
    <t>එච්.බී.සුනීතා පත්මසීලි මිය</t>
  </si>
  <si>
    <t>ඩී.එම්.විජේසිංහ මයා</t>
  </si>
  <si>
    <t>එච්.ඩබ්.නිලන්ති හේවාවිතාරණ මිය</t>
  </si>
  <si>
    <t>එම්.වී. දුෂාන්ත මයා</t>
  </si>
  <si>
    <t>ආර්.බී.නිර්මලා මුදිතාංජලී මිය</t>
  </si>
  <si>
    <t>කේ.ඩබ්.ගාමිණී රංජිත් මයා</t>
  </si>
  <si>
    <t>ඩබ්.එම්.දයානි වීරසේකර මිය</t>
  </si>
  <si>
    <t>ආර්.එම්.මල්ලිකා මිය</t>
  </si>
  <si>
    <t>ආර්.එම්.චමින්ද තුෂාර මයා</t>
  </si>
  <si>
    <t>ජී.ජී. ගුණවතී මිය</t>
  </si>
  <si>
    <t>අංක 45, පැරකුම් මාවත, වටගමුව</t>
  </si>
  <si>
    <t>ආරන්‍ය පාර, අළුත්වෙල</t>
  </si>
  <si>
    <t>වැවතැන්න, හරන්කහව, හල්දුම්මුල්ල</t>
  </si>
  <si>
    <t>රුක්අත්තන, හල්දුම්මුල්ල</t>
  </si>
  <si>
    <t>සිලතැන්න, හල්දුම්මුල්ල</t>
  </si>
  <si>
    <t>වෑඑළිය, සොරගුණේ, හල්දුම්මුල්ල</t>
  </si>
  <si>
    <t>මැදවෙල, සොරගුණේ</t>
  </si>
  <si>
    <t>මාලදොල,බඹරගස්කන්ද, හල්දුම්මුල්ල</t>
  </si>
  <si>
    <t>උස්වැල්ල, බලහරුව</t>
  </si>
  <si>
    <t>උඩ වත්තේ ගෙදර,  කිරවනාගම, හල්දුම්මුල්ල</t>
  </si>
  <si>
    <t>දඩයම්පොල, කිරවනාගම, හල්දුම්මුල්ල</t>
  </si>
  <si>
    <t>වැල්ලවාය පාර, උඩුමුල්ල,කොස්ලන්ද</t>
  </si>
  <si>
    <t>ඩබ්.එම්.සුරංගි මිය</t>
  </si>
  <si>
    <t>ඩී.ඒ.ආරියදාස මයා</t>
  </si>
  <si>
    <t>ධම්මිකා මෙන්ඩිස් මිය</t>
  </si>
  <si>
    <t>ඩබ්.ඒ.රාධිකා නිශාමලී මිය</t>
  </si>
  <si>
    <t>බී.ජී.සීලවතී මිය</t>
  </si>
  <si>
    <t>බී.ජී.රුවන් පුෂ්පකුමාර මයා</t>
  </si>
  <si>
    <t>ඩබ්.නිලන්ති චන්ද්‍රිකා මිය</t>
  </si>
  <si>
    <t>ඒ.ඒ.නිලන්ති අශෝකා මිය</t>
  </si>
  <si>
    <t>ආර්.එම්.ප්‍රදීප් කුමාර මයා</t>
  </si>
  <si>
    <t>ආර්.එම්.ප්‍රේමරත්න මයා</t>
  </si>
  <si>
    <t>පී.එල්. ඉසුරික කුමාරි මිය</t>
  </si>
  <si>
    <t>ජේ.පී.රන්අප්පු මයා</t>
  </si>
  <si>
    <t>කේ.ඩබ්.ටී.ප්‍රේමරත්න මයා</t>
  </si>
  <si>
    <t>කේ.කේ.සුමිත් මයා</t>
  </si>
  <si>
    <t>එස්.ප්‍රේමාවතී මිය</t>
  </si>
  <si>
    <t>ටී.එන්.සුසානි කුමුදුනි මිය</t>
  </si>
  <si>
    <t>ඩී.ජී.රෝහිණි මල්කාන්ති මිය</t>
  </si>
  <si>
    <t>පී.එච්.චමන් නිලනුවන් මයා</t>
  </si>
  <si>
    <t>ඩී.එම්.ස්වර්ණසීලි මිය</t>
  </si>
  <si>
    <t>ඩී.එම්.ගුණසේකර මයා</t>
  </si>
  <si>
    <t>ඩී.එම්.සුදුබණ්ඩා මයා</t>
  </si>
  <si>
    <t>ඩබ්.බී.නදීකා මල්කාන්ති මිය</t>
  </si>
  <si>
    <t>ආර්.ජේ.රොබට් මයා</t>
  </si>
  <si>
    <t>ජී.ජී.ඉන්ද්‍රපාල මයා</t>
  </si>
  <si>
    <t>ඒ.ඒ.නාලක රුවන්සිරි මයා</t>
  </si>
  <si>
    <t>එස්.ඩේවිඩ් මයා</t>
  </si>
  <si>
    <t>ජී.එච්.ආන්නද මයා</t>
  </si>
  <si>
    <t>ආර්.විජේරාජ් මයා</t>
  </si>
  <si>
    <t>ඩබ්.එම්.ආරියරත්න මයා</t>
  </si>
  <si>
    <t>පුෂ්පකුමාර බුවනායක මයා</t>
  </si>
  <si>
    <t>උඩුමුල්ල, කොස්ලන්ද</t>
  </si>
  <si>
    <t>වැල්ලවාය පාර, කොස්ලන්ද</t>
  </si>
  <si>
    <t>දියලුම ගම, කොස්ලන්ද</t>
  </si>
  <si>
    <t>රණසිංහ ගම, ලේමස්තොට නිකපොත</t>
  </si>
  <si>
    <t>සිංගාරවත්ත, රන්වන්ගුහාව, හල්දුම්මුල්ල</t>
  </si>
  <si>
    <t>හල්ගහරාව, රන්වන්ගුහාව, හල්දුම්මුල්ල</t>
  </si>
  <si>
    <t>දිවුලගස්මුල්ල පතන, ඌව මාවෙලගම</t>
  </si>
  <si>
    <t>නිකපිටිය, ඌව මාවෙලගම</t>
  </si>
  <si>
    <t>අලකොළමඩ, කැලිපනාවෙල, කොස්ලන්ද</t>
  </si>
  <si>
    <t>කැලිපනාවෙල, කොස්ලන්ද</t>
  </si>
  <si>
    <t>කොළොන්ගස්තැන්න, ඌව මාවෙලගම</t>
  </si>
  <si>
    <t>කැල්බන් ජනපදය, නිකපොත</t>
  </si>
  <si>
    <t>සෙම්බුවත්ත, නිකපොත</t>
  </si>
  <si>
    <t>දික්කාපිටිගම, ලේමස්තොට, නිකපොත</t>
  </si>
  <si>
    <t>මහලන්ද, ඌව මාවෙලගම</t>
  </si>
  <si>
    <t>බංඩාරඅගල, වටගමුව, හල්දුම්මුල්ල</t>
  </si>
  <si>
    <t>අංක 45, පැරකුම් මාවත,  වටගමුව, හල්දුම්මුල්ල</t>
  </si>
  <si>
    <t>ඉළුක්තැන්න, කිරවනාගම හල්දුම්මුල්ල</t>
  </si>
  <si>
    <t>ස්වර්ණහංස පදනම, වැඑළිය, සොරගුණේ, හල්දුම්මුල්ල</t>
  </si>
  <si>
    <t>දියමිගොල්ල, හරංකහව, හල්දුම්මුල්ල</t>
  </si>
  <si>
    <t>අළුත්වෙල, වෙහෙරයාය, ඇතිලිවැව</t>
  </si>
  <si>
    <t>උඩවෙල, ඌව කොස්ගම, හල්දුම්මුල්ල</t>
  </si>
  <si>
    <t>සිරිමල්වත්ත, මරන්ගහවත්ත</t>
  </si>
  <si>
    <t>වෙලේගම, ඌවතැන්න</t>
  </si>
  <si>
    <t>හෙළ ගෙදරවත්ත, කළුපහණ, හල්දුම්මුල්ල</t>
  </si>
  <si>
    <t>හාලතැන්න, වීරකොන්ගම</t>
  </si>
  <si>
    <t>ගිණිගත්ගල, වල්හපුතැන්න, හල්දුම්මුල්ල</t>
  </si>
  <si>
    <t>ඉරුවැන්දුම්පොල, කොස්ලන්ද</t>
  </si>
  <si>
    <t>අශෝකාරාමය විහාරස්ථානය</t>
  </si>
  <si>
    <t>පංකැටිය විහාරස්ථානය</t>
  </si>
  <si>
    <t>කොළඹ පාර මුස්ලිම් පල්ලිය</t>
  </si>
  <si>
    <t>මාගියපුර ජුම්මා පල්ලිය</t>
  </si>
  <si>
    <t>කොළඹ පාර කතරගම දේවාලය</t>
  </si>
  <si>
    <t>හපුතලේවත්ත මුනේෂ්වරන් කෝවිල</t>
  </si>
  <si>
    <t>අළුත්වෙල උතුර ශ්‍රී ගංගාරාම විහාරස්ථානය</t>
  </si>
  <si>
    <t>බ/ හපුතලේ ශ්‍රී ධම්මානන්ද මහ විදුහල</t>
  </si>
  <si>
    <t>බ/ හපුතලේ ශ්‍රී ධම්මාන්නද මහ විදුහල</t>
  </si>
  <si>
    <t>බ/ හපුතලේ මුස්ලිම් විදුහල</t>
  </si>
  <si>
    <t>කහගොල්ල මුස්ලිම් විදුහල</t>
  </si>
  <si>
    <t>ජනානන්ද ජාතික පාසල</t>
  </si>
  <si>
    <t>තම්බපිල්ලේ මාවත</t>
  </si>
  <si>
    <t>මොනමායා ගම්මානයේ සිට අයිස්පීල්ල දක්වා මාර්ගය</t>
  </si>
  <si>
    <t>අයිස්පීල්ල කොළඹ මාර්ගය</t>
  </si>
  <si>
    <t>මොනමායා මාර්ගයේ ඉතිරි කොටස සිට ජයසිංහ මහතාගේ නිවස දක්වා මාර්ගය</t>
  </si>
  <si>
    <t>මොනමායා ගම්මානයේ ඉහළ කොටස මාර්ගය</t>
  </si>
  <si>
    <t>සුසාන භූමියට යන මාර්ගය</t>
  </si>
  <si>
    <t>හපුතලේ වත්ත ක්‍රීඩා පිටියට අසලින් යන මාර්ගය</t>
  </si>
  <si>
    <t>මාගියපුර මාර්ගය</t>
  </si>
  <si>
    <t>මාගියපුර ඇක්මන් මහතාගේ නිවස අසලින් යන මාර්ගය</t>
  </si>
  <si>
    <t>හපුතලේ වත්තට පිවිසෙන මුල් කොටස මාර්ගය</t>
  </si>
  <si>
    <t>උද්‍යාන මාර්ගය</t>
  </si>
  <si>
    <t>මාගිරිකන්ද මාර්ගය</t>
  </si>
  <si>
    <t>අම්පිටිගොඩ පොදු සුසානභූමියට යන මාර්ගය</t>
  </si>
  <si>
    <t>මැනික්කන්ද කන්දෙගෙදර මාර්ගය</t>
  </si>
  <si>
    <t>රත්පහ අස්වැද්දුම් මාර්ගය</t>
  </si>
  <si>
    <t>මුදුන්පිට පතන මාර්ගය</t>
  </si>
  <si>
    <t>අළුත්වෙල උතුර කිරවනාගල්බිස්ස මාර්ගය</t>
  </si>
  <si>
    <t>හපුතලේගම පුස්සැල්අරාව මාර්ගය</t>
  </si>
  <si>
    <t>වෙළන්හින්න එනමල්තැන්න මාර්ගය</t>
  </si>
  <si>
    <t>කොළතැන්න ඉලුක්අරාව මාර්ගය</t>
  </si>
  <si>
    <t>කිතුල්ගහවක අම්පිටිකන්ද මාර්ගය</t>
  </si>
  <si>
    <t>ඇල්බැද්දේගල අගුරුබැද්ද මාර්ගය</t>
  </si>
  <si>
    <t>මැසහින්න ගම්මානයට පිවිසෙන මාර්ගය</t>
  </si>
  <si>
    <t>විහාරකැලේ කඳුරුගොඩ විහාරය අසල සිට ප්‍රජාශාලාව දක්වා විහාරකැලේ පතන මාර්ගය</t>
  </si>
  <si>
    <t>බෝබුහින්න මාර්ගය</t>
  </si>
  <si>
    <t>උමංකඳුර සමඟි මාර්ගය</t>
  </si>
  <si>
    <t>අංක 1 දෙමළ විදුහල අසල සිට පලෙයිකඩු මාර්ගය</t>
  </si>
  <si>
    <t>පිටරත්මලේ පහල කොටස මාර්ගය</t>
  </si>
  <si>
    <t>තොටලාගල දෙමළ විදුහලට යන මාර්ගය</t>
  </si>
  <si>
    <t>හූරිය වංගුව මාර්ගය</t>
  </si>
  <si>
    <t>දොඩම්වත්ත ගාඩන්සිටි අම්බලන්කපල්ල අතුරු මාර්ගය</t>
  </si>
  <si>
    <t>හැතැක්ම විද්‍යාලයේ ක්‍රීඩාපිටිය පස් කපා සංවර්ධනය කිරීම</t>
  </si>
  <si>
    <t>ශ්‍රී තපෝධනාරාම විහාරය සංවර්ධනය</t>
  </si>
  <si>
    <t>කැටවල ශ්‍රී සිත්ති විනයාගර් දේවාලය සංවර්ධනය</t>
  </si>
  <si>
    <t>සෙන්ජේම්ස් වත්ත මැද කොටසේ පත්තින දේවාල</t>
  </si>
  <si>
    <t>මොරේතොට ශ්‍රි වේළුවනාරාම විහාරස්ථානය සංවර්ධනය</t>
  </si>
  <si>
    <t>ස්ප්‍රිංවැලි හෙලවත්ත විහාරය සංවර්ධනය කිරීම</t>
  </si>
  <si>
    <t>ස්ප්‍රිංවැලි 1 කොටසේ සිව සුබ්‍රමනියම් දේවලය සංවර්ධනය</t>
  </si>
  <si>
    <t>නෙළුව මහතැන්න කෝවිල සංවර්ධනය</t>
  </si>
  <si>
    <t>පහල කටුගහ පුරාණ විහාරය සංවර්ධනය</t>
  </si>
  <si>
    <t>උඩ කොහොවිල උඩ අරාව අමුණ සකස් කිරීම</t>
  </si>
  <si>
    <t>දෙහිනි අරාව අමුණ සිට වටගොඩ දක්වා ඇති ඇල මාර්ගය</t>
  </si>
  <si>
    <t>උඩ කොහොවිල බෝධිය අසල සිට කුඩුගලේ දක්වා මාර්ගය</t>
  </si>
  <si>
    <t>අභයපුර ප්‍රධාන මාර්ගය සංවර්ධනය කිරීම</t>
  </si>
  <si>
    <t>යෙල්වර්ටන් (උඩඅරාව අසල) ලැයිම සඳහා ඇති මාර්ගය</t>
  </si>
  <si>
    <t>උඩමල්වත්ත පල්ලේවෙල හංදිය දක්වා ඇති ප්‍රධාන මාර්ගයේ අඹඅත්ත හංදියේ සිට අගුරුබැද්ද හරහා පනංගල දක්වා මාර්ගය</t>
  </si>
  <si>
    <t>වරකාදණ්ඩ විහාරස්ථානය අසල සිට දඹගහවත්ත කුඹුරුයාය දික්බැද්ද හරහා උඩමල්වත්ත දක්වා ඇති කෘෂි මාර්ගය</t>
  </si>
  <si>
    <t>දියලුම ඇල ළඟ සිට වෑතලාව දක්වා ඇති මාර්ගය</t>
  </si>
  <si>
    <t>හැතැක්ම දඩුගොල්ලපතන මාර්ගය කොන්ක්‍රීට් කිරීම</t>
  </si>
  <si>
    <t>එරමුදුගොල්ල තලගහවත්ත මාර්ගය කොන්ක්‍රිට් කිරීම</t>
  </si>
  <si>
    <t>කීරියගොල්ල පන්සල පාර බෝක්කුව සමඟ කොන්ක්‍රීට් කිරීම</t>
  </si>
  <si>
    <t>ලන්දේවෙල මාර්ගය සංවර්ධනය</t>
  </si>
  <si>
    <t>රිටිගහවත්ත සිට පන්සල දක්වා මාර්ගය</t>
  </si>
  <si>
    <t>කැන්දගොල්ල උග්ගල්මැල්ල මාර්ගය සංවර්ධනය</t>
  </si>
  <si>
    <t>උඩගම ඇල්ලවත්ත මාර්ගය</t>
  </si>
  <si>
    <t>කොල්ලුවත්තේ සිට ඉලුක්අරාව දක්වා මාර්ගය කොන්ක්‍රිට් කිරීම</t>
  </si>
  <si>
    <t>කරදවත්තේ සිට මහකුඹුර දක්වා මාර්ගය</t>
  </si>
  <si>
    <t>මිල්ලගස්පිටියේ සිට අමුණේගොඩ දක්වා මාර්ගය</t>
  </si>
  <si>
    <t>ඉඹුල්ගොඩ ළිඳවත්ත මාර්ගය</t>
  </si>
  <si>
    <t>සිල්වර්ලෑන්ඩ් සමාධි මාවත</t>
  </si>
  <si>
    <t>උදයගම අංක 89 නිවාසය අසල මාර්ගය</t>
  </si>
  <si>
    <t>අළුත්වත්ත ග්ලේන්ඇල්පිල් මාර්ගය සංවර්ධනය</t>
  </si>
  <si>
    <t>ඉලුකගම මැද පාර කොන්ක්‍රීට් කිරීම</t>
  </si>
  <si>
    <t>හිඳගොල්ලමඩ සිට වරල්මණ්ඩිය දක්වා මාර්ගය කොන්ක්‍රීට් කිරීම</t>
  </si>
  <si>
    <t>ඉලුක්තලාගොඩ ජඟුල්ල මාර්ගය සංවර්ධනය</t>
  </si>
  <si>
    <t>ලුණුගල්ල පිරිවෙන අසල සිට හඩිය කුඹුර ප්‍රජා ශාලාව දක්වා මාර්ගය සංවර්ධනය</t>
  </si>
  <si>
    <t>ලුණුගල්ල අක්කර 10 මාර්ගය</t>
  </si>
  <si>
    <t>මිල්ලගස්පිටියේ සිට සුමංගල විද්‍යාලය දක්වා මාර්ගය</t>
  </si>
  <si>
    <t>අලකොලවැව මාර්ගය සංවර්ධනය</t>
  </si>
  <si>
    <t>කැන්දගස්පතන මාර්ගය කොන්ක්‍රීට් කිරීම</t>
  </si>
  <si>
    <t>ගිණිකාරගොල්ල සිට පංසල දක්වා මාර්ගය</t>
  </si>
  <si>
    <t>සෙන්ජේම්ස් වත්ත ඉහළ කොටස මාර්ගය සංවර්ධනය</t>
  </si>
  <si>
    <t>උඩුවර ගෙදරකුඹුර මාර්ගයේ පුවක්කොටුව ශ්‍රී සදහම් ආ.ම. ගොඩනැගිල්ල දක්වා මාර්ගය</t>
  </si>
  <si>
    <t>රොසට් වත්ත 3 වැනි කොටසට යන මාර්ගය</t>
  </si>
  <si>
    <t>උඩුවර ගෙදරකුඹුර පොල්ගස්වත්ත දක්වා වත්තේගෙදර මාර්ගය සංවර්ධනය</t>
  </si>
  <si>
    <t>උඩුවර හැවැත්කැටිය දක්වා දිවෙන පාසල් මාර්ගය</t>
  </si>
  <si>
    <t>නේපියර් කෝවිල සිට මඩුව දක්වා මාර්ගය</t>
  </si>
  <si>
    <t>පුරණවත්ත බෝකොටුව දක්වා දිවෙන මාර්ගය (සුසාන භූමිය අසල සිට)</t>
  </si>
  <si>
    <t>රොසට් වත්ත පාරේ නිවාස වලට යන මාර්ගය සංවර්ධනය</t>
  </si>
  <si>
    <t>රොක්කතැන්න වත්ත මැද කොටසේ කෝවිල දක්වා මාර්ගය සංවර්ධනය</t>
  </si>
  <si>
    <t>මොරගහවෙල පීල්ල ආසන්නයේ සිට මහවත්තේගම දෙසට ඇති මාර්ගය</t>
  </si>
  <si>
    <t>හපුවත්ත ගමමැද මාර්ගය</t>
  </si>
  <si>
    <t>උණගොල්ලවතු යාය අසලින් ආරම්භ වී හින්නාරංගොල්ල දක්වා ඇති මාර්ගය සංවර්ධනය</t>
  </si>
  <si>
    <t>මොරගොල්ල වත්ත 26 වතු නිවාස දක්වා ඇති මාර්ගය සංවර්ධනය</t>
  </si>
  <si>
    <t>කලාප කාර්යාලය අසලින් අන්තලාව ගමට යන මාර්ගයේ බෝක්කුව හා පැති බැම්ම හා මාර්ගය සංවර්ධනය</t>
  </si>
  <si>
    <t>මාවලගොඩ 1 කණුව සිට අන්තුඩුවාවෙල මාර්ගය</t>
  </si>
  <si>
    <t>පතනකොටුව මාර්ගය සංවර්ධනය</t>
  </si>
  <si>
    <t>හාලිඇල නගරයේ සිට එගොඩගමට ඇති අතුරු මාර්ගය</t>
  </si>
  <si>
    <t>දික්වැල්ල වසමේ නුගසෙවණගම විමුක්ති මාර්ගයේ 1 පටුමග සංවර්ධනය</t>
  </si>
  <si>
    <t>නල්ලමලේ මාර්ගය කොන්ක්‍රිට් කිරීම</t>
  </si>
  <si>
    <t>නාවල වත්ත 4 වැනි කොටස මාර්ගය සංවර්ධනය</t>
  </si>
  <si>
    <t>කණුමුල්තැන්න බකමූණුලන්ද අඹලියද්ද හරහා ඇති මාර්ගය</t>
  </si>
  <si>
    <t>නල්ලමලේ පාසලේ සිට නල්ලමලේ අමුමාන් දේවාලය දක්වා මාර්ගය</t>
  </si>
  <si>
    <t>නාවලවත්ත කම්කරු නිවාස වලට යන පාර කොන්ක්‍රිට් කිරීම</t>
  </si>
  <si>
    <t>කහටගස්පිටිය මාර්ගය ගල්කැටිය පාලම දක්වා සංවර්ධනය</t>
  </si>
  <si>
    <t>පඹේලන්ද සිට ගල්කොටුව දක්වා මාර්ගය සංවර්ධනය කිරීම</t>
  </si>
  <si>
    <t>ස්ප්‍රිංවැලි වතුයායේ පත්තිනි දේවාලය අසල මාර්ගය සංවර්ධනය කිරීම</t>
  </si>
  <si>
    <t>ඇටම්පිටිය දෙවන කොටස විදුහල සිට මාර්ගය</t>
  </si>
  <si>
    <t>පල්ලේගම මාර්ගය උඩගමට යා කිරීම පස් කැපීම හා කොන්ක්‍රිට් කිරීම</t>
  </si>
  <si>
    <t>බෝ කොටුව ගන්නිල වත්ත මාර්ගය</t>
  </si>
  <si>
    <t>උඩගම මා්ගය පල්ලේගම මාර්ගයට යා කිරීම ( පස් කැපීම තාර දැමීම)</t>
  </si>
  <si>
    <t>ගාවෙල දොඩම්අතුපතන මාර්ගය සංවර්ධනය</t>
  </si>
  <si>
    <t>ගොල්ලේඅරාව හංදිය සිට කුඹුරුයාය දක්වා මාර්ගය සංවර්ධනය</t>
  </si>
  <si>
    <t>කන්දේඅරාව සිට පිපියගස්වත්ත මාර්ගය වේවැල්හින්න දක්වා කොන්ක්‍රීට් කිරීම</t>
  </si>
  <si>
    <t>මැදගම උඩවත්ත මාර්ගය කොන්ක්‍රීට් කිරිම</t>
  </si>
  <si>
    <t>අඹවක ගොලුඅරාව පාර සංවර්ධනය</t>
  </si>
  <si>
    <t>අන්තුඩුවාවෙල පාසල් මාවතේ සිට මාවලගොඩ දක්වා මාර්ගය</t>
  </si>
  <si>
    <t>අම්පිටිගොඩ ඉහළ කොටසේ අතුරු පාර ඉතිරි කොටසේ කොන්ක්‍රීට් අතුරා වැඩ නිම කිරීම</t>
  </si>
  <si>
    <t>දළදා ඇල මාර්ගයේ සල්ගාදුවත්ත ගමට පිවිසෙන පඩිපෙළ හා කාණු පද්ධතිය හා ශාන්ත මහතාගේ නිවස අසල පැති බැම්ම සකස් කිරීම</t>
  </si>
  <si>
    <t>සිල්පොලගම අන්නාසි වත්ත මාර්ගය සකස් කිරීම</t>
  </si>
  <si>
    <t xml:space="preserve">සිවියවැල්ගොල්ල මැදහින්න මාර්ගය සංවර්ධනය </t>
  </si>
  <si>
    <t xml:space="preserve">එන්. කිංරෝස් දේවාලය අසල ප්‍රධාන මාර්ගය  </t>
  </si>
  <si>
    <t>ඉලුක්තැන්න වෙදගෙදර මාර්ගය</t>
  </si>
  <si>
    <t>මලිත්ත ගස්ගොල්ල මාර්ගය පුළුල් කර කොන්ක්‍රිට් කිරීම</t>
  </si>
  <si>
    <t>මහතැන්න ගම මැද මාර්ගය සංවර්ධනය</t>
  </si>
  <si>
    <t>කොස්ගහතැන්න හංදියේ සිට බටවල ගමට දිවෙන බටවල තිත්තනාරාව මාර්ගය</t>
  </si>
  <si>
    <t>මාළිගාතැන්න වටගොඩ දඹගොල්ල මාර්ගයේ හාපිය ඇල්ල බෝක්කුව දෙපස ග්‍රාමීය මාර්ගය කොන්ක්‍රිට් කිරීම හා ඇල පැති බැම්ම කොන්ක්‍රීට් කිරීම</t>
  </si>
  <si>
    <t>හින්නාරංගොල්ල වැටහිර ග්‍රාමීය මාර්ගය කොන්ක්‍රිට් කිරිම</t>
  </si>
  <si>
    <t>කොණ්ඩදිඹුල පහල පාර සංවර්ධනය</t>
  </si>
  <si>
    <t>අභයපුර හබස්තැන්න මාර්ගය කොන්ක්‍රිට් කිරීම</t>
  </si>
  <si>
    <t>ඌවහයිලන්ඩ් වතු යායේ ගණදෙවි කෝවිල අසල මාර්ගය සංවර්ධනය</t>
  </si>
  <si>
    <t>පෙරහෙට්ටිය ප්‍රධාන මාර්ගය සංවර්ධනය</t>
  </si>
  <si>
    <t>නෙළුව උළුලැයිම පාර සංවර්ධනය</t>
  </si>
  <si>
    <t>එනසල්බැද්ද සිට කටුගහ දක්වා මාර්ගය සංවර්ධනය</t>
  </si>
  <si>
    <t>කුඩුමහුවෙල කහටගොඩ මාර්ගය</t>
  </si>
  <si>
    <t>රෝබෙරිය වැව අලුත්වැඩියා කිරීම.</t>
  </si>
  <si>
    <t>බලගොල්ල, යපම්ම ඇල දුම්මැටිකඳුර දක්වා දීර්ඝ කිරීම.</t>
  </si>
  <si>
    <t>කෝමාරික ඇල කොන්ක්‍රීට් කිරීම.</t>
  </si>
  <si>
    <t>කැටවත්ත, පුවක්ගහ වත්ත, ජම්බුගහ වත්ත වැවේ පැති බැම්ම කොන්ක්‍රීට් කිරීම.</t>
  </si>
  <si>
    <t>කොහාන, තල්දෙන විද්‍යාලයේ ක්‍රීඩා පිටිය පුඵල් කිරීම</t>
  </si>
  <si>
    <t>වැවේතැන්න, සූරියගොල්ල විද්‍යාලයට පිවිසුම් මාර්ගය සකස් කිරීම හා ක්‍රීඩාංගනය ඉදි කිරීම.</t>
  </si>
  <si>
    <t>හුණුකැට පිටිය, මීගස්පිටිය දහම් පාසලේ ගොඩනැගිල්ල ඉදි කිරීම.</t>
  </si>
  <si>
    <t>බෝපිටිය ඇටන්වෙල ග්‍රාමීය වැව ප්‍රතිසංස්කරණය</t>
  </si>
  <si>
    <t>බෝපිටිය ඇටන්වෙල බෝපිටිය ඇල  ප්‍රතිසංස්කරණය</t>
  </si>
  <si>
    <t>මහකැලේ ටී3 සෝමසිරි නිවස අසල මාර්ගය කොන්ක්‍රීට් කිරීම</t>
  </si>
  <si>
    <t>වෙලඔය ගල්කුඩේ ගම මාර්ගය කොන්ක්‍රීට් කිරීම</t>
  </si>
  <si>
    <t>වෙලඔය 9 ඇල මාර්ගය කොන්ක්‍රීට් කිරීම</t>
  </si>
  <si>
    <t>හැවැන්දාන ගිගිරිපුදාම මාර්ගය ‍කොන්ක්‍රීට් කිරීම</t>
  </si>
  <si>
    <t xml:space="preserve">කන්ද කැපූ උල්පත එෆ් සී 73 මාර්ගය ප්‍රතිසංස්කරණය </t>
  </si>
  <si>
    <t>බදුලුඔය බටහිර ක‍ඳපොත්තාව සේරුබැද්දයාය මාර්ගය කොන්ක්‍රීට් කිරීම</t>
  </si>
  <si>
    <t>බදුලුඔය බටහිර ක‍ඳපොත්තාව සිට මහකැලේ පාසලට යන මාර්ගය කොන්ක්‍රීට් කිරීම</t>
  </si>
  <si>
    <t xml:space="preserve">ගමේවෙල වාරි අමුණ </t>
  </si>
  <si>
    <t>මොරගොල්ල පන්ගොල්ල වැව ඉදි කිරීම</t>
  </si>
  <si>
    <t>මොරගොල්ල අස්වැද්දුම ඇල ඉදි කිරීම</t>
  </si>
  <si>
    <t>මොරගොල්ල උඩවෙල මහඇල ඉදි කිරීම</t>
  </si>
  <si>
    <t>ඉඩමේ පංගුව මොරගොල්ල පල්ලේකන්ද ඇල සහ අමුණ ඉදි කිරීම</t>
  </si>
  <si>
    <t>ඉඩමේ පංගුව කිරියගොල්ල ඇල ප්‍රතිසංස්කරණය කිරීම</t>
  </si>
  <si>
    <t>පල්ලේකන්ද පිටත ඇල ප්‍රතිසංස්කරණය කිරීම</t>
  </si>
  <si>
    <t>පල්ලේකන්ද ගුරංඅරාවේ අමුණ හා ඇල ඉදි කිරීම</t>
  </si>
  <si>
    <t>පල්ලේකන්ද කීණගහ අමුණ හා ඇල ඉදි කිරීම</t>
  </si>
  <si>
    <t>පුස්සැල්ලා කන්ද, කිරවනාගොඩ උඩ කොටස මාර්ගය සැකසීම</t>
  </si>
  <si>
    <t>රිදීපාන, තිබිරිස්ගස්පිටිය සිට වෙල දක්වා මාර්ගය කොන්ක්‍රීට් කිරීම</t>
  </si>
  <si>
    <t>කිරිඔරුව විද්‍යාලයේ ක්‍රීඩාපිටිය සංවර්ධනය සදහා</t>
  </si>
  <si>
    <t>බුදුගේකන්ද මහාවිද්‍යාලයේ ක්‍රීඩාපිටිය සංවර්ධනය</t>
  </si>
  <si>
    <t>කුට්ටියගොල්ල, කොබෝවත්ත දේවාලය ප්‍රතිසංස්කරණය කිරීම</t>
  </si>
  <si>
    <t>පුස්සැල්ලා කන්ද, විජයානන්ද ශ්‍රී මහා විහාරයේ සංඝාවාසය ඉදි කිරීම</t>
  </si>
  <si>
    <t>කිතුල්වත්ත, පිහිල් ආර පුරාණ ශ්‍රී දේවාලයේ සත්පත්තිනි දේවාල බැම්ම ඉදි කිරීම.</t>
  </si>
  <si>
    <t>එගොඩවෙල විහාරස්ථානය අලුත්වැඩියා කිරිම</t>
  </si>
  <si>
    <t>අඹගස්දෝව, බටුයාය විහාරස්ථානය අලුත්වැඩියා කිරීම</t>
  </si>
  <si>
    <t>ලෙජර්වත්ත කෝවිල සංවර්ධනය සඳහා</t>
  </si>
  <si>
    <t>ලෙජර්වත්ත කාලිඅම්මාන් කෝවිල සංවර්ධනය සඳහා</t>
  </si>
  <si>
    <t>දික්පිටිය, සෝම විහාරය සංවර්ධනය</t>
  </si>
  <si>
    <t>දික්පිටිය, කීණකැලේ කෝවිල සංවර්ධනය</t>
  </si>
  <si>
    <t>දික්පිටිය, කීණකැලේ බෞද්ධ මධ්‍යස්ථානය සංවර්ධනය</t>
  </si>
  <si>
    <t>ඉඩමේ පංගුව, කීණගස්හේන පන්සලේ ගොඩනැගිල්ල ඉදි කිරීම ( දාන ශාලාව/ වැසිකිලිය)</t>
  </si>
  <si>
    <t>කොස්ගොල්ල, දඹගහමඩිත්ත විහාරස්ථානය සංවර්ධනය කිරීම</t>
  </si>
  <si>
    <t>ගරු පාර්ලිමේන්තු මන්ත්‍රීතුමාගේ නම</t>
  </si>
  <si>
    <t>සංරචකය</t>
  </si>
  <si>
    <t>ව්‍යාපෘති සංඛ්‍යාව</t>
  </si>
  <si>
    <t>වියදම රු.මි.</t>
  </si>
  <si>
    <t>ප්‍රා.ලේ.කොට්ඨාසය - මහියංගණය</t>
  </si>
  <si>
    <t>ප්‍රා.ලේ.කොට්ඨාසය - රිදීමාලියද්ද</t>
  </si>
  <si>
    <t>ප්‍රා.ලේ.කොට්ඨාසය - මීගහකිවුල</t>
  </si>
  <si>
    <t>ප්‍රා.ලේ.කොට්ඨාසය - කන්දකැටිය</t>
  </si>
  <si>
    <t>ප්‍රා.ලේ.කොට්ඨාසය - සොරණාතොට</t>
  </si>
  <si>
    <t>ප්‍රා.ලේ.කොට්ඨාසය - පස්සර</t>
  </si>
  <si>
    <t>ප්‍රා.ලේ.කොට්ඨාසය - ලුණුගල</t>
  </si>
  <si>
    <t>ප්‍රා.ලේ.කොට්ඨාසය - බදුල්ල</t>
  </si>
  <si>
    <t>ප්‍රා.ලේ.කොට්ඨාසය -හාලිඇල</t>
  </si>
  <si>
    <t>ප්‍රා.ලේ.කොට්ඨාසය -ඌවපරණගම</t>
  </si>
  <si>
    <t>ප්‍රා.ලේ.කොට්ඨාසය -වැලිමඩ</t>
  </si>
  <si>
    <t>ප්‍රා.ලේ.කොට්ඨාසය -බණ්ඩාරවෙල</t>
  </si>
  <si>
    <t>ප්‍රා.ලේ.කොට්ඨාසය -ඇල්ල</t>
  </si>
  <si>
    <t>ප්‍රා.ලේ.කොට්ඨාසය -හපුතලේ</t>
  </si>
  <si>
    <t>ප්‍රා.ලේ.කොට්ඨාසය -හල්දුම්මුල්ල</t>
  </si>
  <si>
    <t xml:space="preserve">බදුල්ල දිස්ත්‍රික්කය </t>
  </si>
  <si>
    <t>ලංසු කැදවා ඇත</t>
  </si>
  <si>
    <t>ගිවිසුම් අත්සන් කර ඇත ,</t>
  </si>
  <si>
    <t>කොන්ත්‍රාත් ප්‍රදානය කර ඇත</t>
  </si>
  <si>
    <t>40% අවසන්</t>
  </si>
  <si>
    <t>,60% අවසන්</t>
  </si>
  <si>
    <t>80% අවසන්</t>
  </si>
  <si>
    <t>90% අවසන්</t>
  </si>
  <si>
    <t>100% වැඩ අවසන්</t>
  </si>
  <si>
    <t>n</t>
  </si>
  <si>
    <t>h</t>
  </si>
  <si>
    <t>ඉදිකිරීම්</t>
  </si>
  <si>
    <t>මිලදීගැනීම්</t>
  </si>
  <si>
    <t>කැටකෑල්ලගම ග්‍රා.ස.</t>
  </si>
  <si>
    <t>සොරණාතොට කිතුල්වත්ත ග්‍රා.ස.</t>
  </si>
  <si>
    <t>පිටපොල දිමුතු ග්‍රා.ස.</t>
  </si>
  <si>
    <t>ඇල්වත්ත ග්‍රා.ස.</t>
  </si>
  <si>
    <t>දුංහිඳවත්ත ග්‍රා.ස.</t>
  </si>
  <si>
    <t>සුජාතා කාන්තා ග්‍රා.ස.</t>
  </si>
  <si>
    <t>ඇල්හේනමඩ ග්‍රා.ස.</t>
  </si>
  <si>
    <t>සුජාතා කාන්තා ග්‍රා.සං.ස.</t>
  </si>
  <si>
    <t>පුස්සැල්ලාව ග්‍රා.සං.ස.</t>
  </si>
  <si>
    <t>ස්ථිර බෝග වගා ව්‍යාපෘති ගොවි සං. කුට්ටියගොල්ල</t>
  </si>
  <si>
    <t>කුට්ටියගොල්ල සිතමු කාන්තා ගොවි සංවිධානය</t>
  </si>
  <si>
    <t>පුස්සැල්ලාකන්ද ග්‍රා.සං.ස.</t>
  </si>
  <si>
    <t>විහාරස්ථාන කා.සා.සමිතිය</t>
  </si>
  <si>
    <t>සංශෝධන</t>
  </si>
  <si>
    <t>120 මිටර්</t>
  </si>
  <si>
    <t>ප්‍රා.ලේ. කාර්යාලය පස්සර</t>
  </si>
  <si>
    <t>මීදුම්පිටිය</t>
  </si>
  <si>
    <t>කුඩුගලපතන</t>
  </si>
  <si>
    <t>කිතුල්කැලේ කොටස හා ක්‍රීඩා පිටිය සංවර්ධනය කිරීම</t>
  </si>
  <si>
    <t>පල්ලේගම</t>
  </si>
  <si>
    <t>128 මීටර්</t>
  </si>
  <si>
    <t>පැල්ගහතැන්න</t>
  </si>
  <si>
    <t>110.75 මීටර්</t>
  </si>
  <si>
    <t>පස්සර දකුණ</t>
  </si>
  <si>
    <t>10.37 මීටර්</t>
  </si>
  <si>
    <t>පස්සර උතුර</t>
  </si>
  <si>
    <t>40 මීටර්</t>
  </si>
  <si>
    <t>ගෝනගල නැගෙනහිර</t>
  </si>
  <si>
    <t>61 මීටර්</t>
  </si>
  <si>
    <t>තිළිණ කන්ත්‍රක්ෂන්</t>
  </si>
  <si>
    <t>129.2 මීටර්</t>
  </si>
  <si>
    <t>7 මීටර්</t>
  </si>
  <si>
    <t>25 මීටර්</t>
  </si>
  <si>
    <t>72 මීටර්</t>
  </si>
  <si>
    <t>12.5 මීටර්</t>
  </si>
  <si>
    <t>123 මීටර්</t>
  </si>
  <si>
    <t>42 මීටර්</t>
  </si>
  <si>
    <t>56 මීටර්</t>
  </si>
  <si>
    <t>213.25 මීටර්</t>
  </si>
  <si>
    <t>103.3 මීටර්</t>
  </si>
  <si>
    <t>කනහෙල</t>
  </si>
  <si>
    <t>134.9 මීටර්</t>
  </si>
  <si>
    <t>පාලාගොල්ල</t>
  </si>
  <si>
    <t>128.7 මීටර්</t>
  </si>
  <si>
    <t>96 මීටර්</t>
  </si>
  <si>
    <t>කනවැරැල්ල බටහිර</t>
  </si>
  <si>
    <t>කණවැරැල්ල බටහිර</t>
  </si>
  <si>
    <t>90 මීටර්</t>
  </si>
  <si>
    <t>127 මීටර්</t>
  </si>
  <si>
    <t>60 මීටර්</t>
  </si>
  <si>
    <t>62 මීටර්</t>
  </si>
  <si>
    <t>මිරියබැද්ද</t>
  </si>
  <si>
    <t>134 මීටර්</t>
  </si>
  <si>
    <t>133.5 මීටර්</t>
  </si>
  <si>
    <t>මීරියබැද්ද, ඩැමේරියා 2 වන කොටස කෝවිල් පාර</t>
  </si>
  <si>
    <t>136 මිටර්</t>
  </si>
  <si>
    <t>118.79 මිටර්</t>
  </si>
  <si>
    <t>134.5 මීටර්</t>
  </si>
  <si>
    <t>මාඋස්සාගොල්ල නැගෙනහිර</t>
  </si>
  <si>
    <t>130.9 මිටර්</t>
  </si>
  <si>
    <t>101.1 මිටර්</t>
  </si>
  <si>
    <t>ප්‍ර.ලේ.කා. මහියංගණය</t>
  </si>
  <si>
    <t>180 මි</t>
  </si>
  <si>
    <t>180මි</t>
  </si>
  <si>
    <t>120මි</t>
  </si>
  <si>
    <t>207 මි</t>
  </si>
  <si>
    <t>ශ්‍රී සුදර්සනාරාම කාර්ය සාධක සමිතිය</t>
  </si>
  <si>
    <t>ශ්‍රී සුගතවිහාර කාර්ය සාධක සමිතිය</t>
  </si>
  <si>
    <t>145 මි</t>
  </si>
  <si>
    <t>ඩී10/දිවි. ප්‍රගති ගොවි සංවිධානය</t>
  </si>
  <si>
    <t>167.5 මි</t>
  </si>
  <si>
    <t>අලුයටවෙල</t>
  </si>
  <si>
    <t>200 මි</t>
  </si>
  <si>
    <t>205/ඩී/12 නවෝදය බෙදුම්ඇල ගො.සං.</t>
  </si>
  <si>
    <t>හෙබරව</t>
  </si>
  <si>
    <t>155 මි</t>
  </si>
  <si>
    <t>බෙලගන්වැව</t>
  </si>
  <si>
    <t>160 මි</t>
  </si>
  <si>
    <t>හොබරියාව</t>
  </si>
  <si>
    <t>500 මි</t>
  </si>
  <si>
    <t>98 මි</t>
  </si>
  <si>
    <t>ගල්පෝරුයාය</t>
  </si>
  <si>
    <t>172 මි</t>
  </si>
  <si>
    <t>201/ඩී1/ගොවිසෙත බෙදුම් ඇල ගො.සං.</t>
  </si>
  <si>
    <t>මීගහහේන</t>
  </si>
  <si>
    <t>161.25 මි</t>
  </si>
  <si>
    <t>මහියංගන නගරය</t>
  </si>
  <si>
    <t>වැව්ගම්පහ</t>
  </si>
  <si>
    <t>164 මි</t>
  </si>
  <si>
    <t>වැව්ගම්පහ ග්‍රා.සං.සමිතිය</t>
  </si>
  <si>
    <t>153 මි</t>
  </si>
  <si>
    <t>දම්.දකුණ ඉවුර අගාවත ගො.සං.</t>
  </si>
  <si>
    <t>156 මි</t>
  </si>
  <si>
    <t>පුජානගරය ග්‍රා.සං.සමිතිය</t>
  </si>
  <si>
    <t>52.6 මි</t>
  </si>
  <si>
    <t>62.25 මි</t>
  </si>
  <si>
    <t>98.1 මි</t>
  </si>
  <si>
    <t>127.5 මි</t>
  </si>
  <si>
    <t>131.2 මි</t>
  </si>
  <si>
    <t>57 මි</t>
  </si>
  <si>
    <t>62 මි</t>
  </si>
  <si>
    <t>125 මි</t>
  </si>
  <si>
    <t>124 මි</t>
  </si>
  <si>
    <t>61 මි</t>
  </si>
  <si>
    <t>89 මි</t>
  </si>
  <si>
    <t>60 මි</t>
  </si>
  <si>
    <t>91 මි</t>
  </si>
  <si>
    <t>45 මි</t>
  </si>
  <si>
    <t>100.26 මි</t>
  </si>
  <si>
    <t>යූරි ආගරතැන්න ශ්‍රී සිව සුබ්‍රමනියර් කෝවිල සංවර්ධනය</t>
  </si>
  <si>
    <t>ගෝනකැලේ මැද කොටස ශ්‍රී මුත්තුමාරිඅම්මන් කෝවිල සංවර්ධනය</t>
  </si>
  <si>
    <t>ඩැමේරියා ක්‍රිස්තියානි පල්ලිය සංවර්ධනය</t>
  </si>
  <si>
    <t>මාවුස්සාගොල්ල විහාරස්ථානය සංවර්ධනය</t>
  </si>
  <si>
    <t>යූරි පැල්ගහතැන්න විනායගර් කෝවිල සංවර්ධනය</t>
  </si>
  <si>
    <t>එල්ටැබ් කික්‍රි වත්ත ශ්‍රී කදිරේෂන් කෝවිල සංවර්ධනය</t>
  </si>
  <si>
    <t>ගෝනකැලේ බ්ලෑනිවත්ත ශ්‍රී සිවසුබ්‍රමනියර් ස්වාමි කෝවිල සංවර්ධනය</t>
  </si>
  <si>
    <t>මඩුගස්තලාව විහාරස්ථානය සංවර්ධනය</t>
  </si>
  <si>
    <t>සපුරොද ප්‍රාථමික විද්‍යාලයේ ක්‍රීඩා පිටිය සංවර්ධනය කිරීම</t>
  </si>
  <si>
    <t>මීදුමිපිටියඇල්ල දෙමළ විද්‍යාලයේ ක්‍රීඩා පිටිය සංවර්ධනය කිරීම</t>
  </si>
  <si>
    <t>පුහුල්වත්ත විද්‍යාලයේ ක්‍රීඩා පිටිය සංවර්ධනය කිරීම</t>
  </si>
  <si>
    <t>අමුණිවත්ත  දෙමළ විද්‍යාලයේ ක්‍රීඩා පිටිය සංවර්ධනය කිරීම</t>
  </si>
  <si>
    <t>පස්සර මහා විද්‍යාලයේ  ක්‍රීඩා පිටිය සංවර්ධනය කිරීම</t>
  </si>
  <si>
    <t>තොලබෝවත්ත විද්‍යාලයේ  ක්‍රීඩා පිටිය සංවර්ධනය කිරීම</t>
  </si>
  <si>
    <t>මැදවෙලගම විද්‍යාලයේ  ක්‍රීඩා පිටිය සංවර්ධනය කිරීම</t>
  </si>
  <si>
    <t>බිබිලේගම සිංහල විද්‍යාලයේ මාර්ගය සංවර්ධනය</t>
  </si>
  <si>
    <t>ගෝනකැලේ පස්සර කොටස මාර්ගය සංවර්ධනය</t>
  </si>
  <si>
    <t>ගෝනකැලේ ඉහළ කොටස මාර්ගය</t>
  </si>
  <si>
    <t>පස්සර 13 කණුව හනීෆා කොටස නව නිවාස සංකීර්ණය මාර්ගය සංවර්ධනය</t>
  </si>
  <si>
    <t>කණවැරුල්ල සී.වි.ඊ. සිට මේමලේ මාර්ගය සංවර්ධනය</t>
  </si>
  <si>
    <t>කනවැරැල්ල වත්ත කර්මාන්තශාලා කොටස මාර්ගය</t>
  </si>
  <si>
    <t>ඇකිරිය රජමහා විහාරය සංවර්ධනය</t>
  </si>
  <si>
    <t>අඩාවත්ත සිරි සිව සුබ්‍රමනියම් ස්වාමි කෝවිල සංවර්ධනය</t>
  </si>
  <si>
    <t>අරවාකුඹුර විහාරස්ථානය සංවර්ධනය</t>
  </si>
  <si>
    <t xml:space="preserve">වෙලවෙල බෞද්ධ මන්දිරය සංවර්ධනය </t>
  </si>
  <si>
    <t>මඩොල්සීම විහාරස්ථානය සංවර්ධනය</t>
  </si>
  <si>
    <t>ලුණුගල ක්‍රිස්තියානි පල්ලිය සංවර්ධනය</t>
  </si>
  <si>
    <t>ලුණුගල ජුම්මා පල්ලිය සංවර්ධනය</t>
  </si>
  <si>
    <t>ගල්ලුල්ල ශ්‍රී කදිරේෂන් කෝවිල සංවර්ධනය</t>
  </si>
  <si>
    <t>සිංහල විද්‍යාලයේ  ක්‍රීඩා පිටිය සංවර්ධනය කිරීම</t>
  </si>
  <si>
    <t>අඩාවත්ත දෙමළ විද්‍යාලයේ ක්‍රීඩා පිටිය සංවර්ධනය කිරීම</t>
  </si>
  <si>
    <t>ගල්ලුල්ල විද්‍යාලයේ ක්‍රීඩා පිටිය</t>
  </si>
  <si>
    <t>රාමක්‍රිෂ්ණා දෙමළ විද්‍යාලයේ ක්‍රීඩා පිටිය සංවර්ධනය කිරීම</t>
  </si>
  <si>
    <t>කොකාගල දෙමළ විද්‍යාලයේ ක්‍රීඩා පිටිය සංවර්ධනය කිරීම</t>
  </si>
  <si>
    <t>ලුණුගල අල් අමීන් දෙමළ විද්‍යාලයේ ක්‍රීඩා පිටිය සංවර්ධනය කිරීම</t>
  </si>
  <si>
    <t>අමුණුදෝව දෙමළ විද්‍යාලයේ ක්‍රීඩා පිටිය සංවර්ධනය කිරීම</t>
  </si>
  <si>
    <t>ලුණුගල හොප්ටන් කලෛයිමගල් විද්‍යාලයේ ක්‍රීඩා පිටිය සංවර්ධනය කිරීම</t>
  </si>
  <si>
    <t>ෂෝලන්ඩ්ස් පහළ කොටස මාර්ගය</t>
  </si>
  <si>
    <t>අම්බල්ගොඩ සිට හොප්ටන් මාරිඅම්මාන් කෝවිල මාර්ගය සංවර්ධනය</t>
  </si>
  <si>
    <t>පල්ලෙකිරුව උඩවත්ත හන්දිය සිට බුබුල පාර සංවර්ධනය</t>
  </si>
  <si>
    <t>ගල්ලුල්ල කෝවිල මාර්ගය සංවර්ධනය</t>
  </si>
  <si>
    <t>ඌවකැලේ පන්සල මාර්ගය</t>
  </si>
  <si>
    <t>V.C. නිවාස මාර්ගයේ ඉතිරි කොටස</t>
  </si>
  <si>
    <t xml:space="preserve">                                                                                                                                                District wise Physical and Financial Weekly Progress as of 2018/ 10 / 16</t>
  </si>
  <si>
    <t>ආගමික</t>
  </si>
  <si>
    <t>ක්‍රීඩාපිටි</t>
  </si>
  <si>
    <t>මාර්ග</t>
  </si>
  <si>
    <t>නිවාස ආධාර</t>
  </si>
  <si>
    <t>පාසල්</t>
  </si>
  <si>
    <t>සතිපොල</t>
  </si>
  <si>
    <t>ඇස්තමේන්තු සකස් කරමින් පවතින</t>
  </si>
  <si>
    <t>ඇස්තමේන්තු සකස් කර ඇති</t>
  </si>
  <si>
    <t>ගිවිසුම් අත්සන් කර ඇති</t>
  </si>
  <si>
    <t>ටෙන්ඩර් කර ඇති</t>
  </si>
  <si>
    <t>කොන්ත්‍රාත් ප්‍රදානය කර ඇති</t>
  </si>
  <si>
    <t>වැඩ ආරම්භ කර ඇති</t>
  </si>
  <si>
    <t>වැඩ අවසන්</t>
  </si>
  <si>
    <t xml:space="preserve">භෞතික </t>
  </si>
  <si>
    <t>සාධ්‍යතා පරීක්ෂා කරමින් පවතින</t>
  </si>
  <si>
    <t>ඇස්තමේන්තු මුදල රු.</t>
  </si>
  <si>
    <t>ඇස්තමේන්තුව රු.</t>
  </si>
  <si>
    <t>ඇස්තමේන්තුව රු</t>
  </si>
  <si>
    <t>පියරපන්දෝව</t>
  </si>
  <si>
    <t>මිල්ලගම</t>
  </si>
  <si>
    <t>බැද්දෙවෙල</t>
  </si>
  <si>
    <t>ඇල්ල</t>
  </si>
  <si>
    <t>නිව්බර්ග්</t>
  </si>
  <si>
    <t>පුපුල බටහිර</t>
  </si>
  <si>
    <t>නාවෙල නැගෙනහිර</t>
  </si>
  <si>
    <t>ගෝවුස්ස</t>
  </si>
  <si>
    <t>බල්ලකෙටුව</t>
  </si>
  <si>
    <t>මැදවෙල බටහිර</t>
  </si>
  <si>
    <t>නාවෙල බටහිර</t>
  </si>
  <si>
    <t>ගල්ටැංහේන</t>
  </si>
  <si>
    <t>රාවණාඇල්ල</t>
  </si>
  <si>
    <t>කුඹල්වෙල</t>
  </si>
  <si>
    <t>ගවරවෙල</t>
  </si>
  <si>
    <t>දෝව</t>
  </si>
  <si>
    <t>කිරින්ද</t>
  </si>
  <si>
    <t>කිතල්ඇල්ල</t>
  </si>
  <si>
    <t>පල්ලපේරුව</t>
  </si>
  <si>
    <t>ඉළුක්පැලැස්ස</t>
  </si>
  <si>
    <t>නමුණුකුල</t>
  </si>
  <si>
    <t>හීල්ඔය</t>
  </si>
  <si>
    <t>යහලෙවෙල</t>
  </si>
  <si>
    <t>මධුරගම</t>
  </si>
  <si>
    <t>පුපුල</t>
  </si>
  <si>
    <t>ගම් පෙරලිය වේගවත් ග්‍රාමීය සංවර්ධන වැඩසටහන -2019</t>
  </si>
  <si>
    <t>ක්‍රියාත්මක කළ හැකි ව්‍යාපෘති</t>
  </si>
  <si>
    <t>අනු අං</t>
  </si>
  <si>
    <t>ව්‍යාපෘතියේ   නම</t>
  </si>
  <si>
    <t>අනුමත මුදල</t>
  </si>
  <si>
    <t>ක්‍රියාත්මක කළ හැකි නොහැකි බව</t>
  </si>
  <si>
    <t>මිල්ලවත්ත සිට මොරබැද්ද මාර්ගය කොන්ක්‍රීට් කිරිම</t>
  </si>
  <si>
    <t>ස්ටෑඩන් වත්තට යන මාර්ගය හා දඹගොල්ල ගම්මානයට පිවිසෙන මාර්ගය කොන්ක්‍රීට් කිරිම</t>
  </si>
  <si>
    <t>චෙල්සිවත්ත සිට චෙල්සිවත්ත කම්කරු කාර්යාලය දක්වා වූ මාර්ගය කොන්ක්‍රීට් කිරිම</t>
  </si>
  <si>
    <t xml:space="preserve">හල්පේ </t>
  </si>
  <si>
    <t>කන්දේකුඹුර ඉහල කොටස මාර්ගය කොන්ක්‍රීට් කිරිම</t>
  </si>
  <si>
    <t>දිඹුල්ගස්තැන්න ප්‍රජාශාලාව අසල මාර්ගය කොන්ක්‍රීට් කිරිම</t>
  </si>
  <si>
    <t>මධුරගම ප්‍රජා ශාලාවේ ක්‍රීඩාපිටියට පිවිසුම් මාර්ගය කොන්ක්‍රීට් කිරිම</t>
  </si>
  <si>
    <t>මීරියකැළේ කිරවනාගොඩ වත්ත කුඹුරු යායගමට පිවිසෙන මාර්ගය කොන්ක්‍රීට් කිරිම</t>
  </si>
  <si>
    <t xml:space="preserve">නාවුල්ල </t>
  </si>
  <si>
    <t>ගොටුවල දෙමෝදර මාර්ගය ගන්නිලය මාර්ගය කොන්ක්‍රීට් කිරිම</t>
  </si>
  <si>
    <t>පට්ටියකුඹුර මාර්ගයේ ඉහල කොටස කොන්ක්‍රීට් කිරිම</t>
  </si>
  <si>
    <t xml:space="preserve">වතුවක්කුඹුර මාර්ගයේ ඉතිරි කොටස කොන්ක්‍රීට් කිරිම </t>
  </si>
  <si>
    <t>නෙදර්විල් වත්තඅංක 08 ලයිම් මාර්ගය කොන්ක්‍රීට් කිරිම හා පැතිබැම්ම සැකසීම</t>
  </si>
  <si>
    <t>වෑකඩගල අතුරු මාර්ගය කොන්ක්‍රීට් කිරීම</t>
  </si>
  <si>
    <t>නෙදර්විල් වත්ත නිවාස 20ට යන මාර්ගය කොන්ක්‍රීට් කිරිම</t>
  </si>
  <si>
    <t>ලියන්ගහමුල්ල මාර්ගය කොන්ක්‍රීටි කිරිම</t>
  </si>
  <si>
    <t>කිරවනාගම ගම්මානයට පිවිසෙන මාර්ගය කොන්ක්‍රීට් කිරිම</t>
  </si>
  <si>
    <t>බැද්දේවෙල</t>
  </si>
  <si>
    <t>ඕබඩපිටියට යන මාර්ගය කොන්ක්‍රීට් කිරිම</t>
  </si>
  <si>
    <t>රණහින්න පතන සිට නාවෙලගම පාසල දක්වා මාර්ගය කොන්ක්‍රීට් කිරිම</t>
  </si>
  <si>
    <t>අම්බලන්ඇල්ල නාවෙලගම පන්සල අසල සිට සවිදම්වත්ත දක්වා මාර්ගය කොන්ක්‍රීට් කිරිම</t>
  </si>
  <si>
    <t>ඕතුඹවත්ත මාර්ගයේ ලයිම් අංක 20 මාර්ගය කොන්ක්‍රීට් කිරිම</t>
  </si>
  <si>
    <t xml:space="preserve">නාවවෙල නැගෙනහිර </t>
  </si>
  <si>
    <t>පිටපොල මාර්ගයේ සිට වැලිපේලිය ගමට පිවිසෙන මාර්ගය කොන්ක්‍රීට් කිරිම</t>
  </si>
  <si>
    <t>නාවෙල නැගෙනහිර ප්‍රධාන මාර්ගය කොන්ක්‍රීට් කිරිම</t>
  </si>
  <si>
    <t xml:space="preserve">පුපුල </t>
  </si>
  <si>
    <t>වැලිඅරාව මාර්ගය කොන්ක්‍රීට් කිරිම</t>
  </si>
  <si>
    <t>පිටපොල මැදපතන මාර්ගය කොන්ක්‍රීට් කිරිම</t>
  </si>
  <si>
    <t>නහවිල කර්මාන්ත ශාලා උඩ මාර්ගය පස් කැපීම හා කොන්ක්‍රීට් කිරිම</t>
  </si>
  <si>
    <t>නාවෙලගම උඩුතුරේ පාලමේ සිට පිටපොළ දක්වා මාර්ගය පුළුල් කර කොන්ක්‍රීට් කිරිම</t>
  </si>
  <si>
    <t>නව ගම්මානය පළමු පටුමග කොන්ක්‍රීට් කිරිම</t>
  </si>
  <si>
    <t>හිඳගල උඩ කොටස මාර්ගය කොන්ක්‍රීට් කිරිම</t>
  </si>
  <si>
    <t>අඹගමුව බල්ලකෙටුව සිට කෝවිල අසලින් මාර්ගය කොන්ක්‍රීට් කිරිම</t>
  </si>
  <si>
    <t>අළුත් ගෙදර මාර්ගය කොන්ක්‍රීට් කිරිම</t>
  </si>
  <si>
    <t>ගෝවුස්ස වත්ත මාර්ගය කොන්ක්‍රීට් කිරිම</t>
  </si>
  <si>
    <t>ඉළුක්පැසැස්ස</t>
  </si>
  <si>
    <t>මීදෙණිය උඩ මාර්ගය කොන්ක්‍රීට් කිරිම</t>
  </si>
  <si>
    <t>ඇල්ලවත්ත සිට අඹගමුව දක්වා මාර්ගය කොන්ක්‍රීට් කිරිම</t>
  </si>
  <si>
    <t>නමුණුකුල ෆැක්ට්‍රි කොටස මාර්ගය සැකසීම</t>
  </si>
  <si>
    <t>යහලවෙල</t>
  </si>
  <si>
    <t>නිවිබර්ග් කෝවිල උඩ කොටස මාර්ගය කොන්ක්‍රීට් කිරිම</t>
  </si>
  <si>
    <t xml:space="preserve">නිවිබර්ග් </t>
  </si>
  <si>
    <t>හිඹිලියගොල්ල ප්‍රධාන මාර්ගය කොන්ක්‍රීට් කිරිම</t>
  </si>
  <si>
    <t>හිඹිලියගොල්ල සෙවනගම මාර්ගය කොන්ක්‍රීට් කිරිම</t>
  </si>
  <si>
    <t>ඇල්ල සදර්ලන්ඩ් වත්ත මාර්ගය කොන්ක්‍රීට් කිරීම</t>
  </si>
  <si>
    <t>කිතල් ඇල්ල</t>
  </si>
  <si>
    <t>යහලේගොඩ මාර්ගය කොන්ක්‍රීට් කිරිම</t>
  </si>
  <si>
    <t>ගල්පීල්ල මාර්ගය කොන්ක්‍රීට් කිරිම</t>
  </si>
  <si>
    <t>කිරිමැටිය මාර්ගය කොන්ක්‍රීට් කිරිම</t>
  </si>
  <si>
    <t>ඌවකරඳගොල්ල</t>
  </si>
  <si>
    <t>උඩ කරඳගොල්ල කීරියගොල්ල මාර්ගයේ ඉතිරිකොටස මාර්ගය කොන්ක්‍රීට් කිරීම</t>
  </si>
  <si>
    <t>කුඹුක්කන මාර්ගය කොන්ක්‍රීට් කිරිම</t>
  </si>
  <si>
    <t>දෝව පාසල අසල උඩරත්ත වත්ත කොන්ක්‍රීට් කිරිම</t>
  </si>
  <si>
    <t>උඩු කුඹල්වෙල</t>
  </si>
  <si>
    <t>උලගල කුඹුර මාර්ගය කොන්ක්‍රීට් කිරිම</t>
  </si>
  <si>
    <t>උලගල කුඹුර මාර්ගයේ වැවේ ගෙදර වත්ත කොටස මාර්ගය  කොන්ක්‍රීට් කිරිම</t>
  </si>
  <si>
    <t>කොට්ටගස්වත්ත මාර්ගය කොන්ක්‍රීට් කිරිම</t>
  </si>
  <si>
    <t>ආඩිගල මාර්ගයේ කෙළවර කොන්ක්‍රීට් කිරිම</t>
  </si>
  <si>
    <t>යහලගොඩ පහල මාර්ගය කොන්ක්‍රීට් කිරිම</t>
  </si>
  <si>
    <t>රජකොටුව හරහා හැවැන්වෙල මාර්ගය කොන්ක්‍රීට් කිරිම</t>
  </si>
  <si>
    <t>දඹඅතුගොඩ මාර්ගයේ පහල කොටස කොන්ක්‍රීට් කිරිම</t>
  </si>
  <si>
    <t>3. සංරචකය - කුඩා පරිමාන පාලම් ඉදිකිරිම් (උපරිම වියදම් සීමාව රුපියල් මිලියන 3යි)</t>
  </si>
  <si>
    <t>කිවුලවත්ත පාලම සැකසීම</t>
  </si>
  <si>
    <t>අලුත්හේන පාලම සැකසීම</t>
  </si>
  <si>
    <t>4.2 සංරචකය - පාසල්වල සනීපාරක්ෂක පහසුකම් නව ඉඳිකිරිම් (උපරිම වියදම් සීමාව රුපියල් මිලියන1යි)</t>
  </si>
  <si>
    <t>චෙල්සිවත්ත විද්‍යාලයේ වැසිකිළි පද්ධතිය සැකසීම</t>
  </si>
  <si>
    <t>සවිදම් විද්‍යාලයේ වැසිකිළි පද්ධතියක් සැකසීම</t>
  </si>
  <si>
    <t>දෝව අඳ ගොළු බිහිරි පාසලේ අළුතින් වැසිකිළි පද්ධතිය සැකසීම</t>
  </si>
  <si>
    <t>බ/අල්යාඩීන් මුස්ලිම් විදුහල නව වැසිකිළි පද්ධතිය සැකසීම</t>
  </si>
  <si>
    <t>උප එකතුව</t>
  </si>
  <si>
    <t>5.  සංරචකය - ක්‍රීඩා ආශ්‍රීත යටිතල පහසුකම් සංවර්ධනය (උපරිම වියදම් සීමාව රුපියල් මිලියන 2යි)</t>
  </si>
  <si>
    <t>පියරපන්දෝව විද්‍යාලයේ ක්‍රීඩා පිටිය සැකසීම</t>
  </si>
  <si>
    <t>හල්පේ පාසල ක්‍රීඩා පිටිය පිළිසකර කිරිම</t>
  </si>
  <si>
    <t>නාවුල්ල විදුහලේ ක්‍රීඩාපිටිය සමඟ ක්‍රිඩාගාරය ඉඳිකිරිම</t>
  </si>
  <si>
    <t>ගොටුවල විදුහලේ ක්‍රීඩාපිටියේ ක්‍රීඩාගාරය ඉඳිකිරිම</t>
  </si>
  <si>
    <t>හෙල පුපුල විද්‍යාලීය ක්‍රීඩා පිටිය සැකසීම</t>
  </si>
  <si>
    <t>නහවිල විදුහලේ ක්‍රීඩාපිටිය සැකසීම</t>
  </si>
  <si>
    <t>බ/අල්යාඩීන් මුස්ලිම් විදුහල ක්‍රීඩා පිටිය සැකසීම</t>
  </si>
  <si>
    <t>6.3  සංරචකය -පානීය ජලය සඳහා කුඩා පරිමාන ජල සැපයුම් යෝජනා ක්‍රම (උපරිම වියදම් සීමාව රුපියල් මිලියන 1යි)</t>
  </si>
  <si>
    <t>3 කණුව මුදුන්පිටකුඹුරගමට පානීය ජල යෝජනා ක්‍රමය</t>
  </si>
  <si>
    <t>කරඳගොල්ල</t>
  </si>
  <si>
    <t>බිබිල පානීය ජල ව්‍යාපෘතිය</t>
  </si>
  <si>
    <t>9. සංරචනය - විදුලිබලය නොමැති නිවාස සඳහා විදුලිබය ලබාදීම  (උපරිමවියදම් සීමාව රුපියල් 30,000.00 කි)</t>
  </si>
  <si>
    <t xml:space="preserve">  පාරිභෝගික සංඛ්‍යාව 03යි</t>
  </si>
  <si>
    <t>මැදෙවල බටහිර</t>
  </si>
  <si>
    <t xml:space="preserve"> පාරිභෝගික සංඛ්‍යාව 06යි</t>
  </si>
  <si>
    <t>උප ඒකතුව</t>
  </si>
  <si>
    <t>10. සංරචකය - පන්සල්/කෝවිල්/කතෝලික පල්ලි/මුස්ලිම් පල්ලි ප්‍රතිසංස්කරණය (උපරිම වියදම් සීමාව රුපියල් මිලි 1කි)</t>
  </si>
  <si>
    <t>ගෝවුස්ස විහාරස්ථානය වැඩිදියුණු කිරීම</t>
  </si>
  <si>
    <t xml:space="preserve"> දෝව රජමහා විහාරයේ සංඝාවාස ධාතු මන්දිර ඉදිකිරීම් කටයුතු කිරීම</t>
  </si>
  <si>
    <t>දික්අරාව ආරාමය වැඩිදියුණු කිරීම</t>
  </si>
  <si>
    <t>හීල්ඔය පුරාණ විහාරස්ථානයේ ඉදිවෙමින් පවතින ගොඩනැගිල්ල සඳහා</t>
  </si>
  <si>
    <t>බොරලන්ද ආරාමය  වැඩිදියුණු කිරීම</t>
  </si>
  <si>
    <t>අභිනවරාමය වැඩිදියුණු කිරීම</t>
  </si>
  <si>
    <t>චෙල්සිවත්ත ඉහල කොටස කෝවිල ප්‍රතිසංස්කරණය කිරීම</t>
  </si>
  <si>
    <t>ශ්‍රී සිවසුබ්‍රමනියම් කෝවිල වැඩිදියුණු කිරීම</t>
  </si>
  <si>
    <t>නහවිල පත්තිණි මැණි කෝවිල ප්‍රතිසංස්කරණය කිරීම</t>
  </si>
  <si>
    <t>නහවිල පහල කොටස කෝවිල ප්‍රතිසංස්කරණය කිරීම</t>
  </si>
  <si>
    <t>නමුණූකුල ප්‍රැක්ට්‍රි කොටස මාරි අමිමන් කෝවිල ප්‍රතිසංස්කරණය කිරීම</t>
  </si>
  <si>
    <t>ඇල්ල සදර්ලන්ඩ් වත්ත කෝවිල ප්‍රතිසංස්කරණය කිරීම</t>
  </si>
  <si>
    <t>ඇල්ලවත්ත ඉහල කොටස අඹගමුව කෝවිල ප්‍රතිසංස්කරණය කිරිම</t>
  </si>
  <si>
    <t>ගලපිටකන්ද වත්ත කෝවිල ප්‍රතිසංස්කරණය කිරිම</t>
  </si>
  <si>
    <t>රෙවන්සුට් මුරුගන් කෝවිල ප්‍රතිසංස්කරණය කිරිම</t>
  </si>
  <si>
    <t>අඹගමුව සුබ්‍රමනියම් කෝවිල ප්‍රතිසංස්කරණය කිරිම</t>
  </si>
  <si>
    <t>හෙටිටිපොල</t>
  </si>
  <si>
    <t>කිනලන් වත්ත සුබ්‍රමනියම් කෝවිල ප්‍රතිසංස්කරණය කිරිම</t>
  </si>
  <si>
    <t>පිංඅරාව ෆැක්ට්‍රි කොටස පල්ලිය</t>
  </si>
  <si>
    <t>දෙමෝදර මුස්ලිම් පල්ලිය අළුත්වැඩියාව</t>
  </si>
  <si>
    <t>ව්‍යාපෘති සංශෝධන</t>
  </si>
  <si>
    <t>හේතුව</t>
  </si>
  <si>
    <t>මොරගස්දෝව මාර්ගය කොන්ක්‍රීට් කිරිම</t>
  </si>
  <si>
    <t>මෙම මාර්ගයේ කළ නොහැකි අතර පඩිපෙළක් සකස් කල යුතු වේ.</t>
  </si>
  <si>
    <t>හල්පේ පුරාණ පත්තිනි දේවාලයට යන මාර්ගය කොන්ක්‍රීට් කිරිම</t>
  </si>
  <si>
    <t>මාර්ගය කොන්ක්‍රීට් කිරිමට පෙර බැම්මක් ඉඳි කලයුතුය  මුදල් ප්‍රමාණවත් නොමැත.</t>
  </si>
  <si>
    <t>කන්දේ කුඹුර පියරපන්දෝව සම්බන්ධ කරන අතුරු මාර්ගය කොන්ක්‍රීට් කිරිම</t>
  </si>
  <si>
    <t>අධික බෑවුමක් සහිත මාර්ගයකි</t>
  </si>
  <si>
    <t>ගවරවෙල විද්‍යාලය අසල සෙනෙවි මහතාගේ නිවස අසලින් යන මාර්ගය කොන්ක්‍රීට් කිරිම</t>
  </si>
  <si>
    <t>මාර්ගය නිරවුල් නොමැත.</t>
  </si>
  <si>
    <t>බෝගහ පතන සිට කිනලන් දක්වා අතුරු මාර්ගය කොන්ක්‍රීට් කිරිම</t>
  </si>
  <si>
    <t>දෙොඩම්ගොල්ල</t>
  </si>
  <si>
    <t>ගෙදර කුඹුර කොටස මාර්ගය කොන්ක්‍රීට් කිරිම</t>
  </si>
  <si>
    <t>JICA ව්‍යාපෘතිය මගින් ආවරණය වේ.</t>
  </si>
  <si>
    <t>දෙොඩම්ගොල්ල උඩවාඩිය ගම අන්නාසි කදුර මායිම දක්වා මාර්ගය කොන්ක්‍රීට් කිරිම</t>
  </si>
  <si>
    <t>නිවිබර්ග් කෝවිල පහල කොටස මාර්ගය කොන්ක්‍රීට් කිරිම</t>
  </si>
  <si>
    <t>ජල රක්ෂිතයක් ඇත.</t>
  </si>
  <si>
    <t>හෙලකිතල් ඇල්ල හිඹිලියගහවෙල මාර්ගය කොන්ක්‍රීට් කිරිම</t>
  </si>
  <si>
    <t>මෙවැනි මාර්ගයක් නොමැත.</t>
  </si>
  <si>
    <t>ඌවකරගොල්ල වතුපිටිය කුඩාවත්ත මාර්ගයේ ඉතිරි කොටස කොන්ක්‍රීට් කිරිම</t>
  </si>
  <si>
    <t>කොළතැන්න පෙට්ට් කඩේ අසලින් උඩට යන මාර්ගය කොන්ක්‍රීට් කිරිම</t>
  </si>
  <si>
    <t>අධික බෑවුම් සහිත මාර්ගයක් වීම</t>
  </si>
  <si>
    <t xml:space="preserve">නෙදරවිල් ජනපදයට යන මාර්ගයේ එස්.ඩී. බංගලාව අසල පාලම සැකසීම </t>
  </si>
  <si>
    <t>මුදල් ප්‍රමාණවත් නැත</t>
  </si>
  <si>
    <t>ග්‍රාම නිළධාරී මහතාගේ නිවස අසලින් යන බංගලාගොඩට යන පාලම සැකසීම</t>
  </si>
  <si>
    <t>ගොටුවල විදුහලේ වැසිකිළි පද්ධතිය අළුත්වැඩියා කිරිම</t>
  </si>
  <si>
    <t>නවීකරණය නොව  ප්‍රතිසංස්කරණය කළ යුතුය</t>
  </si>
  <si>
    <t>වලස්බැද්ද පාසල සඳහා වැසිකිළි පද්ධතියක් සැකසීම</t>
  </si>
  <si>
    <t>වැසිකිළි ප්‍රමාණවත් වේ</t>
  </si>
  <si>
    <t>නාවුල්ල පාසලේ වැසිකිළි පද්ධතියක් සැකසීම</t>
  </si>
  <si>
    <t>නාවෙලගම විද්‍යාලයට වැසිකිළි පද්ධති 02ක් සැකසීම</t>
  </si>
  <si>
    <t>කබරගල දෙමළ විද්‍යාලය වැසිකිළි පද්ධතිය සැකසීම</t>
  </si>
  <si>
    <t>මෙම නමින් පාසලක් නොමැත</t>
  </si>
  <si>
    <t>කිතල් ඇල්ල විද්‍යාලයේ වැසිකිළි පද්ධතිය සැකසීම</t>
  </si>
  <si>
    <t>කල හැක. මුදල් ප්‍රමාණවත් නැත</t>
  </si>
  <si>
    <t>සව්දම් විද්‍යාලයේ ක්‍රීඩා භූමිය නිවීකරණය කිරිම</t>
  </si>
  <si>
    <t>ඉඩකඩ ප්‍රමාණවත් නැත</t>
  </si>
  <si>
    <t>කබරගල දෙමළ විද්‍යාලයේ ක්‍රීඩාපිටිය සැකසීම</t>
  </si>
  <si>
    <t>නිව්බර්ග් විද්‍යාලයේ ක්‍රීඩාපිටිය සැකසීම</t>
  </si>
  <si>
    <t>ස්ථානය නිශ්චිත නොවීම</t>
  </si>
  <si>
    <t>කිනලන් විදුහලේ ක්‍රීඩාපිටි සැකසීම</t>
  </si>
  <si>
    <t>රජකොටුව ක්‍රීඩාපිටිය සැකසීම</t>
  </si>
  <si>
    <t>භූමිය ඉඩකඩ ප්‍රමාණවත් නැත</t>
  </si>
  <si>
    <t>වටගොඩ කොළණිය ගමට පානීය ජල යෝජනා ක්‍රමය</t>
  </si>
  <si>
    <t>12 කණුව ආරණ්‍ය සේනාසනය වැඩිදියුණු කිරීම</t>
  </si>
  <si>
    <t>මෙම නමින් ආරණ්‍ය සේනාසනයක් නොමැත</t>
  </si>
  <si>
    <t>දික්අරාව සුධර්මාරාමයේ ධර්මශාලාව පිලිසකර කිරීම</t>
  </si>
  <si>
    <t>පෞද්ගලික ඉඩමක පිහිා ඇත.</t>
  </si>
  <si>
    <t>ඇල්ල කතරගම දේවාලය වැඩිදියුණු කිරීම</t>
  </si>
  <si>
    <t>ධර්මචාරි ආරාමය වැඩිදියුණු කිරීම</t>
  </si>
  <si>
    <t>ලියාපදිංචි වී නොමැත</t>
  </si>
  <si>
    <t>ඌව දික්අරාව ආරාමය වැඩිදියුණු කිරීම</t>
  </si>
  <si>
    <t>දික්අරාව ආරාමය වැඩිදියුණු කිරීම යනුවෙන්ද හැදින්වෙනුයේ මෙම ආරාමයයි</t>
  </si>
  <si>
    <t>ශ්‍රී බෝධිරාජාරාමය වැඩිදියුණු කිරීම</t>
  </si>
  <si>
    <t>එවැනි පන්සලක් නොමැතිවීම</t>
  </si>
  <si>
    <t>චෙල්සිවත්ත පහල කොටස කෝවිල ප්‍රතිසංස්කරණය කිරීම</t>
  </si>
  <si>
    <t>කලයුතු වැඩ කොටස නිශ්චිතව හදුනාගත නොහැක</t>
  </si>
  <si>
    <t>ඉඩමේගම මුරුගන් කෝවිල බිත්ති ඉදිකිරීම</t>
  </si>
  <si>
    <t>හල්පේ මීරියකැලේ දේවාලයේ වහලය නවීකරණය කිරීම</t>
  </si>
  <si>
    <t>මෙවැනි දේවාලයක් නොමැත</t>
  </si>
  <si>
    <t>සවුදම් 05 කණුව දේවාලයේ භූමිය සකස් කිරීම</t>
  </si>
  <si>
    <t>ඇල්ලවත්ත පහල කොටස අඹගමුව කෝවිල ප්‍රතිසංස්කරණය කිරිම</t>
  </si>
  <si>
    <t>දික්අරාවත්ත ගණදෙවි දේවාලය ප්‍රතිසංස්කරණය කිරිම</t>
  </si>
  <si>
    <t>රජකොටුව මුස්ලිම් පල්ලිය ප්‍රතිසංස්කරණය කිරිම</t>
  </si>
  <si>
    <t>විදේශාධාර මත පෞද්ගලිකව ක්‍රියාත්මක වේ.</t>
  </si>
  <si>
    <t>බොරලන්ද මුස්ලිම් පල්ලිය ප්‍රතිසංස්කරණය කිරිම</t>
  </si>
  <si>
    <t>පල්ලේපේරුව මුස්ලිම් පල්ලිය ප්‍රතිසංස්කරණය කිරිම</t>
  </si>
  <si>
    <t>උමාඔය ව්‍යාපෘතිය මගින් දැඩි හානි සිදු වී ඇත.</t>
  </si>
  <si>
    <t>උපදෙස්</t>
  </si>
  <si>
    <t>දෙමෝදර පත්තිණිමෑණි දේවාලයේ ආසන්නයේ පිහිටි පඩිපෙළ මාර්ගය සැකසීම</t>
  </si>
  <si>
    <t>ග්‍රාමීය මාර්ග යටතේ පඩිපෙළ ඉඳි කළ හැකිද යන්න උපදෙස් ලබා දෙන්න</t>
  </si>
  <si>
    <t>4.1 සංරචකය - පාසල්වල සනීපාරක්ෂක පහසුකම් නවීකරණය /අළුත්වැඩියාව (උපරිම වියදම් සීමාව රුපියල් ලක්ෂ 1යි)</t>
  </si>
  <si>
    <t>හීල්ඔය පාසලේ වැසිකිළි පද්ධතිය අළුත්වැඩියා කිරිම</t>
  </si>
  <si>
    <t xml:space="preserve"> ලක්ෂ 10ට වැඩි ප්‍රතිපාදනය පාසල් සදහා ලබාදිය හැකිද යන්න  උපදෙස් ලබා දෙන්න</t>
  </si>
  <si>
    <t>පියරපන්දෝව විදුහලේ වැසිකිළි පද්ධතිය සැකසීම</t>
  </si>
  <si>
    <t>වැසිකිළි 06කින් එක් වැසිකිළියක් පාවිච්චි කෙරේ.  ලක්ෂ 10ට වැඩි ප්‍රතිපාදන පාසල් සදහා ලබාදිය හැකිද යන්න උපදෙස් ලබා දෙන්න</t>
  </si>
  <si>
    <t>හීල්ඔය පාසලේ වැසිකිළි පද්ධතිය සැකසීම</t>
  </si>
  <si>
    <t xml:space="preserve"> ලක්ෂ 10ට වැඩි ප්‍රතිපාදන පාසල් සදහා ලබාදිය හැකිද යන්න  උපදෙස් ලබා දෙන්න</t>
  </si>
  <si>
    <t>දෙමෝදර ශෛලතරාමය වැඩිදියුණු කිරීම</t>
  </si>
  <si>
    <t>පසුගිය වසර 03 තුල ප්‍රතිපාදන ලබා දී ඇත එබැවින් චක්‍ර ලේඛනය අනුව කළ හැකිද යන්න  උපදෙස් ලබා දෙන්න</t>
  </si>
  <si>
    <t>ගොටුවල නාගරුක්ඛාරාම විහාරස්ථානය වැඩිදියුණු කිරීම</t>
  </si>
  <si>
    <t>බැද්දෙවෙල විහාරය අළුත්වැඩියා කිරීම</t>
  </si>
  <si>
    <t>නාවෙල මැදවෙල විහාරස්ථානයේ ආරක්ෂිත බැම්ම සැකසීම</t>
  </si>
  <si>
    <t>මැදගංගොඩ බෝධිරුක්ඛාරාමය වැඩිදියුණු කිරීම</t>
  </si>
  <si>
    <t>හෙල පුපුල විහාරස්ථානය වැඩිදියුණු කිරීම</t>
  </si>
  <si>
    <t>දොඩංගොල්ල</t>
  </si>
  <si>
    <t>දොඩම්ගොල්ල පන්සල වැඩිදියුණු කිරීම</t>
  </si>
  <si>
    <t>ඉලුක්පැලැස්ස</t>
  </si>
  <si>
    <t>ඉලුක්පැලැස්ස බෝධිරුක්ඛාරාමය වැඩිදියුණු කිරීම</t>
  </si>
  <si>
    <t>ඇල්ල පුරාණ විහාරස්ථානය වැඩිදියුණු කිරීම</t>
  </si>
  <si>
    <t>රාවණාඇල්ල පුරාණ විහාරය වැඩිදියුණු කිරීම</t>
  </si>
  <si>
    <t>කිතල්ඇල්ල ශ්‍රී සුමනාරාමය වැඩිදියුණු කිරීම</t>
  </si>
  <si>
    <t>රජකොටුව පන්සල වැඩිදියුණු කිරීම</t>
  </si>
  <si>
    <t>ගංගාරාම විහාරස්ථානය වැඩිදියුණු කිරීම</t>
  </si>
  <si>
    <t>ගවරවෙල විහාරස්ථානය වැඩිදියුණු කිරීම</t>
  </si>
  <si>
    <t>ශ්‍රී විමලාරාම විහාරස්ථානය වැඩිදියුණු කිරීම</t>
  </si>
  <si>
    <t>ශ්‍රී පුෂ්පාරාම විහාරස්ථානය  වැඩිදියුණු කිරීම</t>
  </si>
  <si>
    <t>නාවෙල පුරාණ විහාරස්ථානය වැඩිදියුණු කිරිම</t>
  </si>
  <si>
    <t>ශ්‍රී රම්‍යාරාම විහාරස්ථානය ඉදිකිරීම</t>
  </si>
  <si>
    <t>ශ්‍රී විවේකාරාම විහාරස්ථානය වැඩිදියුණු කිරීම</t>
  </si>
  <si>
    <t>ශ්‍රී සුමනාරාම විහාරස්ථානය වැඩිදියුණු කිරීම</t>
  </si>
  <si>
    <t>ශ්‍රී සුගතාරාම විහාරස්ථානය වැඩිදියුණු කිරීම</t>
  </si>
  <si>
    <t>යහලමඩිත්ත පුරාණ විහාරස්ථානය වැඩිදියුණු කිරීම</t>
  </si>
  <si>
    <t>ශ්‍රී බෝධිරුක්ඛාරාමය වැඩිදියුණු කිරීම</t>
  </si>
  <si>
    <t>බෝධිරාජාරාමය වැඩිදියුණු කිරීම</t>
  </si>
  <si>
    <t>රාවණා මෙහෙනවර වැඩිදියුණු කිරීම</t>
  </si>
  <si>
    <t>සෙන් ඇන්තනීස් පල්ලියේ මාර්ගයේ ඉතිරි කොටස කොන්ක්‍රීට් කිරිම හා දේවස්ථානය වටා ආරක්ෂිත වැටක් ඉදි කිරිම</t>
  </si>
  <si>
    <t>පල්ලියේ මාර්ගය සහ වැට ඉදි කළ හැකිද යන්න උපදෙස් ලබා දෙන්න</t>
  </si>
  <si>
    <t>නාම සංශෝධන</t>
  </si>
  <si>
    <t>වලස්බැද්ද කිරින්ද තැන්නවත්ත මාර්ගය කොන්ක්‍රීට් කිරීම</t>
  </si>
  <si>
    <t>වලස්බැද්ද කන්දෙවත්ත මාර්ගය කොන්ක්‍රීට් කිරීම</t>
  </si>
  <si>
    <t>මධරගම</t>
  </si>
  <si>
    <t>ගොටුවල පාසලට හා ප්‍රජාශාලාවට යටි පැත්තෙන් ඇති දෙමෝදර මාර්ගයේ අතුරු මාර්ගයේ ඉතිරි කොටස සහ බෝක්කුව දැමීම</t>
  </si>
  <si>
    <t>ගොටුවල පාසලට හා ප්‍රජාශාලාවට යටි පැත්තෙන් ඇති දෙමෝදර මාර්ගයේ අතුරු මාර්ගයේ ඉතිරි කොටස කොන්ක්‍රීට් කිරීම</t>
  </si>
  <si>
    <t>ගල්ටැංහේන සුසාන භූමිය මාර්ගය කොන්ක්‍රීට් කිරිම හා පැතිබැම්ම සැකසීම</t>
  </si>
  <si>
    <t>ගල්ටැංහේන සුසාන භූමිය මාර්ගයේ පාලම ඉදිකිරීම විය යුතුයි</t>
  </si>
  <si>
    <t>පුපුරැස්ස බෝක්කුව සමග මාර්ගය කොන්ක්‍රීට් කිරිම</t>
  </si>
  <si>
    <t>පුපුරැස්ස මාර්ගය කොන්ක්‍රීට් කිරිම</t>
  </si>
  <si>
    <t>යහලගොඩ ප්‍රධාන පිවිසුම් මාර්ගය කොන්ක්‍රීට් කිරිම</t>
  </si>
  <si>
    <t>නාරංගස්වත්ත මාර්ගය ලෙස සංශෝධනය විය යුතුය</t>
  </si>
  <si>
    <t>රාවණාඇල්ල 10 කණුව උඩ කොටස මාර්ගය කොන්ක්‍රීට් කිරිම</t>
  </si>
  <si>
    <t>රාවණාඇල්ල 16 කණුව උඩ කොටස මාර්ගය කොන්ක්‍රීට් කිරිම ලෙස සංශෝධනය වියයුතුය</t>
  </si>
  <si>
    <t xml:space="preserve">කිනලන් ෆැක්ට්‍රිය අසල මාර්ගය සහ බෝක්කුව සෑදීම </t>
  </si>
  <si>
    <t xml:space="preserve">කිනලන් ෆැක්ට්‍රිය අසල මාර්ගය සංවර්ධනය කිරිම ලෙස සංශෝධනය කල යුතුය  </t>
  </si>
  <si>
    <t>උඩුවරවත්ත ප්‍රැක්ට්‍රිය කොටස මුරුගන් කෝවිල ප්‍රතිසංස්කරණය කිරීම</t>
  </si>
  <si>
    <t>උඩුවරවත්ත ප්‍රැක්ට්‍රිය කොටස මුරුගන් කෝවිලේ ගබඩා කාමරය ඉදි කිරිම</t>
  </si>
  <si>
    <t>අම්පිටිය පත්තිනි දේවාලය ප්‍රතිසංස්කරණය කිරිම</t>
  </si>
  <si>
    <t>අම්පිටිය පත්තිනි දේවාලයේ නව  ගොඩනැගිල්ල ඉදි කිරිම</t>
  </si>
  <si>
    <t>සව්දම් රබර් කොටස පුනිද අන්තෝනී පල්ලිය ප්‍රතිසංස්කරණය කිරිම</t>
  </si>
  <si>
    <t>දෙමෝදර ක්‍රිස්තු දේවස්ථානය ප්‍රතිසංස්කරණය කිරිම</t>
  </si>
  <si>
    <t>කොළතැන්න මුස්ලිම් පල්ලිය ප්‍රතිසංස්කරණය කිරිම</t>
  </si>
  <si>
    <t>කොළතැන්න මුස්ලිම් පල්ලිය ඉදිකිරීම ලෙස විය යුතුයි</t>
  </si>
  <si>
    <t>ගම්පෙරළිය වේගවත් ග්‍රාමීය සංවර්ධන වැඩසටහන - 2019</t>
  </si>
  <si>
    <t>බදුල්ල දිස්ත්‍රීක් පාර්ලිමේන්තු මන්ත්‍රී ගරු චමින්ද විජේසිරි මැතිතුමා</t>
  </si>
  <si>
    <t>වලස්බැද්ද කිරින්ද තැන්නවත්ත මාර්ගය කොන්ක්‍රීට් කිරිම</t>
  </si>
  <si>
    <t>ගොටුවල පාසලට හා ප්‍රජා ශාලාවට යටිපැත්තෙන් ඇති දෙමෝදර මාර්ගයේ අතුරු මාර්ගයේ ඉතිරි කොටස සහ බෝක්කුව දැමීම</t>
  </si>
  <si>
    <t>නෙදර්විල් වත්ත  අංක 08 ලයිමි මාර්ගය කොන්ක්‍රීට් කිරිම හා පැතිබැම්ම සැකසීම</t>
  </si>
  <si>
    <t>කිරවනාගම ගම්මානයට පිවිසෙන මාර්ගය කොන්ක්‍රීටි කිරිම</t>
  </si>
  <si>
    <t>ඇල්ල සදර්ලන්ඩ් වත්ත මාර්ගය කොන්ක්‍රීට් කිරිම</t>
  </si>
  <si>
    <t>සකස් කලේ - ..................................</t>
  </si>
  <si>
    <t>පරීක්ෂා කලේ - .......................................</t>
  </si>
  <si>
    <t xml:space="preserve"> සහතිකකලේ - .......................................</t>
  </si>
  <si>
    <t xml:space="preserve">         ( අත්සන, නම, තනතුර)</t>
  </si>
  <si>
    <t>( සහකාර අධ්‍යක්ෂ - ක්‍රම සම්පාදන )</t>
  </si>
  <si>
    <t>( ප්‍රාදේශිය ලේකම්/ ගණකාධිකාරී / මුදල් සහකාර)</t>
  </si>
  <si>
    <t>ආඩ්ගල මාර්ගයේ කෙළවර කොන්ක්‍රීට් කිරිම</t>
  </si>
  <si>
    <t>පල්ලේපේරැව</t>
  </si>
  <si>
    <t>පල්ලේපේරුව</t>
  </si>
  <si>
    <t xml:space="preserve">හෙට්ටිපොල </t>
  </si>
  <si>
    <t xml:space="preserve">ඇල්ල </t>
  </si>
  <si>
    <t>හෙට්ට්පොල</t>
  </si>
  <si>
    <t>උඩුවරවත්ත නව නිවාස සංකීර්ණය වෙත යන මාර්ගයසංවර්ධනය කිරීම</t>
  </si>
  <si>
    <t xml:space="preserve"> පාර්ලිමේන්තු මන්ත්‍රී ගරු අරවින්ද් කුමාර් මැතිතුමා</t>
  </si>
  <si>
    <t>උඩුවරවත්ත කර්මාන්තශාලා කොටස මාර්ගය සංවර්ධනය කිරීම</t>
  </si>
  <si>
    <t>හිඳගලවත්ත ගලපිටකන්ද කොටස මාර්ගය සංවර්ධනය කිරීම</t>
  </si>
  <si>
    <t>ගවරකැලේ වත්ත මාර්ගය සංවර්ධනය කිරීම</t>
  </si>
  <si>
    <t>නහවිලවත්ත මාර්ගය සංවර්ධනය කිරීම</t>
  </si>
  <si>
    <t>නහවිලවත්ත මැදකොටස මාර්ගය සංවර්ධනය කිරීම</t>
  </si>
  <si>
    <t>නිව්බර්ග්වත්ත ගෝවුස්ස කොටස මාර්ගය සංවර්ධනය කිරීම</t>
  </si>
  <si>
    <t>කිනලන් වත්ත මාර්ගය සංවර්ධනය කිරීම</t>
  </si>
  <si>
    <t>දෙමෝදර නෙදර්විල් වත්ත මාර්ගය සංවර්ධනය කිරීම</t>
  </si>
  <si>
    <t>නමුණුකුල හිඳගලවත්ත කර්මාන්තශාලා කොටස මාර්ගය සංවර්ධනය කිරීම</t>
  </si>
  <si>
    <t>බදුල්ලවත්ත මාර්ගය සංවර්ධනය කිරීම</t>
  </si>
  <si>
    <t>නමුණුකුල පිංඅරාව වත්ත මාර්ගය සංවර්ධනය කිරීම</t>
  </si>
  <si>
    <t>නමුණුකුල බදුල්ලවත්ත මාර්ගය සංවර්ධනය කිරීම</t>
  </si>
  <si>
    <t>ඇල්ලවත්ත සිට අඹගමුව දක්වා මාර්ගය සංවර්ධනය කිරීම</t>
  </si>
  <si>
    <t>බල්ලකෙටුව පාසල් මාවත පහල කොටස මාර්ගය සංවර්ධනය කිරීම</t>
  </si>
  <si>
    <t>දෙමෝදර රබර් කොටස මාර්ගය සංවර්ධනය කිරීම</t>
  </si>
  <si>
    <t>දෙමෝදර සවුදම් කොටස මාර්ගය සංවර්ධනය කිරීම</t>
  </si>
  <si>
    <t>චෙල්සිවත්ත පහල කොටස මාර්ගය සංවර්ධනය කිරීම</t>
  </si>
  <si>
    <t>චෙල්සිවත්ත උඩ කොටස මාර්ගය සංවර්ධනය කිරීම</t>
  </si>
  <si>
    <t>නිව්බර්ග්වත්ත උඩකොටස මාර්ගය සංවර්ධනය කිරීම</t>
  </si>
  <si>
    <t>නිව්බර්ග්වත්ත පහල කොටස මාර්ගය සංවර්ධනය කිරීම</t>
  </si>
  <si>
    <t>බ/සවුදම් දෙමළ  විද්‍යාලයේ වැසිකිලි ඉදිකිරීම</t>
  </si>
  <si>
    <t>ගවරකැලේ පරණ කොටස කෝවිල් පාර</t>
  </si>
  <si>
    <t>වැවිලි කර්මාන්ත රාජ්‍ය අමාත්‍ය ගරු වඩිවේල් සුරේෂ් මැතිතුමා</t>
  </si>
  <si>
    <t>ගවරකැලේ පරණ කොටස අංක 12 ලයිං පාර</t>
  </si>
  <si>
    <t>දෙමෝදර නහවිලවත්ත කර්මාන්තශාලා කොටස පාර</t>
  </si>
  <si>
    <t>නනමුණුකුල පිංඅරාව කොටස පාර</t>
  </si>
  <si>
    <t>නාවෙල නැගනහිර</t>
  </si>
  <si>
    <t>හිඳගල   ඉහල කොටස නිවාස සංකීර්ණ පාර</t>
  </si>
  <si>
    <t>හිඳගල ඇල්ලවත්ත ඉහල කොටස පාර</t>
  </si>
  <si>
    <t>හිඳගල ඇල්ලවත්ත පහල කොටස පාර</t>
  </si>
  <si>
    <t>නිව්බර්ග් පහල කොටස පාර</t>
  </si>
  <si>
    <t>කිනලන් වත්ත පාර</t>
  </si>
  <si>
    <t>උඩුවර ඉහල කොටස පාර</t>
  </si>
  <si>
    <t>උඩුවර ඉහල කොටස අංක 8 නව නිවාස සංකීර්ණ පාර</t>
  </si>
  <si>
    <t>නේපියර් ඉහල කොටස පාර</t>
  </si>
  <si>
    <t>නෙදර්විල් කොටස අත්පන්දු ක්‍රීඩා පිටිය</t>
  </si>
  <si>
    <t>සවුදම් රබර් කොටස අත්පන්දු ක්‍රීඩා පිටිය</t>
  </si>
  <si>
    <t>නමුණුකුල බදුල්ලවත්ත එන්.සී .එස් ක්‍රීඩා සමාජය</t>
  </si>
  <si>
    <t>ග්‍රීන් ලෑන් ඇල්ල</t>
  </si>
  <si>
    <t>වේවැල්හින්න හිගුරුගමුව</t>
  </si>
  <si>
    <t>දෙමෝදර නහවිලවත්ත මධ්‍යම කොටස ශ්‍රී සිව සුබ්‍රමනියම් ස්වාමා කෝවිල</t>
  </si>
  <si>
    <t>නමුණුකුල පිංඅරාව කර්මාන්තශාලා කොටස ශ්‍රී බමුත්තු මාරි අම්මන් කෝවිල</t>
  </si>
  <si>
    <t>හිඳගල ගලපිටකන්ද ශ්‍රී සිවසුබ්‍රමනියම් ස9්වාමි කෝවිල</t>
  </si>
  <si>
    <t>හිඳගල රෙවන්සූඩ් කොටස කෝවිල</t>
  </si>
  <si>
    <t>හිඳගල අඹගමුව කෝවිල</t>
  </si>
  <si>
    <t>නිව්බර්ග් භූසා කොටස කෝවිල</t>
  </si>
  <si>
    <t>කන්ලෑන්ඩ් වත්ත කාමන් කෝවිල</t>
  </si>
  <si>
    <t>ක්‍රීන්ලෑන්ඩ්වත්ත ශ්‍රී සිවසුබ්‍රමනියම් ස්වාමි කෝවිල</t>
  </si>
  <si>
    <t>උඩුවර ඉහල කර්මාන්තශාලා කොටස ශ්‍රී බාලමුරුගන් කෝවිල</t>
  </si>
  <si>
    <t>ගලරකැලේ ඕ.ඩී ශ්‍රී කදිර්වේලායුදම් ස්වාමි කෝවිල</t>
  </si>
  <si>
    <t>ගලපිටකන්ද ශ්‍රී සිවසුබ්‍රමනියම් ස්වාමි කෝවිල</t>
  </si>
  <si>
    <t>නිව්බර්ග් ඉහල කෝවිල</t>
  </si>
  <si>
    <t>කිනලන්ඩ් ශ්‍රී කදිරිවේලායුදම් ස්වාමි කෝවිල</t>
  </si>
  <si>
    <t>භෞතික හා මුල්‍ය ප්‍රගතිය 2019.03.05දිනට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</si>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</sst>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6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mbria"/>
      <family val="1"/>
      <scheme val="major"/>
    </font>
    <font>
      <b/>
      <sz val="10"/>
      <color theme="1"/>
      <name val="Arial"/>
      <family val="2"/>
    </font>
    <font>
      <b/>
      <i/>
      <sz val="10"/>
      <color indexed="16"/>
      <name val="Arial"/>
      <family val="2"/>
    </font>
    <font>
      <b/>
      <i/>
      <sz val="10"/>
      <color theme="5" tint="-0.249977111117893"/>
      <name val="Arial"/>
      <family val="2"/>
    </font>
    <font>
      <sz val="10"/>
      <color theme="1"/>
      <name val="Calibri"/>
      <family val="2"/>
      <scheme val="minor"/>
    </font>
    <font>
      <b/>
      <i/>
      <sz val="10"/>
      <color theme="5" tint="-0.499984740745262"/>
      <name val="Arial"/>
      <family val="2"/>
    </font>
    <font>
      <b/>
      <sz val="14"/>
      <color theme="1"/>
      <name val="Book Antiqua"/>
      <family val="1"/>
    </font>
    <font>
      <sz val="11"/>
      <color theme="1"/>
      <name val="Book Antiqua"/>
      <family val="1"/>
    </font>
    <font>
      <b/>
      <sz val="11"/>
      <color theme="1"/>
      <name val="Book Antiqua"/>
      <family val="1"/>
    </font>
    <font>
      <sz val="14"/>
      <color theme="1"/>
      <name val="Book Antiqua"/>
      <family val="1"/>
    </font>
    <font>
      <sz val="12"/>
      <color theme="1"/>
      <name val="Arial"/>
      <family val="2"/>
    </font>
    <font>
      <sz val="12"/>
      <name val="Book Antiqua"/>
      <family val="1"/>
    </font>
    <font>
      <b/>
      <sz val="12"/>
      <name val="Book Antiqua"/>
      <family val="1"/>
    </font>
    <font>
      <b/>
      <sz val="24"/>
      <color theme="1"/>
      <name val="Book Antiqua"/>
      <family val="1"/>
    </font>
    <font>
      <b/>
      <sz val="18"/>
      <color theme="1"/>
      <name val="Book Antiqua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sz val="24"/>
      <color theme="1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Book Antiqua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4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20"/>
      <color theme="1"/>
      <name val="Book Antiqua"/>
      <family val="1"/>
    </font>
    <font>
      <b/>
      <sz val="14"/>
      <name val="Times New Roman"/>
      <family val="1"/>
    </font>
    <font>
      <b/>
      <sz val="12"/>
      <color rgb="FFFF0000"/>
      <name val="Times New Roman"/>
      <family val="1"/>
    </font>
    <font>
      <b/>
      <sz val="10"/>
      <name val="Times New Roman"/>
      <family val="1"/>
    </font>
    <font>
      <sz val="10"/>
      <name val="Book Antiqua"/>
      <family val="1"/>
    </font>
    <font>
      <sz val="10"/>
      <name val="Times New Roman"/>
      <family val="1"/>
    </font>
    <font>
      <sz val="11"/>
      <name val="Times New Roman"/>
      <family val="1"/>
    </font>
    <font>
      <sz val="10"/>
      <name val="Calibri"/>
      <family val="2"/>
      <scheme val="minor"/>
    </font>
    <font>
      <sz val="11"/>
      <name val="Iskoola Pota"/>
      <family val="2"/>
    </font>
    <font>
      <b/>
      <sz val="11"/>
      <name val="Iskoola Pota"/>
      <family val="2"/>
    </font>
    <font>
      <b/>
      <sz val="11"/>
      <color theme="1"/>
      <name val="Iskoola Pota"/>
      <family val="2"/>
    </font>
    <font>
      <sz val="11"/>
      <color theme="1"/>
      <name val="Iskoola Pota"/>
      <family val="2"/>
    </font>
    <font>
      <sz val="11"/>
      <name val="Calibri"/>
      <family val="2"/>
      <scheme val="minor"/>
    </font>
    <font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name val="Iskoola Pota"/>
      <family val="2"/>
    </font>
    <font>
      <sz val="11"/>
      <color rgb="FF000000"/>
      <name val="Calibri"/>
      <family val="2"/>
      <scheme val="minor"/>
    </font>
    <font>
      <sz val="10"/>
      <color rgb="FF000000"/>
      <name val="Iskoola Pota"/>
      <family val="2"/>
    </font>
    <font>
      <sz val="10"/>
      <name val="Iskoola Pota"/>
      <family val="2"/>
    </font>
    <font>
      <sz val="10"/>
      <color theme="1"/>
      <name val="Iskoola Pota"/>
      <family val="2"/>
    </font>
    <font>
      <b/>
      <sz val="10"/>
      <name val="Iskoola Pota"/>
      <family val="2"/>
    </font>
    <font>
      <sz val="11"/>
      <color rgb="FF000000"/>
      <name val="Iskoola Pota"/>
      <family val="2"/>
    </font>
    <font>
      <sz val="12"/>
      <color theme="1"/>
      <name val="Book Antiqua"/>
      <family val="1"/>
    </font>
    <font>
      <sz val="9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1"/>
      <name val="Iskoola Pota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41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</cellStyleXfs>
  <cellXfs count="873">
    <xf numFmtId="0" fontId="0" fillId="0" borderId="0" xfId="0"/>
    <xf numFmtId="0" fontId="0" fillId="0" borderId="0" xfId="0" applyFill="1"/>
    <xf numFmtId="0" fontId="6" fillId="2" borderId="0" xfId="2" applyFont="1" applyFill="1" applyBorder="1" applyAlignment="1">
      <alignment horizontal="center" vertical="center" wrapText="1"/>
    </xf>
    <xf numFmtId="3" fontId="6" fillId="2" borderId="0" xfId="2" applyNumberFormat="1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0" fillId="2" borderId="0" xfId="0" applyFill="1"/>
    <xf numFmtId="3" fontId="3" fillId="2" borderId="0" xfId="2" applyNumberForma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1" fillId="2" borderId="0" xfId="0" applyFont="1" applyFill="1" applyBorder="1" applyAlignment="1">
      <alignment horizontal="right" vertical="center" wrapText="1"/>
    </xf>
    <xf numFmtId="3" fontId="5" fillId="2" borderId="0" xfId="2" applyNumberFormat="1" applyFont="1" applyFill="1" applyBorder="1" applyAlignment="1">
      <alignment horizontal="center" vertical="center"/>
    </xf>
    <xf numFmtId="0" fontId="5" fillId="2" borderId="0" xfId="2" applyNumberFormat="1" applyFont="1" applyFill="1" applyBorder="1" applyAlignment="1">
      <alignment horizontal="center" vertical="center"/>
    </xf>
    <xf numFmtId="0" fontId="5" fillId="2" borderId="0" xfId="1" applyNumberFormat="1" applyFont="1" applyFill="1" applyBorder="1" applyAlignment="1">
      <alignment horizontal="center" vertical="center"/>
    </xf>
    <xf numFmtId="2" fontId="5" fillId="2" borderId="0" xfId="1" applyNumberFormat="1" applyFont="1" applyFill="1" applyBorder="1" applyAlignment="1">
      <alignment horizontal="center" vertical="center"/>
    </xf>
    <xf numFmtId="3" fontId="5" fillId="2" borderId="0" xfId="2" applyNumberFormat="1" applyFont="1" applyFill="1" applyBorder="1" applyAlignment="1">
      <alignment horizontal="center"/>
    </xf>
    <xf numFmtId="0" fontId="5" fillId="2" borderId="0" xfId="1" applyNumberFormat="1" applyFont="1" applyFill="1" applyBorder="1" applyAlignment="1">
      <alignment horizontal="center"/>
    </xf>
    <xf numFmtId="0" fontId="0" fillId="2" borderId="0" xfId="0" applyFill="1" applyAlignment="1">
      <alignment horizontal="left"/>
    </xf>
    <xf numFmtId="0" fontId="11" fillId="0" borderId="0" xfId="0" applyFont="1"/>
    <xf numFmtId="0" fontId="11" fillId="0" borderId="0" xfId="0" applyFont="1" applyBorder="1" applyAlignment="1"/>
    <xf numFmtId="0" fontId="11" fillId="0" borderId="0" xfId="0" applyFont="1" applyBorder="1"/>
    <xf numFmtId="0" fontId="11" fillId="0" borderId="0" xfId="0" applyFont="1" applyBorder="1" applyAlignment="1">
      <alignment vertical="center"/>
    </xf>
    <xf numFmtId="0" fontId="11" fillId="0" borderId="0" xfId="0" applyFont="1" applyAlignment="1"/>
    <xf numFmtId="3" fontId="4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3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3" fillId="0" borderId="0" xfId="0" applyFont="1"/>
    <xf numFmtId="0" fontId="11" fillId="0" borderId="0" xfId="0" applyFont="1" applyAlignment="1">
      <alignment horizontal="left"/>
    </xf>
    <xf numFmtId="0" fontId="13" fillId="2" borderId="1" xfId="0" applyFont="1" applyFill="1" applyBorder="1" applyAlignment="1">
      <alignment horizontal="center" vertical="center"/>
    </xf>
    <xf numFmtId="41" fontId="13" fillId="2" borderId="1" xfId="0" applyNumberFormat="1" applyFont="1" applyFill="1" applyBorder="1" applyAlignment="1">
      <alignment horizontal="center" vertical="center"/>
    </xf>
    <xf numFmtId="41" fontId="13" fillId="2" borderId="1" xfId="0" applyNumberFormat="1" applyFont="1" applyFill="1" applyBorder="1" applyAlignment="1">
      <alignment horizontal="right" vertical="center"/>
    </xf>
    <xf numFmtId="41" fontId="13" fillId="2" borderId="1" xfId="0" applyNumberFormat="1" applyFont="1" applyFill="1" applyBorder="1" applyAlignment="1">
      <alignment vertical="center"/>
    </xf>
    <xf numFmtId="0" fontId="0" fillId="0" borderId="0" xfId="0" applyAlignment="1">
      <alignment horizontal="right"/>
    </xf>
    <xf numFmtId="0" fontId="6" fillId="2" borderId="0" xfId="2" applyFont="1" applyFill="1" applyBorder="1" applyAlignment="1">
      <alignment horizontal="right" vertical="center" wrapText="1"/>
    </xf>
    <xf numFmtId="3" fontId="14" fillId="2" borderId="0" xfId="2" applyNumberFormat="1" applyFont="1" applyFill="1" applyBorder="1" applyAlignment="1">
      <alignment horizontal="right" vertical="center"/>
    </xf>
    <xf numFmtId="0" fontId="5" fillId="2" borderId="0" xfId="2" applyFont="1" applyFill="1" applyBorder="1" applyAlignment="1">
      <alignment horizontal="right" vertical="center"/>
    </xf>
    <xf numFmtId="0" fontId="0" fillId="2" borderId="0" xfId="0" applyFill="1" applyAlignment="1">
      <alignment horizontal="right"/>
    </xf>
    <xf numFmtId="0" fontId="0" fillId="0" borderId="0" xfId="0" applyFill="1" applyAlignment="1">
      <alignment horizontal="right"/>
    </xf>
    <xf numFmtId="41" fontId="10" fillId="3" borderId="4" xfId="0" applyNumberFormat="1" applyFont="1" applyFill="1" applyBorder="1" applyAlignment="1">
      <alignment horizontal="right" vertical="center"/>
    </xf>
    <xf numFmtId="43" fontId="13" fillId="2" borderId="1" xfId="3" applyNumberFormat="1" applyFont="1" applyFill="1" applyBorder="1" applyAlignment="1">
      <alignment vertical="center"/>
    </xf>
    <xf numFmtId="0" fontId="10" fillId="4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5" fillId="0" borderId="0" xfId="0" applyFont="1" applyFill="1" applyBorder="1" applyAlignment="1">
      <alignment wrapText="1"/>
    </xf>
    <xf numFmtId="0" fontId="16" fillId="0" borderId="0" xfId="0" applyFont="1" applyFill="1" applyBorder="1" applyAlignment="1">
      <alignment horizontal="left" wrapText="1"/>
    </xf>
    <xf numFmtId="0" fontId="12" fillId="0" borderId="0" xfId="0" applyFont="1" applyBorder="1" applyAlignment="1">
      <alignment horizontal="left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6" fillId="0" borderId="0" xfId="0" applyFont="1" applyFill="1" applyBorder="1" applyAlignment="1">
      <alignment horizontal="left" wrapText="1"/>
    </xf>
    <xf numFmtId="0" fontId="13" fillId="0" borderId="7" xfId="0" applyFont="1" applyBorder="1"/>
    <xf numFmtId="0" fontId="11" fillId="0" borderId="0" xfId="0" applyFont="1" applyAlignment="1">
      <alignment vertical="center"/>
    </xf>
    <xf numFmtId="41" fontId="13" fillId="2" borderId="13" xfId="0" applyNumberFormat="1" applyFont="1" applyFill="1" applyBorder="1" applyAlignment="1">
      <alignment horizontal="center" vertical="center"/>
    </xf>
    <xf numFmtId="41" fontId="10" fillId="3" borderId="13" xfId="0" applyNumberFormat="1" applyFont="1" applyFill="1" applyBorder="1" applyAlignment="1">
      <alignment horizontal="center" vertical="center"/>
    </xf>
    <xf numFmtId="41" fontId="13" fillId="2" borderId="4" xfId="0" applyNumberFormat="1" applyFont="1" applyFill="1" applyBorder="1" applyAlignment="1">
      <alignment horizontal="center" vertical="center"/>
    </xf>
    <xf numFmtId="41" fontId="10" fillId="3" borderId="4" xfId="0" applyNumberFormat="1" applyFont="1" applyFill="1" applyBorder="1" applyAlignment="1">
      <alignment horizontal="center" vertical="center"/>
    </xf>
    <xf numFmtId="43" fontId="13" fillId="2" borderId="13" xfId="0" applyNumberFormat="1" applyFont="1" applyFill="1" applyBorder="1" applyAlignment="1">
      <alignment horizontal="center" vertical="center"/>
    </xf>
    <xf numFmtId="43" fontId="10" fillId="3" borderId="13" xfId="0" applyNumberFormat="1" applyFont="1" applyFill="1" applyBorder="1" applyAlignment="1">
      <alignment horizontal="right" vertical="center"/>
    </xf>
    <xf numFmtId="41" fontId="13" fillId="2" borderId="13" xfId="0" applyNumberFormat="1" applyFont="1" applyFill="1" applyBorder="1" applyAlignment="1">
      <alignment horizontal="right" vertical="center"/>
    </xf>
    <xf numFmtId="41" fontId="13" fillId="2" borderId="5" xfId="0" applyNumberFormat="1" applyFont="1" applyFill="1" applyBorder="1" applyAlignment="1">
      <alignment horizontal="center" vertical="center"/>
    </xf>
    <xf numFmtId="41" fontId="10" fillId="3" borderId="5" xfId="0" applyNumberFormat="1" applyFont="1" applyFill="1" applyBorder="1" applyAlignment="1">
      <alignment horizontal="center" vertical="center"/>
    </xf>
    <xf numFmtId="0" fontId="20" fillId="0" borderId="0" xfId="0" applyFont="1"/>
    <xf numFmtId="0" fontId="16" fillId="0" borderId="0" xfId="0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16" fillId="0" borderId="0" xfId="0" applyFont="1" applyFill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22" fillId="0" borderId="0" xfId="0" applyFont="1"/>
    <xf numFmtId="0" fontId="29" fillId="0" borderId="0" xfId="0" applyFont="1" applyAlignment="1">
      <alignment horizontal="left" vertical="center"/>
    </xf>
    <xf numFmtId="0" fontId="21" fillId="0" borderId="0" xfId="0" applyFont="1" applyBorder="1" applyAlignment="1">
      <alignment vertical="center"/>
    </xf>
    <xf numFmtId="0" fontId="20" fillId="0" borderId="0" xfId="0" applyFont="1" applyAlignment="1">
      <alignment horizontal="left"/>
    </xf>
    <xf numFmtId="0" fontId="20" fillId="0" borderId="0" xfId="0" applyFont="1" applyBorder="1" applyAlignment="1"/>
    <xf numFmtId="0" fontId="30" fillId="2" borderId="0" xfId="2" applyFont="1" applyFill="1" applyBorder="1" applyAlignment="1">
      <alignment horizontal="right" vertical="center"/>
    </xf>
    <xf numFmtId="0" fontId="20" fillId="0" borderId="0" xfId="0" applyFont="1" applyAlignment="1">
      <alignment horizontal="right"/>
    </xf>
    <xf numFmtId="0" fontId="10" fillId="7" borderId="8" xfId="0" applyFont="1" applyFill="1" applyBorder="1" applyAlignment="1">
      <alignment horizontal="center" vertical="center" textRotation="90" wrapText="1"/>
    </xf>
    <xf numFmtId="0" fontId="10" fillId="7" borderId="1" xfId="0" applyFont="1" applyFill="1" applyBorder="1" applyAlignment="1">
      <alignment horizontal="center" vertical="center" textRotation="90" wrapText="1"/>
    </xf>
    <xf numFmtId="0" fontId="10" fillId="7" borderId="1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textRotation="90" wrapText="1"/>
    </xf>
    <xf numFmtId="0" fontId="10" fillId="6" borderId="2" xfId="0" applyFont="1" applyFill="1" applyBorder="1" applyAlignment="1">
      <alignment horizontal="center" vertical="center" textRotation="90" wrapText="1"/>
    </xf>
    <xf numFmtId="0" fontId="27" fillId="0" borderId="0" xfId="0" applyFont="1" applyFill="1" applyBorder="1" applyAlignment="1">
      <alignment horizontal="left" vertical="center" wrapText="1"/>
    </xf>
    <xf numFmtId="41" fontId="13" fillId="2" borderId="19" xfId="0" applyNumberFormat="1" applyFont="1" applyFill="1" applyBorder="1" applyAlignment="1">
      <alignment horizontal="center" vertical="center"/>
    </xf>
    <xf numFmtId="0" fontId="10" fillId="8" borderId="3" xfId="0" applyFont="1" applyFill="1" applyBorder="1" applyAlignment="1">
      <alignment horizontal="center" vertical="center" wrapText="1"/>
    </xf>
    <xf numFmtId="0" fontId="10" fillId="8" borderId="19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29" fillId="8" borderId="0" xfId="0" applyFont="1" applyFill="1" applyAlignment="1">
      <alignment horizontal="center" vertical="center"/>
    </xf>
    <xf numFmtId="0" fontId="10" fillId="9" borderId="3" xfId="0" applyFont="1" applyFill="1" applyBorder="1" applyAlignment="1">
      <alignment horizontal="center" vertical="center" wrapText="1"/>
    </xf>
    <xf numFmtId="0" fontId="29" fillId="9" borderId="0" xfId="0" applyFont="1" applyFill="1" applyAlignment="1">
      <alignment horizontal="center" vertical="center"/>
    </xf>
    <xf numFmtId="0" fontId="10" fillId="9" borderId="19" xfId="0" applyFont="1" applyFill="1" applyBorder="1" applyAlignment="1">
      <alignment horizontal="center" vertical="center" wrapText="1"/>
    </xf>
    <xf numFmtId="0" fontId="22" fillId="0" borderId="0" xfId="0" applyFont="1" applyAlignment="1"/>
    <xf numFmtId="0" fontId="31" fillId="0" borderId="0" xfId="0" applyFont="1" applyAlignment="1"/>
    <xf numFmtId="0" fontId="22" fillId="0" borderId="0" xfId="0" applyFont="1" applyAlignment="1">
      <alignment wrapText="1"/>
    </xf>
    <xf numFmtId="0" fontId="28" fillId="0" borderId="0" xfId="0" applyFont="1" applyFill="1" applyBorder="1" applyAlignment="1">
      <alignment wrapText="1"/>
    </xf>
    <xf numFmtId="0" fontId="21" fillId="0" borderId="0" xfId="0" applyFont="1"/>
    <xf numFmtId="0" fontId="29" fillId="0" borderId="0" xfId="0" applyFont="1" applyAlignment="1">
      <alignment horizontal="center"/>
    </xf>
    <xf numFmtId="0" fontId="21" fillId="0" borderId="7" xfId="0" applyFont="1" applyBorder="1" applyAlignment="1"/>
    <xf numFmtId="0" fontId="34" fillId="0" borderId="7" xfId="0" applyFont="1" applyBorder="1" applyAlignment="1"/>
    <xf numFmtId="0" fontId="21" fillId="0" borderId="0" xfId="0" applyFont="1" applyBorder="1" applyAlignment="1"/>
    <xf numFmtId="0" fontId="21" fillId="10" borderId="1" xfId="0" applyFont="1" applyFill="1" applyBorder="1"/>
    <xf numFmtId="0" fontId="21" fillId="0" borderId="1" xfId="0" applyFont="1" applyBorder="1"/>
    <xf numFmtId="0" fontId="21" fillId="0" borderId="1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/>
    <xf numFmtId="0" fontId="21" fillId="0" borderId="0" xfId="0" applyFont="1" applyBorder="1" applyAlignment="1">
      <alignment horizontal="left"/>
    </xf>
    <xf numFmtId="0" fontId="35" fillId="0" borderId="11" xfId="0" applyFont="1" applyBorder="1"/>
    <xf numFmtId="0" fontId="36" fillId="0" borderId="11" xfId="0" applyFont="1" applyBorder="1"/>
    <xf numFmtId="0" fontId="35" fillId="0" borderId="21" xfId="0" applyFont="1" applyBorder="1"/>
    <xf numFmtId="0" fontId="35" fillId="0" borderId="0" xfId="0" applyFont="1" applyBorder="1"/>
    <xf numFmtId="0" fontId="30" fillId="0" borderId="0" xfId="0" applyFont="1" applyBorder="1"/>
    <xf numFmtId="0" fontId="27" fillId="0" borderId="0" xfId="0" applyFont="1" applyBorder="1"/>
    <xf numFmtId="0" fontId="35" fillId="0" borderId="0" xfId="0" applyFont="1" applyBorder="1" applyAlignment="1"/>
    <xf numFmtId="0" fontId="35" fillId="0" borderId="0" xfId="0" applyFont="1" applyBorder="1" applyAlignment="1">
      <alignment vertical="center"/>
    </xf>
    <xf numFmtId="0" fontId="35" fillId="0" borderId="0" xfId="0" applyFont="1" applyBorder="1" applyAlignment="1">
      <alignment horizontal="left"/>
    </xf>
    <xf numFmtId="0" fontId="36" fillId="0" borderId="0" xfId="0" applyFont="1" applyBorder="1"/>
    <xf numFmtId="0" fontId="35" fillId="0" borderId="22" xfId="0" applyFont="1" applyBorder="1"/>
    <xf numFmtId="0" fontId="30" fillId="0" borderId="0" xfId="0" applyFont="1" applyBorder="1" applyAlignment="1">
      <alignment horizontal="center"/>
    </xf>
    <xf numFmtId="0" fontId="21" fillId="0" borderId="0" xfId="0" applyFont="1" applyAlignment="1">
      <alignment horizontal="center" vertical="center"/>
    </xf>
    <xf numFmtId="2" fontId="30" fillId="2" borderId="0" xfId="0" applyNumberFormat="1" applyFont="1" applyFill="1" applyBorder="1" applyAlignment="1">
      <alignment vertical="center"/>
    </xf>
    <xf numFmtId="0" fontId="21" fillId="0" borderId="0" xfId="0" applyFont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22" fillId="0" borderId="1" xfId="0" applyFont="1" applyBorder="1"/>
    <xf numFmtId="164" fontId="39" fillId="0" borderId="1" xfId="3" applyNumberFormat="1" applyFont="1" applyFill="1" applyBorder="1" applyAlignment="1">
      <alignment vertical="center"/>
    </xf>
    <xf numFmtId="0" fontId="40" fillId="0" borderId="1" xfId="0" applyFont="1" applyBorder="1" applyAlignment="1">
      <alignment vertical="center" wrapText="1"/>
    </xf>
    <xf numFmtId="0" fontId="40" fillId="0" borderId="1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 wrapText="1"/>
    </xf>
    <xf numFmtId="0" fontId="40" fillId="0" borderId="1" xfId="0" applyFont="1" applyFill="1" applyBorder="1" applyAlignment="1">
      <alignment vertical="center" wrapText="1"/>
    </xf>
    <xf numFmtId="0" fontId="41" fillId="0" borderId="1" xfId="0" applyFont="1" applyBorder="1"/>
    <xf numFmtId="0" fontId="41" fillId="0" borderId="1" xfId="0" applyFont="1" applyBorder="1" applyAlignment="1">
      <alignment horizontal="center"/>
    </xf>
    <xf numFmtId="0" fontId="20" fillId="0" borderId="7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164" fontId="21" fillId="0" borderId="1" xfId="0" applyNumberFormat="1" applyFont="1" applyBorder="1"/>
    <xf numFmtId="0" fontId="22" fillId="0" borderId="1" xfId="0" applyFont="1" applyBorder="1" applyAlignment="1">
      <alignment horizontal="center" vertical="center"/>
    </xf>
    <xf numFmtId="43" fontId="21" fillId="0" borderId="1" xfId="3" applyFont="1" applyBorder="1" applyAlignment="1">
      <alignment horizontal="center"/>
    </xf>
    <xf numFmtId="164" fontId="21" fillId="0" borderId="1" xfId="3" applyNumberFormat="1" applyFont="1" applyBorder="1" applyAlignment="1">
      <alignment horizontal="center"/>
    </xf>
    <xf numFmtId="0" fontId="42" fillId="0" borderId="1" xfId="0" applyFont="1" applyBorder="1"/>
    <xf numFmtId="0" fontId="43" fillId="0" borderId="1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164" fontId="40" fillId="0" borderId="1" xfId="3" applyNumberFormat="1" applyFont="1" applyBorder="1" applyAlignment="1">
      <alignment vertical="center" wrapText="1"/>
    </xf>
    <xf numFmtId="0" fontId="41" fillId="0" borderId="1" xfId="0" applyFont="1" applyBorder="1" applyAlignment="1">
      <alignment horizontal="center" vertical="center"/>
    </xf>
    <xf numFmtId="164" fontId="40" fillId="0" borderId="1" xfId="3" applyNumberFormat="1" applyFont="1" applyFill="1" applyBorder="1" applyAlignment="1">
      <alignment vertical="center"/>
    </xf>
    <xf numFmtId="164" fontId="21" fillId="0" borderId="7" xfId="0" applyNumberFormat="1" applyFont="1" applyBorder="1" applyAlignment="1"/>
    <xf numFmtId="164" fontId="21" fillId="0" borderId="0" xfId="0" applyNumberFormat="1" applyFont="1" applyBorder="1"/>
    <xf numFmtId="164" fontId="35" fillId="0" borderId="0" xfId="0" applyNumberFormat="1" applyFont="1" applyBorder="1" applyAlignment="1">
      <alignment horizontal="left"/>
    </xf>
    <xf numFmtId="164" fontId="21" fillId="0" borderId="0" xfId="0" applyNumberFormat="1" applyFont="1"/>
    <xf numFmtId="164" fontId="21" fillId="0" borderId="0" xfId="0" applyNumberFormat="1" applyFont="1" applyAlignment="1">
      <alignment horizontal="center"/>
    </xf>
    <xf numFmtId="43" fontId="21" fillId="0" borderId="1" xfId="3" applyFont="1" applyBorder="1"/>
    <xf numFmtId="0" fontId="40" fillId="0" borderId="1" xfId="0" applyFont="1" applyBorder="1" applyAlignment="1">
      <alignment horizontal="left" vertical="center" wrapText="1"/>
    </xf>
    <xf numFmtId="164" fontId="40" fillId="0" borderId="1" xfId="3" applyNumberFormat="1" applyFont="1" applyBorder="1" applyAlignment="1">
      <alignment horizontal="center" vertical="center" wrapText="1"/>
    </xf>
    <xf numFmtId="0" fontId="44" fillId="0" borderId="1" xfId="0" applyFont="1" applyFill="1" applyBorder="1" applyAlignment="1">
      <alignment vertical="center" wrapText="1"/>
    </xf>
    <xf numFmtId="164" fontId="44" fillId="0" borderId="1" xfId="3" applyNumberFormat="1" applyFont="1" applyFill="1" applyBorder="1" applyAlignment="1">
      <alignment vertical="center"/>
    </xf>
    <xf numFmtId="0" fontId="38" fillId="0" borderId="1" xfId="0" applyFont="1" applyFill="1" applyBorder="1" applyAlignment="1">
      <alignment horizontal="center" vertical="center"/>
    </xf>
    <xf numFmtId="0" fontId="28" fillId="0" borderId="1" xfId="0" applyFont="1" applyFill="1" applyBorder="1"/>
    <xf numFmtId="0" fontId="40" fillId="0" borderId="1" xfId="0" applyFont="1" applyFill="1" applyBorder="1" applyAlignment="1">
      <alignment horizontal="center" vertical="center" wrapText="1"/>
    </xf>
    <xf numFmtId="43" fontId="21" fillId="0" borderId="1" xfId="0" applyNumberFormat="1" applyFont="1" applyBorder="1"/>
    <xf numFmtId="164" fontId="21" fillId="0" borderId="7" xfId="3" applyNumberFormat="1" applyFont="1" applyBorder="1" applyAlignment="1"/>
    <xf numFmtId="164" fontId="21" fillId="0" borderId="1" xfId="3" applyNumberFormat="1" applyFont="1" applyBorder="1"/>
    <xf numFmtId="164" fontId="21" fillId="0" borderId="0" xfId="3" applyNumberFormat="1" applyFont="1" applyBorder="1"/>
    <xf numFmtId="164" fontId="35" fillId="0" borderId="0" xfId="3" applyNumberFormat="1" applyFont="1" applyBorder="1" applyAlignment="1">
      <alignment horizontal="left"/>
    </xf>
    <xf numFmtId="164" fontId="21" fillId="0" borderId="0" xfId="3" applyNumberFormat="1" applyFont="1"/>
    <xf numFmtId="164" fontId="21" fillId="0" borderId="0" xfId="3" applyNumberFormat="1" applyFont="1" applyAlignment="1">
      <alignment horizontal="center"/>
    </xf>
    <xf numFmtId="164" fontId="40" fillId="0" borderId="1" xfId="3" applyNumberFormat="1" applyFont="1" applyFill="1" applyBorder="1" applyAlignment="1">
      <alignment horizontal="right" vertical="center"/>
    </xf>
    <xf numFmtId="0" fontId="21" fillId="0" borderId="0" xfId="0" applyFont="1" applyBorder="1" applyAlignment="1">
      <alignment wrapText="1"/>
    </xf>
    <xf numFmtId="2" fontId="30" fillId="2" borderId="0" xfId="0" applyNumberFormat="1" applyFont="1" applyFill="1" applyBorder="1" applyAlignment="1">
      <alignment vertical="center" wrapText="1"/>
    </xf>
    <xf numFmtId="0" fontId="21" fillId="0" borderId="0" xfId="0" applyFont="1" applyAlignment="1">
      <alignment wrapText="1"/>
    </xf>
    <xf numFmtId="164" fontId="40" fillId="0" borderId="1" xfId="3" applyNumberFormat="1" applyFont="1" applyFill="1" applyBorder="1" applyAlignment="1">
      <alignment horizontal="center" vertical="center"/>
    </xf>
    <xf numFmtId="164" fontId="21" fillId="0" borderId="1" xfId="3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164" fontId="41" fillId="0" borderId="1" xfId="0" applyNumberFormat="1" applyFont="1" applyBorder="1"/>
    <xf numFmtId="43" fontId="41" fillId="0" borderId="1" xfId="3" applyFont="1" applyBorder="1"/>
    <xf numFmtId="164" fontId="41" fillId="0" borderId="1" xfId="3" applyNumberFormat="1" applyFont="1" applyBorder="1" applyAlignment="1">
      <alignment horizontal="center"/>
    </xf>
    <xf numFmtId="0" fontId="39" fillId="0" borderId="1" xfId="0" applyFont="1" applyFill="1" applyBorder="1" applyAlignment="1">
      <alignment vertical="center" wrapText="1"/>
    </xf>
    <xf numFmtId="43" fontId="39" fillId="0" borderId="1" xfId="3" applyFont="1" applyFill="1" applyBorder="1" applyAlignment="1">
      <alignment vertical="center"/>
    </xf>
    <xf numFmtId="0" fontId="20" fillId="0" borderId="1" xfId="0" applyFont="1" applyFill="1" applyBorder="1" applyAlignment="1">
      <alignment horizontal="center" vertical="center"/>
    </xf>
    <xf numFmtId="0" fontId="21" fillId="0" borderId="0" xfId="0" applyFont="1" applyFill="1"/>
    <xf numFmtId="0" fontId="20" fillId="0" borderId="7" xfId="0" applyFont="1" applyFill="1" applyBorder="1" applyAlignment="1">
      <alignment horizontal="center" vertical="center"/>
    </xf>
    <xf numFmtId="0" fontId="21" fillId="0" borderId="7" xfId="0" applyFont="1" applyFill="1" applyBorder="1" applyAlignment="1"/>
    <xf numFmtId="0" fontId="34" fillId="0" borderId="7" xfId="0" applyFont="1" applyFill="1" applyBorder="1" applyAlignment="1"/>
    <xf numFmtId="0" fontId="21" fillId="0" borderId="1" xfId="0" applyFont="1" applyFill="1" applyBorder="1"/>
    <xf numFmtId="0" fontId="40" fillId="0" borderId="1" xfId="0" applyFont="1" applyFill="1" applyBorder="1" applyAlignment="1">
      <alignment horizontal="center" vertical="center"/>
    </xf>
    <xf numFmtId="0" fontId="27" fillId="0" borderId="1" xfId="0" applyFont="1" applyFill="1" applyBorder="1"/>
    <xf numFmtId="164" fontId="39" fillId="0" borderId="1" xfId="3" applyNumberFormat="1" applyFont="1" applyFill="1" applyBorder="1" applyAlignment="1">
      <alignment vertical="center" wrapText="1"/>
    </xf>
    <xf numFmtId="0" fontId="20" fillId="0" borderId="1" xfId="0" applyFont="1" applyFill="1" applyBorder="1"/>
    <xf numFmtId="0" fontId="41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164" fontId="21" fillId="0" borderId="1" xfId="0" applyNumberFormat="1" applyFont="1" applyFill="1" applyBorder="1"/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Border="1"/>
    <xf numFmtId="0" fontId="21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 vertical="center"/>
    </xf>
    <xf numFmtId="0" fontId="35" fillId="0" borderId="11" xfId="0" applyFont="1" applyFill="1" applyBorder="1"/>
    <xf numFmtId="0" fontId="36" fillId="0" borderId="11" xfId="0" applyFont="1" applyFill="1" applyBorder="1"/>
    <xf numFmtId="0" fontId="35" fillId="0" borderId="21" xfId="0" applyFont="1" applyFill="1" applyBorder="1"/>
    <xf numFmtId="0" fontId="35" fillId="0" borderId="0" xfId="0" applyFont="1" applyFill="1" applyBorder="1"/>
    <xf numFmtId="0" fontId="30" fillId="0" borderId="0" xfId="0" applyFont="1" applyFill="1" applyBorder="1"/>
    <xf numFmtId="0" fontId="27" fillId="0" borderId="0" xfId="0" applyFont="1" applyFill="1" applyBorder="1"/>
    <xf numFmtId="0" fontId="35" fillId="0" borderId="0" xfId="0" applyFont="1" applyFill="1" applyBorder="1" applyAlignment="1"/>
    <xf numFmtId="0" fontId="38" fillId="0" borderId="12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left"/>
    </xf>
    <xf numFmtId="0" fontId="36" fillId="0" borderId="0" xfId="0" applyFont="1" applyFill="1" applyBorder="1"/>
    <xf numFmtId="0" fontId="35" fillId="0" borderId="22" xfId="0" applyFont="1" applyFill="1" applyBorder="1"/>
    <xf numFmtId="0" fontId="20" fillId="0" borderId="0" xfId="0" applyFont="1" applyFill="1" applyAlignment="1">
      <alignment horizontal="center" vertical="center"/>
    </xf>
    <xf numFmtId="0" fontId="30" fillId="0" borderId="0" xfId="0" applyFont="1" applyFill="1" applyBorder="1" applyAlignment="1">
      <alignment horizontal="center"/>
    </xf>
    <xf numFmtId="0" fontId="21" fillId="0" borderId="0" xfId="0" applyFont="1" applyFill="1" applyAlignment="1">
      <alignment horizontal="center" vertical="center"/>
    </xf>
    <xf numFmtId="2" fontId="30" fillId="0" borderId="0" xfId="0" applyNumberFormat="1" applyFont="1" applyFill="1" applyBorder="1" applyAlignment="1">
      <alignment vertical="center"/>
    </xf>
    <xf numFmtId="0" fontId="21" fillId="0" borderId="0" xfId="0" applyFont="1" applyFill="1" applyAlignment="1">
      <alignment horizontal="center"/>
    </xf>
    <xf numFmtId="0" fontId="4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38" fillId="0" borderId="0" xfId="0" applyFont="1" applyFill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165" fontId="13" fillId="2" borderId="16" xfId="0" applyNumberFormat="1" applyFont="1" applyFill="1" applyBorder="1" applyAlignment="1">
      <alignment horizontal="center" vertical="center"/>
    </xf>
    <xf numFmtId="165" fontId="10" fillId="3" borderId="13" xfId="0" applyNumberFormat="1" applyFont="1" applyFill="1" applyBorder="1" applyAlignment="1">
      <alignment horizontal="center" vertical="center"/>
    </xf>
    <xf numFmtId="165" fontId="13" fillId="2" borderId="3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21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vertical="center" wrapText="1"/>
    </xf>
    <xf numFmtId="164" fontId="8" fillId="0" borderId="1" xfId="3" applyNumberFormat="1" applyFont="1" applyFill="1" applyBorder="1" applyAlignment="1">
      <alignment horizontal="right" vertical="center"/>
    </xf>
    <xf numFmtId="164" fontId="8" fillId="0" borderId="1" xfId="3" applyNumberFormat="1" applyFont="1" applyFill="1" applyBorder="1" applyAlignment="1">
      <alignment vertical="center" wrapText="1"/>
    </xf>
    <xf numFmtId="164" fontId="8" fillId="0" borderId="1" xfId="3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25" fillId="0" borderId="1" xfId="0" applyFont="1" applyBorder="1" applyAlignment="1">
      <alignment horizontal="center" vertical="center"/>
    </xf>
    <xf numFmtId="164" fontId="8" fillId="0" borderId="1" xfId="3" applyNumberFormat="1" applyFont="1" applyFill="1" applyBorder="1" applyAlignment="1">
      <alignment vertical="center"/>
    </xf>
    <xf numFmtId="0" fontId="21" fillId="0" borderId="7" xfId="0" applyFont="1" applyFill="1" applyBorder="1" applyAlignment="1">
      <alignment vertical="center"/>
    </xf>
    <xf numFmtId="0" fontId="21" fillId="0" borderId="1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0" fontId="8" fillId="0" borderId="23" xfId="0" applyFont="1" applyBorder="1" applyAlignment="1">
      <alignment vertical="center" wrapText="1"/>
    </xf>
    <xf numFmtId="164" fontId="8" fillId="0" borderId="23" xfId="3" applyNumberFormat="1" applyFont="1" applyBorder="1" applyAlignment="1">
      <alignment vertical="center" wrapText="1"/>
    </xf>
    <xf numFmtId="0" fontId="48" fillId="0" borderId="23" xfId="0" applyFont="1" applyBorder="1" applyAlignment="1">
      <alignment vertical="center" wrapText="1"/>
    </xf>
    <xf numFmtId="43" fontId="8" fillId="0" borderId="23" xfId="3" applyFont="1" applyBorder="1" applyAlignment="1">
      <alignment vertical="center" wrapText="1"/>
    </xf>
    <xf numFmtId="43" fontId="8" fillId="0" borderId="23" xfId="3" applyFont="1" applyFill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4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3" fontId="8" fillId="0" borderId="1" xfId="3" applyFont="1" applyBorder="1" applyAlignment="1">
      <alignment horizontal="center" vertical="center" wrapText="1"/>
    </xf>
    <xf numFmtId="43" fontId="8" fillId="0" borderId="1" xfId="3" applyFont="1" applyBorder="1" applyAlignment="1">
      <alignment vertical="center" wrapText="1"/>
    </xf>
    <xf numFmtId="0" fontId="48" fillId="0" borderId="1" xfId="0" applyFont="1" applyBorder="1" applyAlignment="1">
      <alignment horizontal="left" vertical="center" wrapText="1"/>
    </xf>
    <xf numFmtId="43" fontId="8" fillId="0" borderId="1" xfId="3" applyFont="1" applyBorder="1" applyAlignment="1">
      <alignment horizontal="right" vertical="center" wrapText="1"/>
    </xf>
    <xf numFmtId="0" fontId="48" fillId="0" borderId="1" xfId="0" applyFont="1" applyBorder="1" applyAlignment="1">
      <alignment horizontal="center" vertical="center" wrapText="1"/>
    </xf>
    <xf numFmtId="43" fontId="8" fillId="0" borderId="1" xfId="3" applyFont="1" applyFill="1" applyBorder="1" applyAlignment="1">
      <alignment vertical="center"/>
    </xf>
    <xf numFmtId="0" fontId="41" fillId="0" borderId="1" xfId="0" applyFont="1" applyBorder="1" applyAlignment="1">
      <alignment vertical="center"/>
    </xf>
    <xf numFmtId="0" fontId="39" fillId="0" borderId="1" xfId="0" applyFont="1" applyBorder="1" applyAlignment="1">
      <alignment vertical="center" wrapText="1"/>
    </xf>
    <xf numFmtId="0" fontId="39" fillId="0" borderId="1" xfId="0" applyFont="1" applyBorder="1" applyAlignment="1">
      <alignment horizontal="left" vertical="center" wrapText="1"/>
    </xf>
    <xf numFmtId="43" fontId="39" fillId="0" borderId="1" xfId="3" applyNumberFormat="1" applyFont="1" applyBorder="1" applyAlignment="1">
      <alignment vertical="center" wrapText="1"/>
    </xf>
    <xf numFmtId="43" fontId="8" fillId="0" borderId="1" xfId="3" applyNumberFormat="1" applyFont="1" applyBorder="1" applyAlignment="1">
      <alignment vertical="center" wrapText="1"/>
    </xf>
    <xf numFmtId="43" fontId="8" fillId="0" borderId="1" xfId="3" applyNumberFormat="1" applyFont="1" applyBorder="1" applyAlignment="1">
      <alignment horizontal="center" vertical="center" wrapText="1"/>
    </xf>
    <xf numFmtId="43" fontId="8" fillId="0" borderId="1" xfId="3" applyNumberFormat="1" applyFont="1" applyBorder="1" applyAlignment="1">
      <alignment horizontal="right" vertical="center" wrapText="1"/>
    </xf>
    <xf numFmtId="43" fontId="8" fillId="0" borderId="1" xfId="3" applyFont="1" applyFill="1" applyBorder="1" applyAlignment="1">
      <alignment horizontal="center" vertical="center"/>
    </xf>
    <xf numFmtId="43" fontId="8" fillId="0" borderId="1" xfId="3" applyFont="1" applyFill="1" applyBorder="1" applyAlignment="1">
      <alignment horizontal="right" vertical="center"/>
    </xf>
    <xf numFmtId="43" fontId="48" fillId="0" borderId="1" xfId="3" applyFont="1" applyFill="1" applyBorder="1" applyAlignment="1">
      <alignment vertical="center"/>
    </xf>
    <xf numFmtId="164" fontId="8" fillId="0" borderId="1" xfId="3" applyNumberFormat="1" applyFont="1" applyBorder="1" applyAlignment="1">
      <alignment vertical="center" wrapText="1"/>
    </xf>
    <xf numFmtId="0" fontId="41" fillId="0" borderId="1" xfId="0" applyFont="1" applyBorder="1" applyAlignment="1">
      <alignment wrapText="1"/>
    </xf>
    <xf numFmtId="0" fontId="21" fillId="0" borderId="1" xfId="0" applyFont="1" applyBorder="1" applyAlignment="1">
      <alignment wrapText="1"/>
    </xf>
    <xf numFmtId="0" fontId="21" fillId="0" borderId="0" xfId="0" applyFont="1" applyBorder="1" applyAlignment="1">
      <alignment horizontal="left" wrapText="1"/>
    </xf>
    <xf numFmtId="0" fontId="21" fillId="0" borderId="0" xfId="0" applyFont="1" applyAlignment="1">
      <alignment horizontal="center" wrapText="1"/>
    </xf>
    <xf numFmtId="43" fontId="8" fillId="0" borderId="1" xfId="3" applyFont="1" applyBorder="1" applyAlignment="1">
      <alignment horizontal="left" vertical="center" wrapText="1"/>
    </xf>
    <xf numFmtId="0" fontId="49" fillId="0" borderId="1" xfId="0" applyFont="1" applyBorder="1" applyAlignment="1">
      <alignment horizontal="center" vertical="center"/>
    </xf>
    <xf numFmtId="0" fontId="27" fillId="0" borderId="11" xfId="0" applyFont="1" applyBorder="1"/>
    <xf numFmtId="0" fontId="21" fillId="0" borderId="0" xfId="0" applyFont="1" applyBorder="1" applyAlignment="1">
      <alignment horizontal="center"/>
    </xf>
    <xf numFmtId="43" fontId="8" fillId="0" borderId="1" xfId="3" applyFont="1" applyBorder="1" applyAlignment="1">
      <alignment vertical="center"/>
    </xf>
    <xf numFmtId="0" fontId="8" fillId="0" borderId="1" xfId="0" applyFont="1" applyFill="1" applyBorder="1" applyAlignment="1">
      <alignment wrapText="1"/>
    </xf>
    <xf numFmtId="0" fontId="39" fillId="0" borderId="1" xfId="0" applyFont="1" applyFill="1" applyBorder="1" applyAlignment="1">
      <alignment horizontal="left" vertical="center" wrapText="1"/>
    </xf>
    <xf numFmtId="43" fontId="39" fillId="0" borderId="1" xfId="3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vertical="center"/>
    </xf>
    <xf numFmtId="164" fontId="0" fillId="2" borderId="1" xfId="3" applyNumberFormat="1" applyFont="1" applyFill="1" applyBorder="1" applyAlignment="1">
      <alignment horizontal="center" vertical="center" wrapText="1"/>
    </xf>
    <xf numFmtId="164" fontId="50" fillId="12" borderId="1" xfId="3" applyNumberFormat="1" applyFont="1" applyFill="1" applyBorder="1" applyAlignment="1">
      <alignment horizontal="center" vertical="center" wrapText="1"/>
    </xf>
    <xf numFmtId="164" fontId="50" fillId="12" borderId="1" xfId="3" applyNumberFormat="1" applyFont="1" applyFill="1" applyBorder="1" applyAlignment="1">
      <alignment horizontal="center" wrapText="1"/>
    </xf>
    <xf numFmtId="164" fontId="0" fillId="2" borderId="2" xfId="3" applyNumberFormat="1" applyFont="1" applyFill="1" applyBorder="1" applyAlignment="1">
      <alignment horizontal="center" vertical="center" wrapText="1"/>
    </xf>
    <xf numFmtId="164" fontId="0" fillId="2" borderId="2" xfId="3" applyNumberFormat="1" applyFont="1" applyFill="1" applyBorder="1" applyAlignment="1">
      <alignment vertical="center" wrapText="1"/>
    </xf>
    <xf numFmtId="164" fontId="0" fillId="2" borderId="1" xfId="3" applyNumberFormat="1" applyFont="1" applyFill="1" applyBorder="1" applyAlignment="1">
      <alignment horizontal="left" vertical="center" wrapText="1"/>
    </xf>
    <xf numFmtId="0" fontId="22" fillId="0" borderId="7" xfId="0" applyFont="1" applyBorder="1" applyAlignment="1"/>
    <xf numFmtId="0" fontId="55" fillId="2" borderId="1" xfId="0" applyFont="1" applyFill="1" applyBorder="1" applyAlignment="1">
      <alignment vertical="center" wrapText="1"/>
    </xf>
    <xf numFmtId="0" fontId="50" fillId="2" borderId="1" xfId="0" applyFont="1" applyFill="1" applyBorder="1" applyAlignment="1">
      <alignment vertical="center" wrapText="1"/>
    </xf>
    <xf numFmtId="0" fontId="55" fillId="2" borderId="1" xfId="0" applyFont="1" applyFill="1" applyBorder="1" applyAlignment="1">
      <alignment horizontal="left" vertical="center" wrapText="1"/>
    </xf>
    <xf numFmtId="0" fontId="55" fillId="2" borderId="2" xfId="0" applyFont="1" applyFill="1" applyBorder="1" applyAlignment="1">
      <alignment horizontal="left" vertical="center" wrapText="1"/>
    </xf>
    <xf numFmtId="0" fontId="43" fillId="2" borderId="1" xfId="0" applyFont="1" applyFill="1" applyBorder="1" applyAlignment="1">
      <alignment vertical="center" wrapText="1"/>
    </xf>
    <xf numFmtId="0" fontId="43" fillId="2" borderId="2" xfId="0" applyFont="1" applyFill="1" applyBorder="1" applyAlignment="1">
      <alignment vertical="center" wrapText="1"/>
    </xf>
    <xf numFmtId="0" fontId="43" fillId="2" borderId="1" xfId="0" applyFont="1" applyFill="1" applyBorder="1" applyAlignment="1">
      <alignment horizontal="left" vertical="center" wrapText="1"/>
    </xf>
    <xf numFmtId="0" fontId="22" fillId="0" borderId="0" xfId="0" applyFont="1" applyBorder="1"/>
    <xf numFmtId="0" fontId="22" fillId="0" borderId="0" xfId="0" applyFont="1" applyBorder="1" applyAlignment="1">
      <alignment horizontal="left"/>
    </xf>
    <xf numFmtId="0" fontId="28" fillId="0" borderId="0" xfId="0" applyFont="1" applyBorder="1" applyAlignment="1">
      <alignment vertical="center"/>
    </xf>
    <xf numFmtId="2" fontId="22" fillId="2" borderId="0" xfId="0" applyNumberFormat="1" applyFont="1" applyFill="1" applyBorder="1" applyAlignment="1">
      <alignment vertical="center"/>
    </xf>
    <xf numFmtId="0" fontId="22" fillId="0" borderId="0" xfId="0" applyFont="1" applyAlignment="1">
      <alignment horizontal="center"/>
    </xf>
    <xf numFmtId="164" fontId="20" fillId="0" borderId="1" xfId="3" applyNumberFormat="1" applyFont="1" applyBorder="1" applyAlignment="1">
      <alignment horizontal="center" vertical="center"/>
    </xf>
    <xf numFmtId="164" fontId="52" fillId="0" borderId="1" xfId="3" applyNumberFormat="1" applyFont="1" applyBorder="1" applyAlignment="1">
      <alignment horizontal="center" vertical="center"/>
    </xf>
    <xf numFmtId="164" fontId="51" fillId="2" borderId="2" xfId="3" applyNumberFormat="1" applyFont="1" applyFill="1" applyBorder="1" applyAlignment="1">
      <alignment horizontal="left" vertical="center" wrapText="1"/>
    </xf>
    <xf numFmtId="164" fontId="51" fillId="2" borderId="2" xfId="3" applyNumberFormat="1" applyFont="1" applyFill="1" applyBorder="1" applyAlignment="1">
      <alignment horizontal="center" vertical="center" wrapText="1"/>
    </xf>
    <xf numFmtId="164" fontId="54" fillId="0" borderId="1" xfId="3" applyNumberFormat="1" applyFont="1" applyBorder="1" applyAlignment="1">
      <alignment horizontal="center" vertical="center"/>
    </xf>
    <xf numFmtId="164" fontId="48" fillId="12" borderId="1" xfId="3" applyNumberFormat="1" applyFont="1" applyFill="1" applyBorder="1" applyAlignment="1">
      <alignment horizontal="center" vertical="center" wrapText="1"/>
    </xf>
    <xf numFmtId="164" fontId="48" fillId="2" borderId="1" xfId="3" applyNumberFormat="1" applyFont="1" applyFill="1" applyBorder="1" applyAlignment="1">
      <alignment horizontal="left" vertical="center" wrapText="1"/>
    </xf>
    <xf numFmtId="164" fontId="48" fillId="2" borderId="1" xfId="3" applyNumberFormat="1" applyFont="1" applyFill="1" applyBorder="1" applyAlignment="1">
      <alignment horizontal="center" vertical="center" wrapText="1"/>
    </xf>
    <xf numFmtId="164" fontId="8" fillId="2" borderId="1" xfId="3" applyNumberFormat="1" applyFont="1" applyFill="1" applyBorder="1" applyAlignment="1">
      <alignment horizontal="center" vertical="center" wrapText="1"/>
    </xf>
    <xf numFmtId="164" fontId="51" fillId="2" borderId="1" xfId="3" applyNumberFormat="1" applyFont="1" applyFill="1" applyBorder="1" applyAlignment="1">
      <alignment horizontal="left" vertical="center" wrapText="1"/>
    </xf>
    <xf numFmtId="164" fontId="51" fillId="2" borderId="1" xfId="3" applyNumberFormat="1" applyFont="1" applyFill="1" applyBorder="1" applyAlignment="1">
      <alignment horizontal="center" vertical="center" wrapText="1"/>
    </xf>
    <xf numFmtId="164" fontId="8" fillId="2" borderId="2" xfId="3" applyNumberFormat="1" applyFont="1" applyFill="1" applyBorder="1" applyAlignment="1">
      <alignment horizontal="center" vertical="center" wrapText="1"/>
    </xf>
    <xf numFmtId="164" fontId="51" fillId="2" borderId="21" xfId="3" applyNumberFormat="1" applyFont="1" applyFill="1" applyBorder="1" applyAlignment="1">
      <alignment horizontal="center" vertical="center" wrapText="1"/>
    </xf>
    <xf numFmtId="164" fontId="8" fillId="2" borderId="1" xfId="3" applyNumberFormat="1" applyFont="1" applyFill="1" applyBorder="1" applyAlignment="1">
      <alignment horizontal="left" vertical="center"/>
    </xf>
    <xf numFmtId="164" fontId="53" fillId="2" borderId="1" xfId="3" applyNumberFormat="1" applyFont="1" applyFill="1" applyBorder="1" applyAlignment="1">
      <alignment horizontal="left" vertical="center" wrapText="1"/>
    </xf>
    <xf numFmtId="164" fontId="53" fillId="2" borderId="1" xfId="3" applyNumberFormat="1" applyFont="1" applyFill="1" applyBorder="1" applyAlignment="1">
      <alignment horizontal="center" vertical="center" wrapText="1"/>
    </xf>
    <xf numFmtId="0" fontId="55" fillId="2" borderId="2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28" fillId="0" borderId="1" xfId="0" applyFont="1" applyFill="1" applyBorder="1" applyAlignment="1">
      <alignment vertical="center"/>
    </xf>
    <xf numFmtId="43" fontId="0" fillId="0" borderId="1" xfId="3" applyFont="1" applyBorder="1" applyAlignment="1">
      <alignment horizontal="center" vertical="center"/>
    </xf>
    <xf numFmtId="0" fontId="0" fillId="0" borderId="6" xfId="0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vertical="center" wrapText="1"/>
    </xf>
    <xf numFmtId="43" fontId="0" fillId="0" borderId="1" xfId="3" applyFont="1" applyBorder="1" applyAlignment="1">
      <alignment horizontal="right" vertical="center"/>
    </xf>
    <xf numFmtId="0" fontId="0" fillId="2" borderId="1" xfId="0" applyFill="1" applyBorder="1" applyAlignment="1">
      <alignment vertical="center" wrapText="1"/>
    </xf>
    <xf numFmtId="164" fontId="22" fillId="0" borderId="7" xfId="3" applyNumberFormat="1" applyFont="1" applyBorder="1" applyAlignment="1"/>
    <xf numFmtId="164" fontId="22" fillId="0" borderId="1" xfId="3" applyNumberFormat="1" applyFont="1" applyBorder="1"/>
    <xf numFmtId="164" fontId="22" fillId="0" borderId="0" xfId="3" applyNumberFormat="1" applyFont="1" applyBorder="1"/>
    <xf numFmtId="164" fontId="28" fillId="0" borderId="0" xfId="3" applyNumberFormat="1" applyFont="1" applyBorder="1" applyAlignment="1">
      <alignment horizontal="left"/>
    </xf>
    <xf numFmtId="164" fontId="22" fillId="0" borderId="0" xfId="3" applyNumberFormat="1" applyFont="1"/>
    <xf numFmtId="164" fontId="22" fillId="0" borderId="0" xfId="3" applyNumberFormat="1" applyFont="1" applyAlignment="1">
      <alignment horizontal="center"/>
    </xf>
    <xf numFmtId="164" fontId="21" fillId="0" borderId="7" xfId="3" applyNumberFormat="1" applyFont="1" applyBorder="1" applyAlignment="1">
      <alignment vertical="center"/>
    </xf>
    <xf numFmtId="164" fontId="0" fillId="2" borderId="1" xfId="3" applyNumberFormat="1" applyFont="1" applyFill="1" applyBorder="1" applyAlignment="1">
      <alignment vertical="center"/>
    </xf>
    <xf numFmtId="164" fontId="21" fillId="0" borderId="1" xfId="3" applyNumberFormat="1" applyFont="1" applyBorder="1" applyAlignment="1">
      <alignment vertical="center"/>
    </xf>
    <xf numFmtId="164" fontId="21" fillId="0" borderId="0" xfId="3" applyNumberFormat="1" applyFont="1" applyBorder="1" applyAlignment="1">
      <alignment vertical="center"/>
    </xf>
    <xf numFmtId="164" fontId="35" fillId="0" borderId="0" xfId="3" applyNumberFormat="1" applyFont="1" applyBorder="1" applyAlignment="1">
      <alignment horizontal="left" vertical="center"/>
    </xf>
    <xf numFmtId="164" fontId="21" fillId="0" borderId="0" xfId="3" applyNumberFormat="1" applyFont="1" applyAlignment="1">
      <alignment vertical="center"/>
    </xf>
    <xf numFmtId="164" fontId="21" fillId="0" borderId="0" xfId="3" applyNumberFormat="1" applyFont="1" applyAlignment="1">
      <alignment horizontal="center" vertical="center"/>
    </xf>
    <xf numFmtId="0" fontId="29" fillId="0" borderId="0" xfId="0" applyFont="1" applyAlignment="1"/>
    <xf numFmtId="0" fontId="33" fillId="0" borderId="0" xfId="0" applyFont="1" applyAlignment="1"/>
    <xf numFmtId="0" fontId="22" fillId="0" borderId="1" xfId="0" applyFont="1" applyBorder="1" applyAlignment="1">
      <alignment vertical="center" wrapText="1"/>
    </xf>
    <xf numFmtId="0" fontId="31" fillId="0" borderId="1" xfId="0" applyFont="1" applyBorder="1" applyAlignment="1">
      <alignment vertical="center" wrapText="1"/>
    </xf>
    <xf numFmtId="0" fontId="27" fillId="9" borderId="1" xfId="0" applyFont="1" applyFill="1" applyBorder="1" applyAlignment="1">
      <alignment horizontal="left" vertical="center" textRotation="90" wrapText="1"/>
    </xf>
    <xf numFmtId="0" fontId="27" fillId="9" borderId="1" xfId="0" applyFont="1" applyFill="1" applyBorder="1" applyAlignment="1">
      <alignment horizontal="center" vertical="center" textRotation="90" wrapText="1"/>
    </xf>
    <xf numFmtId="0" fontId="22" fillId="0" borderId="1" xfId="0" applyFont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/>
    </xf>
    <xf numFmtId="43" fontId="22" fillId="0" borderId="1" xfId="0" applyNumberFormat="1" applyFont="1" applyBorder="1" applyAlignment="1">
      <alignment vertical="center" wrapText="1"/>
    </xf>
    <xf numFmtId="43" fontId="22" fillId="0" borderId="1" xfId="0" applyNumberFormat="1" applyFont="1" applyBorder="1" applyAlignment="1">
      <alignment horizontal="center" vertical="center" wrapText="1"/>
    </xf>
    <xf numFmtId="43" fontId="31" fillId="0" borderId="1" xfId="0" applyNumberFormat="1" applyFont="1" applyBorder="1" applyAlignment="1">
      <alignment vertical="center" wrapText="1"/>
    </xf>
    <xf numFmtId="43" fontId="3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43" fontId="22" fillId="0" borderId="1" xfId="3" applyFont="1" applyBorder="1" applyAlignment="1">
      <alignment horizontal="center" vertical="center" wrapText="1"/>
    </xf>
    <xf numFmtId="2" fontId="31" fillId="0" borderId="1" xfId="0" applyNumberFormat="1" applyFont="1" applyBorder="1" applyAlignment="1">
      <alignment horizontal="center" vertical="center" wrapText="1"/>
    </xf>
    <xf numFmtId="2" fontId="22" fillId="0" borderId="1" xfId="0" applyNumberFormat="1" applyFont="1" applyBorder="1" applyAlignment="1">
      <alignment vertical="center" wrapText="1"/>
    </xf>
    <xf numFmtId="41" fontId="13" fillId="11" borderId="0" xfId="0" applyNumberFormat="1" applyFont="1" applyFill="1" applyAlignment="1">
      <alignment vertical="center"/>
    </xf>
    <xf numFmtId="0" fontId="46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165" fontId="13" fillId="11" borderId="0" xfId="0" applyNumberFormat="1" applyFont="1" applyFill="1" applyAlignment="1">
      <alignment vertical="center"/>
    </xf>
    <xf numFmtId="43" fontId="13" fillId="0" borderId="0" xfId="0" applyNumberFormat="1" applyFont="1"/>
    <xf numFmtId="165" fontId="11" fillId="0" borderId="0" xfId="0" applyNumberFormat="1" applyFont="1"/>
    <xf numFmtId="43" fontId="0" fillId="0" borderId="0" xfId="0" applyNumberFormat="1"/>
    <xf numFmtId="41" fontId="56" fillId="11" borderId="0" xfId="0" applyNumberFormat="1" applyFont="1" applyFill="1" applyAlignment="1">
      <alignment vertical="center"/>
    </xf>
    <xf numFmtId="0" fontId="21" fillId="0" borderId="7" xfId="0" applyFont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6" fillId="0" borderId="11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wrapText="1"/>
    </xf>
    <xf numFmtId="0" fontId="21" fillId="0" borderId="1" xfId="3" applyNumberFormat="1" applyFont="1" applyFill="1" applyBorder="1" applyAlignment="1">
      <alignment horizontal="center" vertical="center"/>
    </xf>
    <xf numFmtId="0" fontId="0" fillId="13" borderId="1" xfId="0" applyFill="1" applyBorder="1" applyAlignment="1">
      <alignment vertical="center" wrapText="1"/>
    </xf>
    <xf numFmtId="0" fontId="21" fillId="0" borderId="1" xfId="0" applyNumberFormat="1" applyFont="1" applyBorder="1" applyAlignment="1">
      <alignment horizontal="center"/>
    </xf>
    <xf numFmtId="0" fontId="0" fillId="2" borderId="0" xfId="0" applyFill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21" fillId="0" borderId="1" xfId="3" applyNumberFormat="1" applyFont="1" applyBorder="1" applyAlignment="1">
      <alignment horizontal="center" vertical="center"/>
    </xf>
    <xf numFmtId="0" fontId="25" fillId="0" borderId="7" xfId="0" applyFont="1" applyBorder="1" applyAlignment="1"/>
    <xf numFmtId="0" fontId="40" fillId="0" borderId="1" xfId="0" applyFont="1" applyBorder="1" applyAlignment="1">
      <alignment horizontal="center"/>
    </xf>
    <xf numFmtId="0" fontId="25" fillId="0" borderId="0" xfId="0" applyFont="1" applyBorder="1"/>
    <xf numFmtId="0" fontId="25" fillId="0" borderId="0" xfId="0" applyFont="1"/>
    <xf numFmtId="0" fontId="35" fillId="0" borderId="0" xfId="0" applyFont="1" applyBorder="1" applyAlignment="1">
      <alignment horizontal="left"/>
    </xf>
    <xf numFmtId="0" fontId="20" fillId="0" borderId="1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0" fontId="35" fillId="0" borderId="21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5" fillId="0" borderId="22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1" fillId="0" borderId="1" xfId="0" applyNumberFormat="1" applyFont="1" applyBorder="1" applyAlignment="1">
      <alignment horizontal="center" vertical="center"/>
    </xf>
    <xf numFmtId="0" fontId="40" fillId="4" borderId="1" xfId="0" applyFont="1" applyFill="1" applyBorder="1" applyAlignment="1">
      <alignment vertical="center" wrapText="1"/>
    </xf>
    <xf numFmtId="0" fontId="41" fillId="4" borderId="1" xfId="0" applyFont="1" applyFill="1" applyBorder="1"/>
    <xf numFmtId="0" fontId="40" fillId="4" borderId="1" xfId="0" applyFont="1" applyFill="1" applyBorder="1" applyAlignment="1">
      <alignment horizontal="center" vertical="center"/>
    </xf>
    <xf numFmtId="164" fontId="40" fillId="4" borderId="1" xfId="3" applyNumberFormat="1" applyFont="1" applyFill="1" applyBorder="1" applyAlignment="1">
      <alignment vertical="center"/>
    </xf>
    <xf numFmtId="0" fontId="0" fillId="4" borderId="1" xfId="0" applyFill="1" applyBorder="1" applyAlignment="1">
      <alignment vertical="center" wrapText="1"/>
    </xf>
    <xf numFmtId="0" fontId="21" fillId="4" borderId="1" xfId="0" applyFont="1" applyFill="1" applyBorder="1"/>
    <xf numFmtId="0" fontId="20" fillId="4" borderId="1" xfId="0" applyFont="1" applyFill="1" applyBorder="1" applyAlignment="1">
      <alignment horizontal="center" vertical="center"/>
    </xf>
    <xf numFmtId="43" fontId="0" fillId="4" borderId="1" xfId="3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 wrapText="1"/>
    </xf>
    <xf numFmtId="43" fontId="8" fillId="4" borderId="1" xfId="3" applyFont="1" applyFill="1" applyBorder="1" applyAlignment="1">
      <alignment vertical="center"/>
    </xf>
    <xf numFmtId="0" fontId="52" fillId="0" borderId="1" xfId="0" applyFont="1" applyFill="1" applyBorder="1" applyAlignment="1">
      <alignment horizontal="center" vertical="center" wrapText="1"/>
    </xf>
    <xf numFmtId="0" fontId="52" fillId="4" borderId="1" xfId="0" applyFont="1" applyFill="1" applyBorder="1" applyAlignment="1">
      <alignment horizontal="center" vertical="center" wrapText="1"/>
    </xf>
    <xf numFmtId="0" fontId="57" fillId="0" borderId="1" xfId="0" applyFont="1" applyBorder="1" applyAlignment="1">
      <alignment vertical="center" wrapText="1"/>
    </xf>
    <xf numFmtId="0" fontId="57" fillId="0" borderId="1" xfId="0" applyFont="1" applyFill="1" applyBorder="1" applyAlignment="1">
      <alignment vertical="center" wrapText="1"/>
    </xf>
    <xf numFmtId="0" fontId="52" fillId="0" borderId="1" xfId="0" applyFont="1" applyFill="1" applyBorder="1" applyAlignment="1">
      <alignment vertical="center" wrapText="1"/>
    </xf>
    <xf numFmtId="0" fontId="35" fillId="0" borderId="0" xfId="0" applyFont="1" applyBorder="1" applyAlignment="1">
      <alignment horizontal="left" wrapText="1"/>
    </xf>
    <xf numFmtId="0" fontId="35" fillId="0" borderId="0" xfId="0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0" fontId="22" fillId="10" borderId="2" xfId="0" applyFont="1" applyFill="1" applyBorder="1" applyAlignment="1">
      <alignment horizontal="center" vertical="center" wrapText="1"/>
    </xf>
    <xf numFmtId="0" fontId="22" fillId="10" borderId="3" xfId="0" applyFont="1" applyFill="1" applyBorder="1" applyAlignment="1">
      <alignment horizontal="center" vertical="center" wrapText="1"/>
    </xf>
    <xf numFmtId="0" fontId="22" fillId="10" borderId="6" xfId="0" applyFont="1" applyFill="1" applyBorder="1" applyAlignment="1">
      <alignment horizontal="center" vertical="center" wrapText="1"/>
    </xf>
    <xf numFmtId="0" fontId="22" fillId="10" borderId="2" xfId="0" applyFont="1" applyFill="1" applyBorder="1" applyAlignment="1">
      <alignment horizontal="center" vertical="center" wrapText="1"/>
    </xf>
    <xf numFmtId="0" fontId="22" fillId="10" borderId="6" xfId="0" applyFont="1" applyFill="1" applyBorder="1" applyAlignment="1">
      <alignment horizontal="center" vertical="center" wrapText="1"/>
    </xf>
    <xf numFmtId="0" fontId="22" fillId="10" borderId="3" xfId="0" applyFont="1" applyFill="1" applyBorder="1" applyAlignment="1">
      <alignment horizontal="center" vertical="center" wrapText="1"/>
    </xf>
    <xf numFmtId="0" fontId="35" fillId="0" borderId="0" xfId="0" applyFont="1" applyBorder="1" applyAlignment="1">
      <alignment horizontal="left"/>
    </xf>
    <xf numFmtId="164" fontId="54" fillId="0" borderId="2" xfId="3" applyNumberFormat="1" applyFont="1" applyBorder="1" applyAlignment="1">
      <alignment horizontal="center" vertical="center"/>
    </xf>
    <xf numFmtId="0" fontId="35" fillId="0" borderId="0" xfId="0" applyFont="1" applyBorder="1" applyAlignment="1">
      <alignment horizontal="left"/>
    </xf>
    <xf numFmtId="0" fontId="22" fillId="10" borderId="2" xfId="0" applyFont="1" applyFill="1" applyBorder="1" applyAlignment="1">
      <alignment horizontal="center" vertical="center" wrapText="1"/>
    </xf>
    <xf numFmtId="0" fontId="22" fillId="10" borderId="3" xfId="0" applyFont="1" applyFill="1" applyBorder="1" applyAlignment="1">
      <alignment horizontal="center" vertical="center" wrapText="1"/>
    </xf>
    <xf numFmtId="0" fontId="22" fillId="10" borderId="6" xfId="0" applyFont="1" applyFill="1" applyBorder="1" applyAlignment="1">
      <alignment horizontal="center" vertical="center" wrapText="1"/>
    </xf>
    <xf numFmtId="0" fontId="21" fillId="0" borderId="2" xfId="0" applyFont="1" applyBorder="1"/>
    <xf numFmtId="0" fontId="22" fillId="10" borderId="2" xfId="0" applyFont="1" applyFill="1" applyBorder="1" applyAlignment="1">
      <alignment horizontal="center" vertical="center" wrapText="1"/>
    </xf>
    <xf numFmtId="0" fontId="22" fillId="10" borderId="6" xfId="0" applyFont="1" applyFill="1" applyBorder="1" applyAlignment="1">
      <alignment horizontal="center" vertical="center" wrapText="1"/>
    </xf>
    <xf numFmtId="0" fontId="22" fillId="10" borderId="3" xfId="0" applyFont="1" applyFill="1" applyBorder="1" applyAlignment="1">
      <alignment horizontal="center" vertical="center" wrapText="1"/>
    </xf>
    <xf numFmtId="0" fontId="35" fillId="0" borderId="0" xfId="0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0" fontId="22" fillId="10" borderId="2" xfId="0" applyFont="1" applyFill="1" applyBorder="1" applyAlignment="1">
      <alignment horizontal="center" vertical="center" wrapText="1"/>
    </xf>
    <xf numFmtId="0" fontId="22" fillId="10" borderId="3" xfId="0" applyFont="1" applyFill="1" applyBorder="1" applyAlignment="1">
      <alignment horizontal="center" vertical="center" wrapText="1"/>
    </xf>
    <xf numFmtId="0" fontId="22" fillId="10" borderId="6" xfId="0" applyFont="1" applyFill="1" applyBorder="1" applyAlignment="1">
      <alignment horizontal="center" vertical="center" wrapText="1"/>
    </xf>
    <xf numFmtId="0" fontId="22" fillId="10" borderId="2" xfId="0" applyFont="1" applyFill="1" applyBorder="1" applyAlignment="1">
      <alignment horizontal="center" vertical="center" wrapText="1"/>
    </xf>
    <xf numFmtId="0" fontId="22" fillId="10" borderId="6" xfId="0" applyFont="1" applyFill="1" applyBorder="1" applyAlignment="1">
      <alignment horizontal="center" vertical="center" wrapText="1"/>
    </xf>
    <xf numFmtId="0" fontId="22" fillId="10" borderId="3" xfId="0" applyFont="1" applyFill="1" applyBorder="1" applyAlignment="1">
      <alignment horizontal="center" vertical="center" wrapText="1"/>
    </xf>
    <xf numFmtId="0" fontId="35" fillId="0" borderId="0" xfId="0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0" fontId="22" fillId="10" borderId="2" xfId="0" applyFont="1" applyFill="1" applyBorder="1" applyAlignment="1">
      <alignment horizontal="center" vertical="center" wrapText="1"/>
    </xf>
    <xf numFmtId="0" fontId="22" fillId="10" borderId="3" xfId="0" applyFont="1" applyFill="1" applyBorder="1" applyAlignment="1">
      <alignment horizontal="center" vertical="center" wrapText="1"/>
    </xf>
    <xf numFmtId="0" fontId="22" fillId="10" borderId="6" xfId="0" applyFont="1" applyFill="1" applyBorder="1" applyAlignment="1">
      <alignment horizontal="center" vertical="center" wrapText="1"/>
    </xf>
    <xf numFmtId="0" fontId="22" fillId="10" borderId="2" xfId="0" applyFont="1" applyFill="1" applyBorder="1" applyAlignment="1">
      <alignment horizontal="center" vertical="center" wrapText="1"/>
    </xf>
    <xf numFmtId="0" fontId="22" fillId="10" borderId="6" xfId="0" applyFont="1" applyFill="1" applyBorder="1" applyAlignment="1">
      <alignment horizontal="center" vertical="center" wrapText="1"/>
    </xf>
    <xf numFmtId="0" fontId="22" fillId="10" borderId="3" xfId="0" applyFont="1" applyFill="1" applyBorder="1" applyAlignment="1">
      <alignment horizontal="center" vertical="center" wrapText="1"/>
    </xf>
    <xf numFmtId="0" fontId="35" fillId="0" borderId="0" xfId="0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0" fontId="22" fillId="10" borderId="2" xfId="0" applyFont="1" applyFill="1" applyBorder="1" applyAlignment="1">
      <alignment horizontal="center" vertical="center" wrapText="1"/>
    </xf>
    <xf numFmtId="0" fontId="22" fillId="10" borderId="3" xfId="0" applyFont="1" applyFill="1" applyBorder="1" applyAlignment="1">
      <alignment horizontal="center" vertical="center" wrapText="1"/>
    </xf>
    <xf numFmtId="0" fontId="22" fillId="10" borderId="6" xfId="0" applyFont="1" applyFill="1" applyBorder="1" applyAlignment="1">
      <alignment horizontal="center" vertical="center" wrapText="1"/>
    </xf>
    <xf numFmtId="0" fontId="22" fillId="10" borderId="2" xfId="0" applyFont="1" applyFill="1" applyBorder="1" applyAlignment="1">
      <alignment horizontal="center" vertical="center" wrapText="1"/>
    </xf>
    <xf numFmtId="0" fontId="22" fillId="10" borderId="6" xfId="0" applyFont="1" applyFill="1" applyBorder="1" applyAlignment="1">
      <alignment horizontal="center" vertical="center" wrapText="1"/>
    </xf>
    <xf numFmtId="0" fontId="22" fillId="10" borderId="3" xfId="0" applyFont="1" applyFill="1" applyBorder="1" applyAlignment="1">
      <alignment horizontal="center" vertical="center" wrapText="1"/>
    </xf>
    <xf numFmtId="0" fontId="35" fillId="0" borderId="0" xfId="0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0" fontId="22" fillId="10" borderId="2" xfId="0" applyFont="1" applyFill="1" applyBorder="1" applyAlignment="1">
      <alignment horizontal="center" vertical="center" wrapText="1"/>
    </xf>
    <xf numFmtId="0" fontId="22" fillId="10" borderId="3" xfId="0" applyFont="1" applyFill="1" applyBorder="1" applyAlignment="1">
      <alignment horizontal="center" vertical="center" wrapText="1"/>
    </xf>
    <xf numFmtId="0" fontId="22" fillId="10" borderId="6" xfId="0" applyFont="1" applyFill="1" applyBorder="1" applyAlignment="1">
      <alignment horizontal="center" vertical="center" wrapText="1"/>
    </xf>
    <xf numFmtId="43" fontId="35" fillId="0" borderId="0" xfId="3" applyFont="1" applyBorder="1" applyAlignment="1">
      <alignment horizontal="left"/>
    </xf>
    <xf numFmtId="43" fontId="21" fillId="0" borderId="0" xfId="3" applyFont="1"/>
    <xf numFmtId="43" fontId="21" fillId="0" borderId="0" xfId="3" applyFont="1" applyAlignment="1">
      <alignment horizontal="center"/>
    </xf>
    <xf numFmtId="0" fontId="36" fillId="0" borderId="11" xfId="0" applyFont="1" applyBorder="1" applyAlignment="1">
      <alignment wrapText="1"/>
    </xf>
    <xf numFmtId="0" fontId="36" fillId="0" borderId="0" xfId="0" applyFont="1" applyBorder="1" applyAlignment="1">
      <alignment wrapText="1"/>
    </xf>
    <xf numFmtId="0" fontId="30" fillId="0" borderId="0" xfId="0" applyFont="1" applyBorder="1" applyAlignment="1">
      <alignment horizontal="center" wrapText="1"/>
    </xf>
    <xf numFmtId="0" fontId="40" fillId="2" borderId="1" xfId="0" applyFont="1" applyFill="1" applyBorder="1" applyAlignment="1">
      <alignment horizontal="center" vertical="center"/>
    </xf>
    <xf numFmtId="0" fontId="21" fillId="2" borderId="0" xfId="0" applyFont="1" applyFill="1"/>
    <xf numFmtId="0" fontId="21" fillId="2" borderId="7" xfId="0" applyFont="1" applyFill="1" applyBorder="1" applyAlignment="1">
      <alignment wrapText="1"/>
    </xf>
    <xf numFmtId="0" fontId="21" fillId="2" borderId="7" xfId="0" applyFont="1" applyFill="1" applyBorder="1" applyAlignment="1"/>
    <xf numFmtId="0" fontId="21" fillId="2" borderId="0" xfId="0" applyFont="1" applyFill="1" applyBorder="1" applyAlignment="1"/>
    <xf numFmtId="0" fontId="21" fillId="2" borderId="1" xfId="0" applyFont="1" applyFill="1" applyBorder="1"/>
    <xf numFmtId="0" fontId="41" fillId="2" borderId="1" xfId="0" applyFont="1" applyFill="1" applyBorder="1" applyAlignment="1">
      <alignment wrapText="1"/>
    </xf>
    <xf numFmtId="0" fontId="41" fillId="2" borderId="1" xfId="0" applyFont="1" applyFill="1" applyBorder="1"/>
    <xf numFmtId="43" fontId="41" fillId="2" borderId="1" xfId="3" applyFon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20" fillId="2" borderId="7" xfId="0" applyFont="1" applyFill="1" applyBorder="1" applyAlignment="1">
      <alignment horizontal="center" vertical="center"/>
    </xf>
    <xf numFmtId="0" fontId="40" fillId="2" borderId="1" xfId="0" applyFont="1" applyFill="1" applyBorder="1" applyAlignment="1">
      <alignment horizontal="center" vertical="center" wrapText="1"/>
    </xf>
    <xf numFmtId="43" fontId="58" fillId="2" borderId="1" xfId="3" applyFont="1" applyFill="1" applyBorder="1"/>
    <xf numFmtId="164" fontId="21" fillId="2" borderId="1" xfId="3" applyNumberFormat="1" applyFont="1" applyFill="1" applyBorder="1" applyAlignment="1">
      <alignment horizontal="center"/>
    </xf>
    <xf numFmtId="0" fontId="0" fillId="0" borderId="0" xfId="0" applyFont="1"/>
    <xf numFmtId="0" fontId="43" fillId="2" borderId="1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left" vertical="center"/>
    </xf>
    <xf numFmtId="0" fontId="35" fillId="0" borderId="0" xfId="0" applyFont="1" applyBorder="1" applyAlignment="1">
      <alignment horizontal="left" wrapText="1"/>
    </xf>
    <xf numFmtId="0" fontId="35" fillId="0" borderId="0" xfId="0" applyFont="1" applyBorder="1" applyAlignment="1">
      <alignment horizontal="left"/>
    </xf>
    <xf numFmtId="0" fontId="29" fillId="2" borderId="0" xfId="0" applyFont="1" applyFill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1" xfId="0" applyBorder="1"/>
    <xf numFmtId="0" fontId="59" fillId="0" borderId="19" xfId="0" applyFont="1" applyBorder="1" applyAlignment="1">
      <alignment horizontal="center" vertical="center"/>
    </xf>
    <xf numFmtId="0" fontId="59" fillId="0" borderId="3" xfId="0" applyFont="1" applyBorder="1" applyAlignment="1">
      <alignment horizontal="left" vertical="center" wrapText="1"/>
    </xf>
    <xf numFmtId="0" fontId="59" fillId="0" borderId="1" xfId="0" applyFont="1" applyBorder="1" applyAlignment="1">
      <alignment horizontal="left" vertical="top" wrapText="1"/>
    </xf>
    <xf numFmtId="43" fontId="59" fillId="0" borderId="1" xfId="3" applyFont="1" applyBorder="1" applyAlignment="1">
      <alignment horizontal="left" vertical="center" wrapText="1"/>
    </xf>
    <xf numFmtId="0" fontId="59" fillId="0" borderId="1" xfId="0" applyFont="1" applyBorder="1" applyAlignment="1">
      <alignment horizontal="left" wrapText="1"/>
    </xf>
    <xf numFmtId="43" fontId="59" fillId="2" borderId="1" xfId="3" applyFont="1" applyFill="1" applyBorder="1" applyAlignment="1">
      <alignment horizontal="left" vertical="center"/>
    </xf>
    <xf numFmtId="0" fontId="59" fillId="0" borderId="1" xfId="0" applyFont="1" applyBorder="1" applyAlignment="1">
      <alignment horizontal="left" vertical="center" wrapText="1"/>
    </xf>
    <xf numFmtId="0" fontId="44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59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/>
    </xf>
    <xf numFmtId="0" fontId="60" fillId="2" borderId="1" xfId="0" applyFont="1" applyFill="1" applyBorder="1" applyAlignment="1">
      <alignment horizontal="left" vertical="top" wrapText="1"/>
    </xf>
    <xf numFmtId="43" fontId="60" fillId="2" borderId="1" xfId="3" applyFont="1" applyFill="1" applyBorder="1" applyAlignment="1">
      <alignment horizontal="left" vertical="center"/>
    </xf>
    <xf numFmtId="0" fontId="61" fillId="2" borderId="1" xfId="0" applyFont="1" applyFill="1" applyBorder="1" applyAlignment="1">
      <alignment horizontal="left"/>
    </xf>
    <xf numFmtId="0" fontId="59" fillId="2" borderId="1" xfId="0" applyFont="1" applyFill="1" applyBorder="1" applyAlignment="1">
      <alignment horizontal="left" vertical="top" wrapText="1"/>
    </xf>
    <xf numFmtId="0" fontId="44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59" fillId="0" borderId="1" xfId="0" applyFont="1" applyBorder="1" applyAlignment="1">
      <alignment vertical="center"/>
    </xf>
    <xf numFmtId="0" fontId="59" fillId="0" borderId="1" xfId="0" applyFont="1" applyBorder="1" applyAlignment="1">
      <alignment vertical="center" wrapText="1"/>
    </xf>
    <xf numFmtId="43" fontId="59" fillId="0" borderId="1" xfId="3" applyFont="1" applyBorder="1" applyAlignment="1">
      <alignment vertical="center"/>
    </xf>
    <xf numFmtId="0" fontId="59" fillId="0" borderId="1" xfId="0" applyFont="1" applyBorder="1" applyAlignment="1">
      <alignment wrapText="1"/>
    </xf>
    <xf numFmtId="0" fontId="59" fillId="2" borderId="6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59" fillId="0" borderId="8" xfId="0" applyFont="1" applyBorder="1" applyAlignment="1">
      <alignment horizontal="center" vertical="center"/>
    </xf>
    <xf numFmtId="0" fontId="59" fillId="2" borderId="1" xfId="0" applyFont="1" applyFill="1" applyBorder="1" applyAlignment="1">
      <alignment horizontal="left"/>
    </xf>
    <xf numFmtId="0" fontId="60" fillId="2" borderId="1" xfId="0" applyFont="1" applyFill="1" applyBorder="1" applyAlignment="1">
      <alignment horizontal="left"/>
    </xf>
    <xf numFmtId="0" fontId="59" fillId="2" borderId="19" xfId="0" applyFont="1" applyFill="1" applyBorder="1" applyAlignment="1">
      <alignment horizontal="center" vertical="center"/>
    </xf>
    <xf numFmtId="164" fontId="59" fillId="2" borderId="1" xfId="3" applyNumberFormat="1" applyFont="1" applyFill="1" applyBorder="1" applyAlignment="1">
      <alignment horizontal="left"/>
    </xf>
    <xf numFmtId="0" fontId="59" fillId="2" borderId="8" xfId="0" applyFont="1" applyFill="1" applyBorder="1" applyAlignment="1">
      <alignment horizontal="center" vertical="center"/>
    </xf>
    <xf numFmtId="43" fontId="60" fillId="2" borderId="1" xfId="3" applyFont="1" applyFill="1" applyBorder="1" applyAlignment="1">
      <alignment vertical="center"/>
    </xf>
    <xf numFmtId="0" fontId="60" fillId="2" borderId="1" xfId="0" applyFont="1" applyFill="1" applyBorder="1" applyAlignment="1">
      <alignment horizontal="left" vertical="center"/>
    </xf>
    <xf numFmtId="0" fontId="60" fillId="2" borderId="1" xfId="0" applyFont="1" applyFill="1" applyBorder="1" applyAlignment="1">
      <alignment horizontal="left" vertical="center" wrapText="1"/>
    </xf>
    <xf numFmtId="0" fontId="44" fillId="2" borderId="1" xfId="0" applyFont="1" applyFill="1" applyBorder="1" applyAlignment="1">
      <alignment horizontal="left"/>
    </xf>
    <xf numFmtId="0" fontId="59" fillId="0" borderId="1" xfId="0" applyFont="1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43" fontId="47" fillId="0" borderId="1" xfId="0" applyNumberFormat="1" applyFont="1" applyBorder="1" applyAlignment="1">
      <alignment vertical="center"/>
    </xf>
    <xf numFmtId="0" fontId="0" fillId="0" borderId="1" xfId="0" applyBorder="1" applyAlignment="1"/>
    <xf numFmtId="43" fontId="47" fillId="0" borderId="1" xfId="0" applyNumberFormat="1" applyFont="1" applyBorder="1"/>
    <xf numFmtId="4" fontId="59" fillId="0" borderId="1" xfId="0" applyNumberFormat="1" applyFont="1" applyBorder="1" applyAlignment="1">
      <alignment vertical="center"/>
    </xf>
    <xf numFmtId="4" fontId="47" fillId="0" borderId="1" xfId="0" applyNumberFormat="1" applyFont="1" applyBorder="1"/>
    <xf numFmtId="0" fontId="59" fillId="0" borderId="8" xfId="0" applyFont="1" applyBorder="1" applyAlignment="1">
      <alignment horizontal="center"/>
    </xf>
    <xf numFmtId="0" fontId="59" fillId="0" borderId="1" xfId="0" applyFont="1" applyBorder="1" applyAlignment="1"/>
    <xf numFmtId="4" fontId="59" fillId="0" borderId="1" xfId="0" applyNumberFormat="1" applyFont="1" applyBorder="1"/>
    <xf numFmtId="4" fontId="47" fillId="0" borderId="1" xfId="0" applyNumberFormat="1" applyFont="1" applyBorder="1" applyAlignment="1">
      <alignment vertical="center"/>
    </xf>
    <xf numFmtId="0" fontId="59" fillId="0" borderId="8" xfId="0" applyFont="1" applyFill="1" applyBorder="1" applyAlignment="1">
      <alignment horizontal="center" vertical="center"/>
    </xf>
    <xf numFmtId="0" fontId="47" fillId="0" borderId="1" xfId="0" applyFont="1" applyBorder="1" applyAlignment="1">
      <alignment horizontal="left" wrapText="1"/>
    </xf>
    <xf numFmtId="0" fontId="59" fillId="0" borderId="1" xfId="0" applyFont="1" applyBorder="1" applyAlignment="1">
      <alignment horizontal="center" vertical="center"/>
    </xf>
    <xf numFmtId="0" fontId="59" fillId="0" borderId="1" xfId="0" applyFont="1" applyFill="1" applyBorder="1" applyAlignment="1">
      <alignment horizontal="left" vertical="top" wrapText="1"/>
    </xf>
    <xf numFmtId="0" fontId="64" fillId="2" borderId="1" xfId="0" applyFont="1" applyFill="1" applyBorder="1" applyAlignment="1">
      <alignment horizontal="left" vertical="top" wrapText="1"/>
    </xf>
    <xf numFmtId="0" fontId="6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top"/>
    </xf>
    <xf numFmtId="0" fontId="0" fillId="2" borderId="1" xfId="0" applyFill="1" applyBorder="1" applyAlignment="1">
      <alignment horizontal="center" vertical="center" wrapText="1"/>
    </xf>
    <xf numFmtId="0" fontId="59" fillId="2" borderId="1" xfId="0" applyFont="1" applyFill="1" applyBorder="1" applyAlignment="1">
      <alignment horizontal="center" vertical="center"/>
    </xf>
    <xf numFmtId="0" fontId="59" fillId="2" borderId="1" xfId="0" applyFont="1" applyFill="1" applyBorder="1" applyAlignment="1">
      <alignment horizontal="left" vertical="top"/>
    </xf>
    <xf numFmtId="0" fontId="44" fillId="2" borderId="1" xfId="0" applyFont="1" applyFill="1" applyBorder="1" applyAlignment="1">
      <alignment horizontal="left" vertical="top" wrapText="1"/>
    </xf>
    <xf numFmtId="0" fontId="44" fillId="2" borderId="1" xfId="0" applyFont="1" applyFill="1" applyBorder="1" applyAlignment="1">
      <alignment horizontal="left" vertical="top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/>
    <xf numFmtId="0" fontId="59" fillId="0" borderId="1" xfId="0" applyFont="1" applyFill="1" applyBorder="1" applyAlignment="1">
      <alignment horizontal="center" vertical="center"/>
    </xf>
    <xf numFmtId="0" fontId="59" fillId="2" borderId="1" xfId="0" applyFont="1" applyFill="1" applyBorder="1" applyAlignment="1">
      <alignment vertical="center"/>
    </xf>
    <xf numFmtId="0" fontId="61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wrapText="1"/>
    </xf>
    <xf numFmtId="0" fontId="59" fillId="0" borderId="3" xfId="0" applyFont="1" applyBorder="1" applyAlignment="1">
      <alignment vertical="top"/>
    </xf>
    <xf numFmtId="0" fontId="59" fillId="0" borderId="3" xfId="0" applyFont="1" applyBorder="1" applyAlignment="1">
      <alignment horizontal="left" vertical="top" wrapText="1"/>
    </xf>
    <xf numFmtId="43" fontId="59" fillId="0" borderId="1" xfId="3" applyFont="1" applyBorder="1" applyAlignment="1">
      <alignment horizontal="left" vertical="top" wrapText="1"/>
    </xf>
    <xf numFmtId="0" fontId="59" fillId="0" borderId="3" xfId="0" applyFont="1" applyBorder="1" applyAlignment="1">
      <alignment vertical="center"/>
    </xf>
    <xf numFmtId="43" fontId="30" fillId="0" borderId="0" xfId="3" applyFont="1"/>
    <xf numFmtId="0" fontId="22" fillId="2" borderId="7" xfId="0" applyFont="1" applyFill="1" applyBorder="1" applyAlignment="1"/>
    <xf numFmtId="43" fontId="30" fillId="2" borderId="7" xfId="3" applyFont="1" applyFill="1" applyBorder="1" applyAlignment="1"/>
    <xf numFmtId="43" fontId="34" fillId="2" borderId="7" xfId="3" applyFont="1" applyFill="1" applyBorder="1" applyAlignment="1"/>
    <xf numFmtId="0" fontId="59" fillId="0" borderId="1" xfId="0" applyFont="1" applyBorder="1" applyAlignment="1">
      <alignment horizontal="left" vertical="top"/>
    </xf>
    <xf numFmtId="0" fontId="22" fillId="2" borderId="1" xfId="0" applyFont="1" applyFill="1" applyBorder="1"/>
    <xf numFmtId="43" fontId="8" fillId="2" borderId="1" xfId="3" applyFont="1" applyFill="1" applyBorder="1" applyAlignment="1">
      <alignment horizontal="left" vertical="center" wrapText="1"/>
    </xf>
    <xf numFmtId="43" fontId="39" fillId="2" borderId="1" xfId="3" applyFont="1" applyFill="1" applyBorder="1" applyAlignment="1">
      <alignment horizontal="left" vertical="center" wrapText="1"/>
    </xf>
    <xf numFmtId="43" fontId="2" fillId="2" borderId="1" xfId="3" applyFont="1" applyFill="1" applyBorder="1" applyAlignment="1">
      <alignment vertical="center"/>
    </xf>
    <xf numFmtId="0" fontId="42" fillId="2" borderId="1" xfId="0" applyFont="1" applyFill="1" applyBorder="1" applyAlignment="1">
      <alignment horizontal="left" wrapText="1"/>
    </xf>
    <xf numFmtId="0" fontId="0" fillId="2" borderId="1" xfId="0" applyFont="1" applyFill="1" applyBorder="1"/>
    <xf numFmtId="43" fontId="36" fillId="0" borderId="11" xfId="3" applyFont="1" applyBorder="1"/>
    <xf numFmtId="43" fontId="36" fillId="0" borderId="0" xfId="3" applyFont="1" applyBorder="1"/>
    <xf numFmtId="43" fontId="35" fillId="0" borderId="0" xfId="3" applyFont="1" applyBorder="1" applyAlignment="1">
      <alignment horizontal="left"/>
    </xf>
    <xf numFmtId="0" fontId="22" fillId="2" borderId="1" xfId="0" applyFont="1" applyFill="1" applyBorder="1" applyAlignment="1">
      <alignment horizontal="center"/>
    </xf>
    <xf numFmtId="0" fontId="22" fillId="2" borderId="1" xfId="0" applyFont="1" applyFill="1" applyBorder="1" applyAlignment="1">
      <alignment wrapText="1"/>
    </xf>
    <xf numFmtId="43" fontId="30" fillId="0" borderId="0" xfId="3" applyFont="1" applyBorder="1"/>
    <xf numFmtId="43" fontId="30" fillId="0" borderId="0" xfId="3" applyFont="1" applyBorder="1" applyAlignment="1">
      <alignment horizontal="center"/>
    </xf>
    <xf numFmtId="43" fontId="30" fillId="0" borderId="0" xfId="3" applyFont="1" applyAlignment="1">
      <alignment horizontal="center"/>
    </xf>
    <xf numFmtId="0" fontId="0" fillId="2" borderId="0" xfId="0" applyFill="1" applyBorder="1" applyAlignment="1">
      <alignment vertical="top"/>
    </xf>
    <xf numFmtId="0" fontId="0" fillId="2" borderId="0" xfId="0" applyFill="1" applyBorder="1" applyAlignment="1">
      <alignment horizontal="left" vertical="top"/>
    </xf>
    <xf numFmtId="0" fontId="0" fillId="2" borderId="0" xfId="0" applyFill="1" applyBorder="1" applyAlignment="1">
      <alignment horizontal="left" vertical="top" wrapText="1"/>
    </xf>
    <xf numFmtId="43" fontId="39" fillId="2" borderId="1" xfId="3" applyFont="1" applyFill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4" fontId="8" fillId="0" borderId="1" xfId="0" applyNumberFormat="1" applyFont="1" applyBorder="1" applyAlignment="1">
      <alignment wrapText="1"/>
    </xf>
    <xf numFmtId="0" fontId="59" fillId="0" borderId="1" xfId="0" applyFont="1" applyFill="1" applyBorder="1" applyAlignment="1">
      <alignment vertical="center" wrapText="1"/>
    </xf>
    <xf numFmtId="0" fontId="25" fillId="0" borderId="1" xfId="0" applyFont="1" applyBorder="1" applyAlignment="1">
      <alignment wrapText="1"/>
    </xf>
    <xf numFmtId="4" fontId="8" fillId="0" borderId="1" xfId="0" applyNumberFormat="1" applyFont="1" applyBorder="1"/>
    <xf numFmtId="0" fontId="20" fillId="0" borderId="1" xfId="0" applyFont="1" applyBorder="1" applyAlignment="1">
      <alignment wrapText="1"/>
    </xf>
    <xf numFmtId="4" fontId="65" fillId="0" borderId="1" xfId="0" applyNumberFormat="1" applyFont="1" applyBorder="1"/>
    <xf numFmtId="0" fontId="38" fillId="0" borderId="12" xfId="0" applyFont="1" applyBorder="1" applyAlignment="1">
      <alignment horizontal="left" vertical="center"/>
    </xf>
    <xf numFmtId="0" fontId="38" fillId="0" borderId="0" xfId="0" applyFont="1" applyBorder="1" applyAlignment="1">
      <alignment horizontal="left" vertical="center"/>
    </xf>
    <xf numFmtId="0" fontId="35" fillId="0" borderId="0" xfId="0" applyFont="1" applyBorder="1" applyAlignment="1">
      <alignment horizontal="left" vertical="center"/>
    </xf>
    <xf numFmtId="0" fontId="36" fillId="0" borderId="0" xfId="0" applyFont="1" applyBorder="1" applyAlignment="1">
      <alignment horizontal="left"/>
    </xf>
    <xf numFmtId="43" fontId="36" fillId="0" borderId="0" xfId="3" applyFont="1" applyBorder="1" applyAlignment="1">
      <alignment horizontal="left"/>
    </xf>
    <xf numFmtId="0" fontId="35" fillId="0" borderId="22" xfId="0" applyFont="1" applyBorder="1" applyAlignment="1">
      <alignment horizontal="left"/>
    </xf>
    <xf numFmtId="0" fontId="40" fillId="2" borderId="1" xfId="0" applyFont="1" applyFill="1" applyBorder="1"/>
    <xf numFmtId="0" fontId="25" fillId="0" borderId="1" xfId="0" applyFont="1" applyBorder="1"/>
    <xf numFmtId="43" fontId="21" fillId="2" borderId="7" xfId="3" applyFont="1" applyFill="1" applyBorder="1" applyAlignment="1"/>
    <xf numFmtId="43" fontId="22" fillId="2" borderId="2" xfId="3" applyFont="1" applyFill="1" applyBorder="1" applyAlignment="1">
      <alignment horizontal="center" vertical="center" wrapText="1"/>
    </xf>
    <xf numFmtId="43" fontId="22" fillId="2" borderId="6" xfId="3" applyFont="1" applyFill="1" applyBorder="1" applyAlignment="1">
      <alignment horizontal="center" vertical="center" wrapText="1"/>
    </xf>
    <xf numFmtId="43" fontId="22" fillId="2" borderId="3" xfId="3" applyFont="1" applyFill="1" applyBorder="1" applyAlignment="1">
      <alignment horizontal="center" vertical="center" wrapText="1"/>
    </xf>
    <xf numFmtId="43" fontId="40" fillId="2" borderId="1" xfId="3" applyFont="1" applyFill="1" applyBorder="1"/>
    <xf numFmtId="43" fontId="20" fillId="2" borderId="1" xfId="3" applyFont="1" applyFill="1" applyBorder="1"/>
    <xf numFmtId="43" fontId="66" fillId="2" borderId="1" xfId="3" applyFont="1" applyFill="1" applyBorder="1"/>
    <xf numFmtId="43" fontId="0" fillId="2" borderId="1" xfId="3" applyFont="1" applyFill="1" applyBorder="1" applyAlignment="1">
      <alignment vertical="center" wrapText="1"/>
    </xf>
    <xf numFmtId="43" fontId="20" fillId="2" borderId="1" xfId="3" applyFont="1" applyFill="1" applyBorder="1" applyAlignment="1">
      <alignment horizontal="center"/>
    </xf>
    <xf numFmtId="43" fontId="25" fillId="0" borderId="1" xfId="3" applyFont="1" applyBorder="1"/>
    <xf numFmtId="43" fontId="0" fillId="0" borderId="1" xfId="3" applyFont="1" applyBorder="1"/>
    <xf numFmtId="43" fontId="35" fillId="0" borderId="0" xfId="3" applyFont="1" applyBorder="1" applyAlignment="1">
      <alignment horizontal="left" vertical="center"/>
    </xf>
    <xf numFmtId="43" fontId="21" fillId="0" borderId="0" xfId="3" applyFont="1" applyBorder="1"/>
    <xf numFmtId="2" fontId="40" fillId="2" borderId="1" xfId="0" applyNumberFormat="1" applyFont="1" applyFill="1" applyBorder="1"/>
    <xf numFmtId="43" fontId="58" fillId="0" borderId="1" xfId="3" applyFont="1" applyBorder="1"/>
    <xf numFmtId="0" fontId="22" fillId="0" borderId="12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/>
    </xf>
    <xf numFmtId="0" fontId="22" fillId="0" borderId="22" xfId="0" applyFont="1" applyFill="1" applyBorder="1" applyAlignment="1">
      <alignment horizontal="left" vertical="center"/>
    </xf>
    <xf numFmtId="0" fontId="35" fillId="0" borderId="12" xfId="0" applyFont="1" applyFill="1" applyBorder="1" applyAlignment="1">
      <alignment horizontal="left"/>
    </xf>
    <xf numFmtId="0" fontId="35" fillId="0" borderId="0" xfId="0" applyFont="1" applyFill="1" applyBorder="1" applyAlignment="1">
      <alignment horizontal="left"/>
    </xf>
    <xf numFmtId="0" fontId="31" fillId="0" borderId="12" xfId="0" applyFont="1" applyFill="1" applyBorder="1" applyAlignment="1">
      <alignment horizontal="left" vertical="center"/>
    </xf>
    <xf numFmtId="0" fontId="31" fillId="0" borderId="0" xfId="0" applyFont="1" applyFill="1" applyBorder="1" applyAlignment="1">
      <alignment horizontal="left" vertical="center"/>
    </xf>
    <xf numFmtId="0" fontId="22" fillId="0" borderId="12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2" fillId="0" borderId="22" xfId="0" applyFont="1" applyFill="1" applyBorder="1" applyAlignment="1">
      <alignment horizontal="left" vertical="center" wrapText="1"/>
    </xf>
    <xf numFmtId="0" fontId="35" fillId="0" borderId="10" xfId="0" applyFont="1" applyFill="1" applyBorder="1" applyAlignment="1">
      <alignment horizontal="left"/>
    </xf>
    <xf numFmtId="0" fontId="35" fillId="0" borderId="7" xfId="0" applyFont="1" applyFill="1" applyBorder="1" applyAlignment="1">
      <alignment horizontal="left"/>
    </xf>
    <xf numFmtId="0" fontId="35" fillId="0" borderId="19" xfId="0" applyFont="1" applyFill="1" applyBorder="1" applyAlignment="1">
      <alignment horizontal="left"/>
    </xf>
    <xf numFmtId="0" fontId="35" fillId="0" borderId="12" xfId="0" applyFont="1" applyFill="1" applyBorder="1" applyAlignment="1">
      <alignment horizontal="left" wrapText="1"/>
    </xf>
    <xf numFmtId="0" fontId="35" fillId="0" borderId="0" xfId="0" applyFont="1" applyFill="1" applyBorder="1" applyAlignment="1">
      <alignment horizontal="left" wrapText="1"/>
    </xf>
    <xf numFmtId="0" fontId="35" fillId="0" borderId="22" xfId="0" applyFont="1" applyFill="1" applyBorder="1" applyAlignment="1">
      <alignment horizontal="left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/>
    </xf>
    <xf numFmtId="0" fontId="30" fillId="0" borderId="7" xfId="0" applyFont="1" applyFill="1" applyBorder="1" applyAlignment="1">
      <alignment horizontal="left" vertical="center"/>
    </xf>
    <xf numFmtId="2" fontId="30" fillId="0" borderId="0" xfId="0" applyNumberFormat="1" applyFont="1" applyFill="1" applyAlignment="1">
      <alignment horizontal="left" vertical="center"/>
    </xf>
    <xf numFmtId="0" fontId="35" fillId="0" borderId="9" xfId="0" applyFont="1" applyFill="1" applyBorder="1" applyAlignment="1">
      <alignment horizontal="left"/>
    </xf>
    <xf numFmtId="0" fontId="35" fillId="0" borderId="11" xfId="0" applyFont="1" applyFill="1" applyBorder="1" applyAlignment="1">
      <alignment horizontal="left"/>
    </xf>
    <xf numFmtId="0" fontId="22" fillId="0" borderId="4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0" fontId="33" fillId="0" borderId="0" xfId="0" applyFont="1" applyFill="1" applyAlignment="1">
      <alignment horizontal="right"/>
    </xf>
    <xf numFmtId="0" fontId="21" fillId="0" borderId="7" xfId="0" applyFont="1" applyFill="1" applyBorder="1" applyAlignment="1">
      <alignment horizontal="left" vertical="center"/>
    </xf>
    <xf numFmtId="0" fontId="22" fillId="0" borderId="1" xfId="0" applyFont="1" applyFill="1" applyBorder="1" applyAlignment="1">
      <alignment horizontal="center" vertical="center" textRotation="90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top" wrapText="1"/>
    </xf>
    <xf numFmtId="0" fontId="22" fillId="0" borderId="2" xfId="0" applyFont="1" applyFill="1" applyBorder="1" applyAlignment="1">
      <alignment horizontal="center" vertical="center" textRotation="90" wrapText="1"/>
    </xf>
    <xf numFmtId="0" fontId="22" fillId="0" borderId="6" xfId="0" applyFont="1" applyFill="1" applyBorder="1" applyAlignment="1">
      <alignment horizontal="center" vertical="center" textRotation="90" wrapText="1"/>
    </xf>
    <xf numFmtId="0" fontId="22" fillId="0" borderId="3" xfId="0" applyFont="1" applyFill="1" applyBorder="1" applyAlignment="1">
      <alignment horizontal="center" vertical="center" textRotation="90" wrapText="1"/>
    </xf>
    <xf numFmtId="0" fontId="21" fillId="0" borderId="2" xfId="0" applyFont="1" applyFill="1" applyBorder="1" applyAlignment="1">
      <alignment horizontal="center" vertical="center" textRotation="90"/>
    </xf>
    <xf numFmtId="0" fontId="21" fillId="0" borderId="6" xfId="0" applyFont="1" applyFill="1" applyBorder="1" applyAlignment="1">
      <alignment horizontal="center" vertical="center" textRotation="90"/>
    </xf>
    <xf numFmtId="0" fontId="21" fillId="0" borderId="3" xfId="0" applyFont="1" applyFill="1" applyBorder="1" applyAlignment="1">
      <alignment horizontal="center" vertical="center" textRotation="90"/>
    </xf>
    <xf numFmtId="0" fontId="22" fillId="0" borderId="9" xfId="0" applyFont="1" applyFill="1" applyBorder="1" applyAlignment="1">
      <alignment horizontal="center" vertical="top" wrapText="1"/>
    </xf>
    <xf numFmtId="0" fontId="22" fillId="0" borderId="11" xfId="0" applyFont="1" applyFill="1" applyBorder="1" applyAlignment="1">
      <alignment horizontal="center" vertical="top" wrapText="1"/>
    </xf>
    <xf numFmtId="0" fontId="22" fillId="0" borderId="21" xfId="0" applyFont="1" applyFill="1" applyBorder="1" applyAlignment="1">
      <alignment horizontal="center" vertical="top" wrapText="1"/>
    </xf>
    <xf numFmtId="0" fontId="22" fillId="0" borderId="12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22" xfId="0" applyFont="1" applyBorder="1" applyAlignment="1">
      <alignment horizontal="left" vertical="center"/>
    </xf>
    <xf numFmtId="0" fontId="35" fillId="0" borderId="12" xfId="0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0" fontId="31" fillId="0" borderId="12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22" fillId="0" borderId="12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0" fontId="22" fillId="0" borderId="22" xfId="0" applyFont="1" applyBorder="1" applyAlignment="1">
      <alignment horizontal="left" vertical="center" wrapText="1"/>
    </xf>
    <xf numFmtId="0" fontId="35" fillId="0" borderId="10" xfId="0" applyFont="1" applyBorder="1" applyAlignment="1">
      <alignment horizontal="left"/>
    </xf>
    <xf numFmtId="0" fontId="35" fillId="0" borderId="7" xfId="0" applyFont="1" applyBorder="1" applyAlignment="1">
      <alignment horizontal="left"/>
    </xf>
    <xf numFmtId="0" fontId="35" fillId="0" borderId="19" xfId="0" applyFont="1" applyBorder="1" applyAlignment="1">
      <alignment horizontal="left"/>
    </xf>
    <xf numFmtId="0" fontId="35" fillId="0" borderId="12" xfId="0" applyFont="1" applyBorder="1" applyAlignment="1">
      <alignment horizontal="left" wrapText="1"/>
    </xf>
    <xf numFmtId="0" fontId="35" fillId="0" borderId="0" xfId="0" applyFont="1" applyBorder="1" applyAlignment="1">
      <alignment horizontal="left" wrapText="1"/>
    </xf>
    <xf numFmtId="0" fontId="35" fillId="0" borderId="22" xfId="0" applyFont="1" applyBorder="1" applyAlignment="1">
      <alignment horizontal="left" wrapText="1"/>
    </xf>
    <xf numFmtId="0" fontId="28" fillId="10" borderId="2" xfId="0" applyFont="1" applyFill="1" applyBorder="1" applyAlignment="1">
      <alignment horizontal="center" vertical="center" wrapText="1"/>
    </xf>
    <xf numFmtId="0" fontId="28" fillId="10" borderId="3" xfId="0" applyFont="1" applyFill="1" applyBorder="1" applyAlignment="1">
      <alignment horizontal="center" vertical="center" wrapText="1"/>
    </xf>
    <xf numFmtId="0" fontId="22" fillId="10" borderId="2" xfId="0" applyFont="1" applyFill="1" applyBorder="1" applyAlignment="1">
      <alignment horizontal="center" vertical="center" wrapText="1"/>
    </xf>
    <xf numFmtId="0" fontId="22" fillId="10" borderId="3" xfId="0" applyFont="1" applyFill="1" applyBorder="1" applyAlignment="1">
      <alignment horizontal="center" vertical="center" wrapText="1"/>
    </xf>
    <xf numFmtId="0" fontId="20" fillId="10" borderId="2" xfId="0" applyFont="1" applyFill="1" applyBorder="1" applyAlignment="1">
      <alignment horizontal="center" vertical="center" wrapText="1"/>
    </xf>
    <xf numFmtId="0" fontId="20" fillId="10" borderId="6" xfId="0" applyFont="1" applyFill="1" applyBorder="1" applyAlignment="1">
      <alignment horizontal="center" vertical="center" wrapText="1"/>
    </xf>
    <xf numFmtId="0" fontId="20" fillId="10" borderId="3" xfId="0" applyFont="1" applyFill="1" applyBorder="1" applyAlignment="1">
      <alignment horizontal="center" vertical="center" wrapText="1"/>
    </xf>
    <xf numFmtId="0" fontId="21" fillId="10" borderId="1" xfId="0" applyFont="1" applyFill="1" applyBorder="1" applyAlignment="1">
      <alignment horizontal="center"/>
    </xf>
    <xf numFmtId="0" fontId="30" fillId="0" borderId="7" xfId="0" applyFont="1" applyBorder="1" applyAlignment="1">
      <alignment horizontal="left" vertical="center"/>
    </xf>
    <xf numFmtId="2" fontId="30" fillId="2" borderId="0" xfId="0" applyNumberFormat="1" applyFont="1" applyFill="1" applyAlignment="1">
      <alignment horizontal="left" vertical="center"/>
    </xf>
    <xf numFmtId="0" fontId="35" fillId="0" borderId="9" xfId="0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2" fillId="10" borderId="4" xfId="0" applyFont="1" applyFill="1" applyBorder="1" applyAlignment="1">
      <alignment horizontal="center" vertical="center" wrapText="1"/>
    </xf>
    <xf numFmtId="0" fontId="22" fillId="10" borderId="5" xfId="0" applyFont="1" applyFill="1" applyBorder="1" applyAlignment="1">
      <alignment horizontal="center" vertical="center" wrapText="1"/>
    </xf>
    <xf numFmtId="0" fontId="22" fillId="10" borderId="8" xfId="0" applyFont="1" applyFill="1" applyBorder="1" applyAlignment="1">
      <alignment horizontal="center" vertical="center" wrapText="1"/>
    </xf>
    <xf numFmtId="0" fontId="22" fillId="10" borderId="6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3" fillId="0" borderId="0" xfId="0" applyFont="1" applyAlignment="1">
      <alignment horizontal="right"/>
    </xf>
    <xf numFmtId="0" fontId="21" fillId="0" borderId="7" xfId="0" applyFont="1" applyBorder="1" applyAlignment="1">
      <alignment horizontal="left" vertical="center"/>
    </xf>
    <xf numFmtId="0" fontId="22" fillId="10" borderId="1" xfId="0" applyFont="1" applyFill="1" applyBorder="1" applyAlignment="1">
      <alignment horizontal="center" vertical="center" textRotation="90" wrapText="1"/>
    </xf>
    <xf numFmtId="0" fontId="22" fillId="10" borderId="1" xfId="0" applyFont="1" applyFill="1" applyBorder="1" applyAlignment="1">
      <alignment horizontal="center" vertical="center" wrapText="1"/>
    </xf>
    <xf numFmtId="0" fontId="22" fillId="10" borderId="1" xfId="0" applyFont="1" applyFill="1" applyBorder="1" applyAlignment="1">
      <alignment horizontal="center" vertical="top" wrapText="1"/>
    </xf>
    <xf numFmtId="0" fontId="22" fillId="10" borderId="2" xfId="0" applyFont="1" applyFill="1" applyBorder="1" applyAlignment="1">
      <alignment horizontal="center" vertical="center" textRotation="90" wrapText="1"/>
    </xf>
    <xf numFmtId="0" fontId="22" fillId="10" borderId="6" xfId="0" applyFont="1" applyFill="1" applyBorder="1" applyAlignment="1">
      <alignment horizontal="center" vertical="center" textRotation="90" wrapText="1"/>
    </xf>
    <xf numFmtId="0" fontId="22" fillId="10" borderId="3" xfId="0" applyFont="1" applyFill="1" applyBorder="1" applyAlignment="1">
      <alignment horizontal="center" vertical="center" textRotation="90" wrapText="1"/>
    </xf>
    <xf numFmtId="0" fontId="21" fillId="10" borderId="2" xfId="0" applyFont="1" applyFill="1" applyBorder="1" applyAlignment="1">
      <alignment horizontal="center" vertical="center" textRotation="90"/>
    </xf>
    <xf numFmtId="0" fontId="21" fillId="10" borderId="6" xfId="0" applyFont="1" applyFill="1" applyBorder="1" applyAlignment="1">
      <alignment horizontal="center" vertical="center" textRotation="90"/>
    </xf>
    <xf numFmtId="0" fontId="21" fillId="10" borderId="3" xfId="0" applyFont="1" applyFill="1" applyBorder="1" applyAlignment="1">
      <alignment horizontal="center" vertical="center" textRotation="90"/>
    </xf>
    <xf numFmtId="0" fontId="22" fillId="10" borderId="9" xfId="0" applyFont="1" applyFill="1" applyBorder="1" applyAlignment="1">
      <alignment horizontal="center" vertical="top" wrapText="1"/>
    </xf>
    <xf numFmtId="0" fontId="22" fillId="10" borderId="11" xfId="0" applyFont="1" applyFill="1" applyBorder="1" applyAlignment="1">
      <alignment horizontal="center" vertical="top" wrapText="1"/>
    </xf>
    <xf numFmtId="0" fontId="22" fillId="10" borderId="21" xfId="0" applyFont="1" applyFill="1" applyBorder="1" applyAlignment="1">
      <alignment horizontal="center" vertical="top" wrapText="1"/>
    </xf>
    <xf numFmtId="164" fontId="22" fillId="10" borderId="2" xfId="3" applyNumberFormat="1" applyFont="1" applyFill="1" applyBorder="1" applyAlignment="1">
      <alignment horizontal="center" vertical="center" wrapText="1"/>
    </xf>
    <xf numFmtId="164" fontId="22" fillId="10" borderId="6" xfId="3" applyNumberFormat="1" applyFont="1" applyFill="1" applyBorder="1" applyAlignment="1">
      <alignment horizontal="center" vertical="center" wrapText="1"/>
    </xf>
    <xf numFmtId="164" fontId="22" fillId="10" borderId="3" xfId="3" applyNumberFormat="1" applyFont="1" applyFill="1" applyBorder="1" applyAlignment="1">
      <alignment horizontal="center" vertical="center" wrapText="1"/>
    </xf>
    <xf numFmtId="164" fontId="22" fillId="10" borderId="2" xfId="0" applyNumberFormat="1" applyFont="1" applyFill="1" applyBorder="1" applyAlignment="1">
      <alignment horizontal="center" vertical="center" wrapText="1"/>
    </xf>
    <xf numFmtId="164" fontId="22" fillId="10" borderId="6" xfId="0" applyNumberFormat="1" applyFont="1" applyFill="1" applyBorder="1" applyAlignment="1">
      <alignment horizontal="center" vertical="center" wrapText="1"/>
    </xf>
    <xf numFmtId="164" fontId="22" fillId="10" borderId="3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0" fillId="10" borderId="2" xfId="0" applyFont="1" applyFill="1" applyBorder="1" applyAlignment="1">
      <alignment horizontal="center" vertical="center" textRotation="90" wrapText="1"/>
    </xf>
    <xf numFmtId="0" fontId="20" fillId="10" borderId="6" xfId="0" applyFont="1" applyFill="1" applyBorder="1" applyAlignment="1">
      <alignment horizontal="center" vertical="center" textRotation="90" wrapText="1"/>
    </xf>
    <xf numFmtId="0" fontId="20" fillId="10" borderId="3" xfId="0" applyFont="1" applyFill="1" applyBorder="1" applyAlignment="1">
      <alignment horizontal="center" vertical="center" textRotation="90" wrapText="1"/>
    </xf>
    <xf numFmtId="0" fontId="41" fillId="10" borderId="1" xfId="0" applyFont="1" applyFill="1" applyBorder="1" applyAlignment="1">
      <alignment horizontal="center"/>
    </xf>
    <xf numFmtId="0" fontId="21" fillId="10" borderId="2" xfId="0" applyFont="1" applyFill="1" applyBorder="1" applyAlignment="1">
      <alignment horizontal="center" vertical="center" wrapText="1"/>
    </xf>
    <xf numFmtId="0" fontId="21" fillId="10" borderId="3" xfId="0" applyFont="1" applyFill="1" applyBorder="1" applyAlignment="1">
      <alignment horizontal="center" vertical="center" wrapText="1"/>
    </xf>
    <xf numFmtId="0" fontId="29" fillId="2" borderId="0" xfId="0" applyFont="1" applyFill="1" applyAlignment="1">
      <alignment horizontal="center"/>
    </xf>
    <xf numFmtId="43" fontId="29" fillId="2" borderId="0" xfId="3" applyFont="1" applyFill="1" applyAlignment="1">
      <alignment horizontal="center"/>
    </xf>
    <xf numFmtId="0" fontId="33" fillId="2" borderId="0" xfId="0" applyFont="1" applyFill="1" applyAlignment="1">
      <alignment horizontal="right"/>
    </xf>
    <xf numFmtId="0" fontId="21" fillId="2" borderId="7" xfId="0" applyFont="1" applyFill="1" applyBorder="1" applyAlignment="1">
      <alignment horizontal="left" vertical="center"/>
    </xf>
    <xf numFmtId="0" fontId="22" fillId="2" borderId="1" xfId="0" applyFont="1" applyFill="1" applyBorder="1" applyAlignment="1">
      <alignment horizontal="center" vertical="center" textRotation="90"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43" fontId="30" fillId="2" borderId="2" xfId="3" applyFont="1" applyFill="1" applyBorder="1" applyAlignment="1">
      <alignment horizontal="center" vertical="center" wrapText="1"/>
    </xf>
    <xf numFmtId="43" fontId="30" fillId="2" borderId="6" xfId="3" applyFont="1" applyFill="1" applyBorder="1" applyAlignment="1">
      <alignment horizontal="center" vertical="center" wrapText="1"/>
    </xf>
    <xf numFmtId="43" fontId="30" fillId="2" borderId="3" xfId="3" applyFont="1" applyFill="1" applyBorder="1" applyAlignment="1">
      <alignment horizontal="center" vertical="center" wrapText="1"/>
    </xf>
    <xf numFmtId="43" fontId="22" fillId="2" borderId="4" xfId="3" applyFont="1" applyFill="1" applyBorder="1" applyAlignment="1">
      <alignment horizontal="center" vertical="top" wrapText="1"/>
    </xf>
    <xf numFmtId="43" fontId="22" fillId="2" borderId="5" xfId="3" applyFont="1" applyFill="1" applyBorder="1" applyAlignment="1">
      <alignment horizontal="center" vertical="top" wrapText="1"/>
    </xf>
    <xf numFmtId="43" fontId="22" fillId="2" borderId="8" xfId="3" applyFont="1" applyFill="1" applyBorder="1" applyAlignment="1">
      <alignment horizontal="center" vertical="top" wrapText="1"/>
    </xf>
    <xf numFmtId="0" fontId="22" fillId="2" borderId="2" xfId="0" applyFont="1" applyFill="1" applyBorder="1" applyAlignment="1">
      <alignment horizontal="center" vertical="center" textRotation="90" wrapText="1"/>
    </xf>
    <xf numFmtId="0" fontId="22" fillId="2" borderId="6" xfId="0" applyFont="1" applyFill="1" applyBorder="1" applyAlignment="1">
      <alignment horizontal="center" vertical="center" textRotation="90" wrapText="1"/>
    </xf>
    <xf numFmtId="0" fontId="22" fillId="2" borderId="3" xfId="0" applyFont="1" applyFill="1" applyBorder="1" applyAlignment="1">
      <alignment horizontal="center" vertical="center" textRotation="90" wrapText="1"/>
    </xf>
    <xf numFmtId="0" fontId="21" fillId="2" borderId="2" xfId="0" applyFont="1" applyFill="1" applyBorder="1" applyAlignment="1">
      <alignment horizontal="center" vertical="center" textRotation="90"/>
    </xf>
    <xf numFmtId="0" fontId="21" fillId="2" borderId="6" xfId="0" applyFont="1" applyFill="1" applyBorder="1" applyAlignment="1">
      <alignment horizontal="center" vertical="center" textRotation="90"/>
    </xf>
    <xf numFmtId="0" fontId="21" fillId="2" borderId="3" xfId="0" applyFont="1" applyFill="1" applyBorder="1" applyAlignment="1">
      <alignment horizontal="center" vertical="center" textRotation="90"/>
    </xf>
    <xf numFmtId="0" fontId="22" fillId="2" borderId="4" xfId="0" applyFont="1" applyFill="1" applyBorder="1" applyAlignment="1">
      <alignment horizontal="center" vertical="top" wrapText="1"/>
    </xf>
    <xf numFmtId="0" fontId="22" fillId="2" borderId="8" xfId="0" applyFont="1" applyFill="1" applyBorder="1" applyAlignment="1">
      <alignment horizontal="center" vertical="top" wrapText="1"/>
    </xf>
    <xf numFmtId="0" fontId="22" fillId="2" borderId="5" xfId="0" applyFont="1" applyFill="1" applyBorder="1" applyAlignment="1">
      <alignment horizontal="center" vertical="top" wrapText="1"/>
    </xf>
    <xf numFmtId="43" fontId="28" fillId="2" borderId="2" xfId="3" applyFont="1" applyFill="1" applyBorder="1" applyAlignment="1">
      <alignment horizontal="center" vertical="center" wrapText="1"/>
    </xf>
    <xf numFmtId="43" fontId="28" fillId="2" borderId="3" xfId="3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43" fontId="35" fillId="0" borderId="0" xfId="3" applyFont="1" applyBorder="1" applyAlignment="1">
      <alignment horizontal="left" wrapText="1"/>
    </xf>
    <xf numFmtId="43" fontId="35" fillId="0" borderId="0" xfId="3" applyFont="1" applyBorder="1" applyAlignment="1">
      <alignment horizontal="left"/>
    </xf>
    <xf numFmtId="43" fontId="35" fillId="0" borderId="7" xfId="3" applyFont="1" applyBorder="1" applyAlignment="1">
      <alignment horizontal="left"/>
    </xf>
    <xf numFmtId="0" fontId="0" fillId="0" borderId="0" xfId="0" applyBorder="1" applyAlignment="1">
      <alignment horizontal="center" vertical="top"/>
    </xf>
    <xf numFmtId="0" fontId="0" fillId="2" borderId="0" xfId="0" applyFill="1" applyBorder="1" applyAlignment="1">
      <alignment horizontal="center" vertical="top"/>
    </xf>
    <xf numFmtId="0" fontId="0" fillId="2" borderId="0" xfId="0" applyFill="1" applyBorder="1" applyAlignment="1">
      <alignment horizontal="center" vertical="top" wrapText="1"/>
    </xf>
    <xf numFmtId="0" fontId="35" fillId="0" borderId="22" xfId="0" applyFont="1" applyBorder="1" applyAlignment="1">
      <alignment horizontal="left"/>
    </xf>
    <xf numFmtId="0" fontId="1" fillId="9" borderId="1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textRotation="90" wrapText="1"/>
    </xf>
    <xf numFmtId="0" fontId="1" fillId="9" borderId="4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7" fillId="9" borderId="1" xfId="0" applyFont="1" applyFill="1" applyBorder="1" applyAlignment="1">
      <alignment horizontal="center" vertical="center" wrapText="1"/>
    </xf>
    <xf numFmtId="0" fontId="1" fillId="9" borderId="9" xfId="0" applyFont="1" applyFill="1" applyBorder="1" applyAlignment="1">
      <alignment horizontal="center" vertical="center" wrapText="1"/>
    </xf>
    <xf numFmtId="0" fontId="1" fillId="9" borderId="21" xfId="0" applyFont="1" applyFill="1" applyBorder="1" applyAlignment="1">
      <alignment horizontal="center" vertical="center" wrapText="1"/>
    </xf>
    <xf numFmtId="0" fontId="1" fillId="9" borderId="10" xfId="0" applyFont="1" applyFill="1" applyBorder="1" applyAlignment="1">
      <alignment horizontal="center" vertical="center" wrapText="1"/>
    </xf>
    <xf numFmtId="0" fontId="1" fillId="9" borderId="19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0" fontId="31" fillId="0" borderId="1" xfId="0" applyFont="1" applyBorder="1" applyAlignment="1">
      <alignment horizontal="left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0" fontId="10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18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right" vertical="center"/>
    </xf>
    <xf numFmtId="0" fontId="25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10" fillId="5" borderId="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10" fillId="5" borderId="15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6" borderId="18" xfId="0" applyFont="1" applyFill="1" applyBorder="1" applyAlignment="1">
      <alignment horizontal="center" vertical="center"/>
    </xf>
    <xf numFmtId="0" fontId="10" fillId="6" borderId="11" xfId="0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horizontal="center" vertical="center" wrapText="1"/>
    </xf>
    <xf numFmtId="0" fontId="10" fillId="7" borderId="8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10" fillId="7" borderId="2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 wrapText="1"/>
    </xf>
    <xf numFmtId="0" fontId="0" fillId="2" borderId="0" xfId="0" applyFill="1" applyAlignment="1">
      <alignment horizontal="left"/>
    </xf>
    <xf numFmtId="0" fontId="18" fillId="0" borderId="0" xfId="0" applyFont="1" applyBorder="1" applyAlignment="1">
      <alignment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 wrapText="1"/>
    </xf>
    <xf numFmtId="0" fontId="28" fillId="10" borderId="6" xfId="0" applyFont="1" applyFill="1" applyBorder="1" applyAlignment="1">
      <alignment horizontal="center" vertical="center" wrapText="1"/>
    </xf>
    <xf numFmtId="0" fontId="21" fillId="10" borderId="12" xfId="0" applyFont="1" applyFill="1" applyBorder="1" applyAlignment="1">
      <alignment horizontal="center" vertical="center" textRotation="90" wrapText="1"/>
    </xf>
    <xf numFmtId="0" fontId="21" fillId="10" borderId="10" xfId="0" applyFont="1" applyFill="1" applyBorder="1" applyAlignment="1">
      <alignment horizontal="center" vertical="center" textRotation="90" wrapText="1"/>
    </xf>
    <xf numFmtId="0" fontId="47" fillId="2" borderId="5" xfId="0" applyFont="1" applyFill="1" applyBorder="1" applyAlignment="1">
      <alignment horizontal="center" vertical="top"/>
    </xf>
    <xf numFmtId="0" fontId="47" fillId="2" borderId="8" xfId="0" applyFont="1" applyFill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left"/>
    </xf>
    <xf numFmtId="0" fontId="59" fillId="0" borderId="2" xfId="0" applyFont="1" applyBorder="1" applyAlignment="1">
      <alignment horizontal="left" vertical="top"/>
    </xf>
    <xf numFmtId="0" fontId="59" fillId="0" borderId="3" xfId="0" applyFont="1" applyBorder="1" applyAlignment="1">
      <alignment horizontal="left" vertical="top"/>
    </xf>
    <xf numFmtId="0" fontId="47" fillId="0" borderId="2" xfId="0" applyFont="1" applyBorder="1" applyAlignment="1">
      <alignment horizontal="left" vertical="top" wrapText="1"/>
    </xf>
    <xf numFmtId="0" fontId="47" fillId="0" borderId="3" xfId="0" applyFont="1" applyBorder="1" applyAlignment="1">
      <alignment horizontal="left" vertical="top" wrapText="1"/>
    </xf>
    <xf numFmtId="0" fontId="47" fillId="0" borderId="1" xfId="0" applyFont="1" applyBorder="1" applyAlignment="1">
      <alignment horizontal="left" vertical="top" wrapText="1"/>
    </xf>
    <xf numFmtId="43" fontId="47" fillId="0" borderId="1" xfId="3" applyFont="1" applyBorder="1" applyAlignment="1">
      <alignment horizontal="left" vertical="top" wrapText="1"/>
    </xf>
    <xf numFmtId="0" fontId="47" fillId="0" borderId="1" xfId="0" applyFont="1" applyBorder="1" applyAlignment="1">
      <alignment horizontal="left" wrapText="1"/>
    </xf>
    <xf numFmtId="0" fontId="47" fillId="2" borderId="5" xfId="0" applyFont="1" applyFill="1" applyBorder="1" applyAlignment="1">
      <alignment horizontal="left" vertical="top"/>
    </xf>
    <xf numFmtId="0" fontId="47" fillId="2" borderId="5" xfId="0" applyFont="1" applyFill="1" applyBorder="1" applyAlignment="1">
      <alignment horizontal="left" vertical="center"/>
    </xf>
    <xf numFmtId="0" fontId="47" fillId="2" borderId="5" xfId="0" applyFont="1" applyFill="1" applyBorder="1" applyAlignment="1">
      <alignment horizontal="center" vertical="center"/>
    </xf>
    <xf numFmtId="0" fontId="47" fillId="2" borderId="8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7" fillId="0" borderId="5" xfId="0" applyFont="1" applyBorder="1" applyAlignment="1">
      <alignment horizontal="center" vertical="center"/>
    </xf>
    <xf numFmtId="0" fontId="47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59" fillId="0" borderId="1" xfId="0" applyFont="1" applyBorder="1" applyAlignment="1">
      <alignment horizontal="left" vertical="top"/>
    </xf>
    <xf numFmtId="0" fontId="47" fillId="0" borderId="1" xfId="0" applyFont="1" applyFill="1" applyBorder="1" applyAlignment="1">
      <alignment horizontal="left" vertical="top" wrapText="1"/>
    </xf>
    <xf numFmtId="0" fontId="47" fillId="2" borderId="1" xfId="0" applyFont="1" applyFill="1" applyBorder="1" applyAlignment="1">
      <alignment horizontal="left" vertical="top"/>
    </xf>
    <xf numFmtId="0" fontId="47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59" fillId="0" borderId="2" xfId="0" applyFont="1" applyBorder="1" applyAlignment="1">
      <alignment horizontal="left" vertical="top" wrapText="1"/>
    </xf>
    <xf numFmtId="0" fontId="59" fillId="0" borderId="3" xfId="0" applyFont="1" applyBorder="1" applyAlignment="1">
      <alignment horizontal="left" vertical="top" wrapText="1"/>
    </xf>
  </cellXfs>
  <cellStyles count="4">
    <cellStyle name="Comma" xfId="3" builtinId="3"/>
    <cellStyle name="Comma [0]" xfId="1" builtinId="6"/>
    <cellStyle name="Normal" xfId="0" builtinId="0"/>
    <cellStyle name="Normal 2" xfId="2"/>
  </cellStyles>
  <dxfs count="0"/>
  <tableStyles count="0" defaultTableStyle="TableStyleMedium9" defaultPivotStyle="PivotStyleLight16"/>
  <colors>
    <mruColors>
      <color rgb="FFFF0000"/>
      <color rgb="FFA91794"/>
      <color rgb="FF00FF00"/>
      <color rgb="FFFF0066"/>
      <color rgb="FF00CCFF"/>
      <color rgb="FFCE4B02"/>
      <color rgb="FFFFFF00"/>
      <color rgb="FF4CCB05"/>
      <color rgb="FF6D8838"/>
      <color rgb="FF81A04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2:Y109"/>
  <sheetViews>
    <sheetView topLeftCell="B1" workbookViewId="0">
      <selection activeCell="S99" sqref="S99"/>
    </sheetView>
  </sheetViews>
  <sheetFormatPr defaultRowHeight="15.75"/>
  <cols>
    <col min="1" max="1" width="1.42578125" style="191" customWidth="1"/>
    <col min="2" max="2" width="4.140625" style="221" customWidth="1"/>
    <col min="3" max="3" width="38.85546875" style="191" customWidth="1"/>
    <col min="4" max="4" width="12.7109375" style="223" customWidth="1"/>
    <col min="5" max="6" width="9.28515625" style="219" customWidth="1"/>
    <col min="7" max="7" width="18.140625" style="247" customWidth="1"/>
    <col min="8" max="8" width="15.42578125" style="191" customWidth="1"/>
    <col min="9" max="9" width="14.140625" style="191" customWidth="1"/>
    <col min="10" max="10" width="11.85546875" style="391" customWidth="1"/>
    <col min="11" max="11" width="16.7109375" style="391" customWidth="1"/>
    <col min="12" max="12" width="10.140625" style="191" customWidth="1"/>
    <col min="13" max="13" width="4.85546875" style="191" customWidth="1"/>
    <col min="14" max="23" width="4.7109375" style="191" customWidth="1"/>
    <col min="24" max="24" width="9.28515625" style="221" customWidth="1"/>
    <col min="25" max="25" width="6.140625" style="191" customWidth="1"/>
    <col min="26" max="16384" width="9.140625" style="1"/>
  </cols>
  <sheetData>
    <row r="2" spans="1:25" ht="18.75">
      <c r="B2" s="662" t="s">
        <v>64</v>
      </c>
      <c r="C2" s="662"/>
      <c r="D2" s="662"/>
      <c r="E2" s="662"/>
      <c r="F2" s="662"/>
      <c r="G2" s="662"/>
      <c r="H2" s="662"/>
      <c r="I2" s="662"/>
      <c r="J2" s="662"/>
      <c r="K2" s="662"/>
      <c r="L2" s="662"/>
      <c r="M2" s="662"/>
      <c r="N2" s="662"/>
      <c r="O2" s="662"/>
      <c r="P2" s="662"/>
      <c r="Q2" s="662"/>
      <c r="R2" s="662"/>
      <c r="S2" s="663" t="s">
        <v>65</v>
      </c>
      <c r="T2" s="663"/>
      <c r="U2" s="663"/>
      <c r="V2" s="663"/>
      <c r="W2" s="663"/>
      <c r="X2" s="663"/>
      <c r="Y2" s="663"/>
    </row>
    <row r="3" spans="1:25" ht="18.75">
      <c r="B3" s="662" t="s">
        <v>66</v>
      </c>
      <c r="C3" s="662"/>
      <c r="D3" s="662"/>
      <c r="E3" s="662"/>
      <c r="F3" s="662"/>
      <c r="G3" s="662"/>
      <c r="H3" s="662"/>
      <c r="I3" s="662"/>
      <c r="J3" s="662"/>
      <c r="K3" s="662"/>
      <c r="L3" s="662"/>
      <c r="M3" s="662"/>
      <c r="N3" s="662"/>
      <c r="O3" s="662"/>
      <c r="P3" s="662"/>
      <c r="Q3" s="662"/>
      <c r="R3" s="662"/>
      <c r="S3" s="662"/>
      <c r="T3" s="662"/>
      <c r="U3" s="662"/>
      <c r="V3" s="662"/>
      <c r="W3" s="662"/>
      <c r="X3" s="392"/>
    </row>
    <row r="4" spans="1:25">
      <c r="B4" s="664" t="s">
        <v>109</v>
      </c>
      <c r="C4" s="664"/>
      <c r="D4" s="664"/>
      <c r="E4" s="192"/>
      <c r="F4" s="192"/>
      <c r="G4" s="244"/>
      <c r="H4" s="193"/>
      <c r="I4" s="193"/>
      <c r="J4" s="385"/>
      <c r="K4" s="385"/>
      <c r="L4" s="194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203"/>
    </row>
    <row r="5" spans="1:25">
      <c r="B5" s="665" t="s">
        <v>67</v>
      </c>
      <c r="C5" s="666" t="s">
        <v>68</v>
      </c>
      <c r="D5" s="648" t="s">
        <v>69</v>
      </c>
      <c r="E5" s="650" t="s">
        <v>70</v>
      </c>
      <c r="F5" s="650" t="s">
        <v>570</v>
      </c>
      <c r="G5" s="648" t="s">
        <v>71</v>
      </c>
      <c r="H5" s="648" t="s">
        <v>72</v>
      </c>
      <c r="I5" s="648" t="s">
        <v>73</v>
      </c>
      <c r="J5" s="648" t="s">
        <v>74</v>
      </c>
      <c r="K5" s="648" t="s">
        <v>75</v>
      </c>
      <c r="L5" s="667" t="s">
        <v>76</v>
      </c>
      <c r="M5" s="667"/>
      <c r="N5" s="667"/>
      <c r="O5" s="667"/>
      <c r="P5" s="667"/>
      <c r="Q5" s="667"/>
      <c r="R5" s="667"/>
      <c r="S5" s="667"/>
      <c r="T5" s="667"/>
      <c r="U5" s="667"/>
      <c r="V5" s="667"/>
      <c r="W5" s="667"/>
      <c r="X5" s="668" t="s">
        <v>77</v>
      </c>
      <c r="Y5" s="671" t="s">
        <v>78</v>
      </c>
    </row>
    <row r="6" spans="1:25">
      <c r="B6" s="665"/>
      <c r="C6" s="666"/>
      <c r="D6" s="661"/>
      <c r="E6" s="651"/>
      <c r="F6" s="651"/>
      <c r="G6" s="661"/>
      <c r="H6" s="661"/>
      <c r="I6" s="661"/>
      <c r="J6" s="661"/>
      <c r="K6" s="661"/>
      <c r="L6" s="667" t="s">
        <v>79</v>
      </c>
      <c r="M6" s="667"/>
      <c r="N6" s="674" t="s">
        <v>80</v>
      </c>
      <c r="O6" s="675"/>
      <c r="P6" s="675"/>
      <c r="Q6" s="675"/>
      <c r="R6" s="675"/>
      <c r="S6" s="675"/>
      <c r="T6" s="675"/>
      <c r="U6" s="675"/>
      <c r="V6" s="675"/>
      <c r="W6" s="676"/>
      <c r="X6" s="669"/>
      <c r="Y6" s="672"/>
    </row>
    <row r="7" spans="1:25">
      <c r="B7" s="665"/>
      <c r="C7" s="666"/>
      <c r="D7" s="661"/>
      <c r="E7" s="651"/>
      <c r="F7" s="651"/>
      <c r="G7" s="661"/>
      <c r="H7" s="661"/>
      <c r="I7" s="661"/>
      <c r="J7" s="661"/>
      <c r="K7" s="661"/>
      <c r="L7" s="646" t="s">
        <v>81</v>
      </c>
      <c r="M7" s="648" t="s">
        <v>82</v>
      </c>
      <c r="N7" s="648" t="s">
        <v>0</v>
      </c>
      <c r="O7" s="658" t="s">
        <v>1</v>
      </c>
      <c r="P7" s="659"/>
      <c r="Q7" s="659"/>
      <c r="R7" s="660"/>
      <c r="S7" s="648" t="s">
        <v>2</v>
      </c>
      <c r="T7" s="648" t="s">
        <v>3</v>
      </c>
      <c r="U7" s="648" t="s">
        <v>4</v>
      </c>
      <c r="V7" s="648" t="s">
        <v>5</v>
      </c>
      <c r="W7" s="648" t="s">
        <v>6</v>
      </c>
      <c r="X7" s="669"/>
      <c r="Y7" s="672"/>
    </row>
    <row r="8" spans="1:25" ht="28.5" customHeight="1">
      <c r="B8" s="665"/>
      <c r="C8" s="666"/>
      <c r="D8" s="649"/>
      <c r="E8" s="652"/>
      <c r="F8" s="652"/>
      <c r="G8" s="649"/>
      <c r="H8" s="649"/>
      <c r="I8" s="649"/>
      <c r="J8" s="649"/>
      <c r="K8" s="649"/>
      <c r="L8" s="647"/>
      <c r="M8" s="649"/>
      <c r="N8" s="649"/>
      <c r="O8" s="195" t="s">
        <v>83</v>
      </c>
      <c r="P8" s="195" t="s">
        <v>84</v>
      </c>
      <c r="Q8" s="195" t="s">
        <v>85</v>
      </c>
      <c r="R8" s="195" t="s">
        <v>86</v>
      </c>
      <c r="S8" s="649"/>
      <c r="T8" s="649"/>
      <c r="U8" s="649"/>
      <c r="V8" s="649"/>
      <c r="W8" s="649"/>
      <c r="X8" s="670"/>
      <c r="Y8" s="673"/>
    </row>
    <row r="9" spans="1:25" ht="58.5" customHeight="1">
      <c r="B9" s="190">
        <v>1</v>
      </c>
      <c r="C9" s="137" t="s">
        <v>124</v>
      </c>
      <c r="D9" s="169" t="s">
        <v>125</v>
      </c>
      <c r="E9" s="196" t="s">
        <v>45</v>
      </c>
      <c r="F9" s="196" t="s">
        <v>2</v>
      </c>
      <c r="G9" s="169" t="s">
        <v>127</v>
      </c>
      <c r="H9" s="197" t="s">
        <v>3165</v>
      </c>
      <c r="I9" s="198">
        <v>2000000</v>
      </c>
      <c r="J9" s="386" t="s">
        <v>3163</v>
      </c>
      <c r="K9" s="386"/>
      <c r="L9" s="195"/>
      <c r="M9" s="195"/>
      <c r="N9" s="190" t="s">
        <v>150</v>
      </c>
      <c r="O9" s="190">
        <v>1</v>
      </c>
      <c r="P9" s="190" t="s">
        <v>150</v>
      </c>
      <c r="Q9" s="190" t="s">
        <v>150</v>
      </c>
      <c r="R9" s="190" t="s">
        <v>150</v>
      </c>
      <c r="S9" s="190" t="s">
        <v>150</v>
      </c>
      <c r="T9" s="190" t="s">
        <v>150</v>
      </c>
      <c r="U9" s="190" t="s">
        <v>150</v>
      </c>
      <c r="V9" s="190" t="s">
        <v>150</v>
      </c>
      <c r="W9" s="190" t="s">
        <v>150</v>
      </c>
      <c r="X9" s="190">
        <v>253</v>
      </c>
      <c r="Y9" s="199"/>
    </row>
    <row r="10" spans="1:25" ht="58.5" customHeight="1">
      <c r="B10" s="190">
        <v>2</v>
      </c>
      <c r="C10" s="137" t="s">
        <v>128</v>
      </c>
      <c r="D10" s="169" t="s">
        <v>126</v>
      </c>
      <c r="E10" s="196" t="s">
        <v>45</v>
      </c>
      <c r="F10" s="196" t="s">
        <v>2</v>
      </c>
      <c r="G10" s="169" t="s">
        <v>127</v>
      </c>
      <c r="H10" s="197" t="s">
        <v>3166</v>
      </c>
      <c r="I10" s="198">
        <v>2000000</v>
      </c>
      <c r="J10" s="386" t="s">
        <v>3163</v>
      </c>
      <c r="K10" s="386"/>
      <c r="L10" s="195"/>
      <c r="M10" s="195"/>
      <c r="N10" s="190" t="s">
        <v>150</v>
      </c>
      <c r="O10" s="190">
        <v>1</v>
      </c>
      <c r="P10" s="190" t="s">
        <v>150</v>
      </c>
      <c r="Q10" s="190" t="s">
        <v>150</v>
      </c>
      <c r="R10" s="190" t="s">
        <v>150</v>
      </c>
      <c r="S10" s="190" t="s">
        <v>150</v>
      </c>
      <c r="T10" s="190" t="s">
        <v>150</v>
      </c>
      <c r="U10" s="190" t="s">
        <v>150</v>
      </c>
      <c r="V10" s="190" t="s">
        <v>150</v>
      </c>
      <c r="W10" s="190" t="s">
        <v>150</v>
      </c>
      <c r="X10" s="190">
        <v>172</v>
      </c>
      <c r="Y10" s="199"/>
    </row>
    <row r="11" spans="1:25" ht="58.5" customHeight="1">
      <c r="A11" s="1"/>
      <c r="B11" s="190">
        <v>3</v>
      </c>
      <c r="C11" s="137" t="s">
        <v>129</v>
      </c>
      <c r="D11" s="169" t="s">
        <v>130</v>
      </c>
      <c r="E11" s="196" t="s">
        <v>47</v>
      </c>
      <c r="F11" s="196" t="s">
        <v>2</v>
      </c>
      <c r="G11" s="169" t="s">
        <v>127</v>
      </c>
      <c r="H11" s="197"/>
      <c r="I11" s="198">
        <v>500000</v>
      </c>
      <c r="J11" s="386" t="s">
        <v>3163</v>
      </c>
      <c r="K11" s="386" t="s">
        <v>3168</v>
      </c>
      <c r="L11" s="195"/>
      <c r="M11" s="195"/>
      <c r="N11" s="190" t="s">
        <v>150</v>
      </c>
      <c r="O11" s="190" t="s">
        <v>150</v>
      </c>
      <c r="P11" s="190" t="s">
        <v>150</v>
      </c>
      <c r="Q11" s="190" t="s">
        <v>150</v>
      </c>
      <c r="R11" s="190">
        <v>1</v>
      </c>
      <c r="S11" s="190" t="s">
        <v>150</v>
      </c>
      <c r="T11" s="190" t="s">
        <v>150</v>
      </c>
      <c r="U11" s="190" t="s">
        <v>150</v>
      </c>
      <c r="V11" s="190" t="s">
        <v>150</v>
      </c>
      <c r="W11" s="190" t="s">
        <v>150</v>
      </c>
      <c r="X11" s="190">
        <v>982</v>
      </c>
      <c r="Y11" s="199"/>
    </row>
    <row r="12" spans="1:25" ht="58.5" customHeight="1">
      <c r="A12" s="1"/>
      <c r="B12" s="190">
        <v>4</v>
      </c>
      <c r="C12" s="248" t="s">
        <v>663</v>
      </c>
      <c r="D12" s="248" t="s">
        <v>673</v>
      </c>
      <c r="E12" s="196" t="s">
        <v>15</v>
      </c>
      <c r="F12" s="196" t="s">
        <v>2</v>
      </c>
      <c r="G12" s="169" t="s">
        <v>127</v>
      </c>
      <c r="H12" s="197"/>
      <c r="I12" s="249">
        <v>3500000</v>
      </c>
      <c r="J12" s="386"/>
      <c r="K12" s="386"/>
      <c r="L12" s="195"/>
      <c r="M12" s="195"/>
      <c r="N12" s="190">
        <v>1</v>
      </c>
      <c r="O12" s="190" t="s">
        <v>150</v>
      </c>
      <c r="P12" s="190" t="s">
        <v>150</v>
      </c>
      <c r="Q12" s="190" t="s">
        <v>150</v>
      </c>
      <c r="R12" s="190" t="s">
        <v>150</v>
      </c>
      <c r="S12" s="190" t="s">
        <v>150</v>
      </c>
      <c r="T12" s="190" t="s">
        <v>150</v>
      </c>
      <c r="U12" s="190" t="s">
        <v>150</v>
      </c>
      <c r="V12" s="190" t="s">
        <v>150</v>
      </c>
      <c r="W12" s="190" t="s">
        <v>150</v>
      </c>
      <c r="X12" s="190"/>
      <c r="Y12" s="199"/>
    </row>
    <row r="13" spans="1:25" ht="58.5" customHeight="1">
      <c r="A13" s="1"/>
      <c r="B13" s="190">
        <v>5</v>
      </c>
      <c r="C13" s="248" t="s">
        <v>664</v>
      </c>
      <c r="D13" s="248" t="s">
        <v>126</v>
      </c>
      <c r="E13" s="196" t="s">
        <v>15</v>
      </c>
      <c r="F13" s="196" t="s">
        <v>2</v>
      </c>
      <c r="G13" s="169" t="s">
        <v>127</v>
      </c>
      <c r="H13" s="197"/>
      <c r="I13" s="249">
        <v>3000000</v>
      </c>
      <c r="J13" s="386"/>
      <c r="K13" s="386"/>
      <c r="L13" s="195"/>
      <c r="M13" s="195"/>
      <c r="N13" s="190">
        <v>1</v>
      </c>
      <c r="O13" s="190" t="s">
        <v>150</v>
      </c>
      <c r="P13" s="190" t="s">
        <v>150</v>
      </c>
      <c r="Q13" s="190" t="s">
        <v>150</v>
      </c>
      <c r="R13" s="190" t="s">
        <v>150</v>
      </c>
      <c r="S13" s="190" t="s">
        <v>150</v>
      </c>
      <c r="T13" s="190" t="s">
        <v>150</v>
      </c>
      <c r="U13" s="190" t="s">
        <v>150</v>
      </c>
      <c r="V13" s="190" t="s">
        <v>150</v>
      </c>
      <c r="W13" s="190" t="s">
        <v>150</v>
      </c>
      <c r="X13" s="190"/>
      <c r="Y13" s="199"/>
    </row>
    <row r="14" spans="1:25" ht="58.5" customHeight="1">
      <c r="A14" s="1"/>
      <c r="B14" s="190">
        <v>6</v>
      </c>
      <c r="C14" s="248" t="s">
        <v>665</v>
      </c>
      <c r="D14" s="248" t="s">
        <v>674</v>
      </c>
      <c r="E14" s="196" t="s">
        <v>15</v>
      </c>
      <c r="F14" s="196" t="s">
        <v>2</v>
      </c>
      <c r="G14" s="169" t="s">
        <v>127</v>
      </c>
      <c r="H14" s="197"/>
      <c r="I14" s="249">
        <v>2500000</v>
      </c>
      <c r="J14" s="386"/>
      <c r="K14" s="386"/>
      <c r="L14" s="195"/>
      <c r="M14" s="195"/>
      <c r="N14" s="190">
        <v>1</v>
      </c>
      <c r="O14" s="190" t="s">
        <v>150</v>
      </c>
      <c r="P14" s="190" t="s">
        <v>150</v>
      </c>
      <c r="Q14" s="190" t="s">
        <v>150</v>
      </c>
      <c r="R14" s="190" t="s">
        <v>150</v>
      </c>
      <c r="S14" s="190" t="s">
        <v>150</v>
      </c>
      <c r="T14" s="190" t="s">
        <v>150</v>
      </c>
      <c r="U14" s="190" t="s">
        <v>150</v>
      </c>
      <c r="V14" s="190" t="s">
        <v>150</v>
      </c>
      <c r="W14" s="190" t="s">
        <v>150</v>
      </c>
      <c r="X14" s="190"/>
      <c r="Y14" s="199"/>
    </row>
    <row r="15" spans="1:25" ht="58.5" customHeight="1">
      <c r="A15" s="1"/>
      <c r="B15" s="190">
        <v>7</v>
      </c>
      <c r="C15" s="248" t="s">
        <v>666</v>
      </c>
      <c r="D15" s="248" t="s">
        <v>675</v>
      </c>
      <c r="E15" s="196" t="s">
        <v>15</v>
      </c>
      <c r="F15" s="196" t="s">
        <v>2</v>
      </c>
      <c r="G15" s="169" t="s">
        <v>127</v>
      </c>
      <c r="H15" s="197"/>
      <c r="I15" s="249">
        <v>2500000</v>
      </c>
      <c r="J15" s="386"/>
      <c r="K15" s="386"/>
      <c r="L15" s="195"/>
      <c r="M15" s="195"/>
      <c r="N15" s="190">
        <v>1</v>
      </c>
      <c r="O15" s="190" t="s">
        <v>150</v>
      </c>
      <c r="P15" s="190" t="s">
        <v>150</v>
      </c>
      <c r="Q15" s="190" t="s">
        <v>150</v>
      </c>
      <c r="R15" s="190" t="s">
        <v>150</v>
      </c>
      <c r="S15" s="190" t="s">
        <v>150</v>
      </c>
      <c r="T15" s="190" t="s">
        <v>150</v>
      </c>
      <c r="U15" s="190" t="s">
        <v>150</v>
      </c>
      <c r="V15" s="190" t="s">
        <v>150</v>
      </c>
      <c r="W15" s="190" t="s">
        <v>150</v>
      </c>
      <c r="X15" s="190"/>
      <c r="Y15" s="199"/>
    </row>
    <row r="16" spans="1:25" ht="58.5" customHeight="1">
      <c r="A16" s="1"/>
      <c r="B16" s="190">
        <v>8</v>
      </c>
      <c r="C16" s="248" t="s">
        <v>667</v>
      </c>
      <c r="D16" s="248" t="s">
        <v>676</v>
      </c>
      <c r="E16" s="196" t="s">
        <v>15</v>
      </c>
      <c r="F16" s="196" t="s">
        <v>2</v>
      </c>
      <c r="G16" s="169" t="s">
        <v>127</v>
      </c>
      <c r="H16" s="197"/>
      <c r="I16" s="249">
        <v>3000000</v>
      </c>
      <c r="J16" s="386"/>
      <c r="K16" s="386"/>
      <c r="L16" s="195"/>
      <c r="M16" s="195"/>
      <c r="N16" s="190">
        <v>1</v>
      </c>
      <c r="O16" s="190" t="s">
        <v>150</v>
      </c>
      <c r="P16" s="190" t="s">
        <v>150</v>
      </c>
      <c r="Q16" s="190" t="s">
        <v>150</v>
      </c>
      <c r="R16" s="190" t="s">
        <v>150</v>
      </c>
      <c r="S16" s="190" t="s">
        <v>150</v>
      </c>
      <c r="T16" s="190" t="s">
        <v>150</v>
      </c>
      <c r="U16" s="190" t="s">
        <v>150</v>
      </c>
      <c r="V16" s="190" t="s">
        <v>150</v>
      </c>
      <c r="W16" s="190" t="s">
        <v>150</v>
      </c>
      <c r="X16" s="190"/>
      <c r="Y16" s="199"/>
    </row>
    <row r="17" spans="1:25" ht="58.5" customHeight="1">
      <c r="A17" s="1"/>
      <c r="B17" s="190">
        <v>9</v>
      </c>
      <c r="C17" s="248" t="s">
        <v>668</v>
      </c>
      <c r="D17" s="248" t="s">
        <v>677</v>
      </c>
      <c r="E17" s="196" t="s">
        <v>15</v>
      </c>
      <c r="F17" s="196" t="s">
        <v>2</v>
      </c>
      <c r="G17" s="169" t="s">
        <v>127</v>
      </c>
      <c r="H17" s="197"/>
      <c r="I17" s="249">
        <v>3500000</v>
      </c>
      <c r="J17" s="386"/>
      <c r="K17" s="386"/>
      <c r="L17" s="195"/>
      <c r="M17" s="195"/>
      <c r="N17" s="190">
        <v>1</v>
      </c>
      <c r="O17" s="190" t="s">
        <v>150</v>
      </c>
      <c r="P17" s="190" t="s">
        <v>150</v>
      </c>
      <c r="Q17" s="190" t="s">
        <v>150</v>
      </c>
      <c r="R17" s="190" t="s">
        <v>150</v>
      </c>
      <c r="S17" s="190" t="s">
        <v>150</v>
      </c>
      <c r="T17" s="190" t="s">
        <v>150</v>
      </c>
      <c r="U17" s="190" t="s">
        <v>150</v>
      </c>
      <c r="V17" s="190" t="s">
        <v>150</v>
      </c>
      <c r="W17" s="190" t="s">
        <v>150</v>
      </c>
      <c r="X17" s="190"/>
      <c r="Y17" s="199"/>
    </row>
    <row r="18" spans="1:25" ht="58.5" customHeight="1">
      <c r="A18" s="1"/>
      <c r="B18" s="190">
        <v>10</v>
      </c>
      <c r="C18" s="248" t="s">
        <v>669</v>
      </c>
      <c r="D18" s="248" t="s">
        <v>678</v>
      </c>
      <c r="E18" s="196" t="s">
        <v>15</v>
      </c>
      <c r="F18" s="196" t="s">
        <v>2</v>
      </c>
      <c r="G18" s="169" t="s">
        <v>127</v>
      </c>
      <c r="H18" s="197"/>
      <c r="I18" s="249">
        <v>3000000</v>
      </c>
      <c r="J18" s="386"/>
      <c r="K18" s="386"/>
      <c r="L18" s="195"/>
      <c r="M18" s="195"/>
      <c r="N18" s="190">
        <v>1</v>
      </c>
      <c r="O18" s="190" t="s">
        <v>150</v>
      </c>
      <c r="P18" s="190" t="s">
        <v>150</v>
      </c>
      <c r="Q18" s="190" t="s">
        <v>150</v>
      </c>
      <c r="R18" s="190" t="s">
        <v>150</v>
      </c>
      <c r="S18" s="190" t="s">
        <v>150</v>
      </c>
      <c r="T18" s="190" t="s">
        <v>150</v>
      </c>
      <c r="U18" s="190" t="s">
        <v>150</v>
      </c>
      <c r="V18" s="190" t="s">
        <v>150</v>
      </c>
      <c r="W18" s="190" t="s">
        <v>150</v>
      </c>
      <c r="X18" s="190"/>
      <c r="Y18" s="199"/>
    </row>
    <row r="19" spans="1:25" ht="58.5" customHeight="1">
      <c r="A19" s="1"/>
      <c r="B19" s="190">
        <v>11</v>
      </c>
      <c r="C19" s="248" t="s">
        <v>670</v>
      </c>
      <c r="D19" s="248" t="s">
        <v>679</v>
      </c>
      <c r="E19" s="196" t="s">
        <v>15</v>
      </c>
      <c r="F19" s="196" t="s">
        <v>2</v>
      </c>
      <c r="G19" s="169" t="s">
        <v>127</v>
      </c>
      <c r="H19" s="197"/>
      <c r="I19" s="249">
        <v>2500000</v>
      </c>
      <c r="J19" s="386"/>
      <c r="K19" s="386"/>
      <c r="L19" s="195"/>
      <c r="M19" s="195"/>
      <c r="N19" s="190">
        <v>1</v>
      </c>
      <c r="O19" s="190" t="s">
        <v>150</v>
      </c>
      <c r="P19" s="190" t="s">
        <v>150</v>
      </c>
      <c r="Q19" s="190" t="s">
        <v>150</v>
      </c>
      <c r="R19" s="190" t="s">
        <v>150</v>
      </c>
      <c r="S19" s="190" t="s">
        <v>150</v>
      </c>
      <c r="T19" s="190" t="s">
        <v>150</v>
      </c>
      <c r="U19" s="190" t="s">
        <v>150</v>
      </c>
      <c r="V19" s="190" t="s">
        <v>150</v>
      </c>
      <c r="W19" s="190" t="s">
        <v>150</v>
      </c>
      <c r="X19" s="190"/>
      <c r="Y19" s="199"/>
    </row>
    <row r="20" spans="1:25" ht="58.5" customHeight="1">
      <c r="A20" s="1"/>
      <c r="B20" s="190">
        <v>12</v>
      </c>
      <c r="C20" s="248" t="s">
        <v>671</v>
      </c>
      <c r="D20" s="248" t="s">
        <v>678</v>
      </c>
      <c r="E20" s="196" t="s">
        <v>15</v>
      </c>
      <c r="F20" s="196" t="s">
        <v>2</v>
      </c>
      <c r="G20" s="169" t="s">
        <v>127</v>
      </c>
      <c r="H20" s="197"/>
      <c r="I20" s="249">
        <v>3000000</v>
      </c>
      <c r="J20" s="386"/>
      <c r="K20" s="386"/>
      <c r="L20" s="195"/>
      <c r="M20" s="195"/>
      <c r="N20" s="190">
        <v>1</v>
      </c>
      <c r="O20" s="190" t="s">
        <v>150</v>
      </c>
      <c r="P20" s="190" t="s">
        <v>150</v>
      </c>
      <c r="Q20" s="190" t="s">
        <v>150</v>
      </c>
      <c r="R20" s="190" t="s">
        <v>150</v>
      </c>
      <c r="S20" s="190" t="s">
        <v>150</v>
      </c>
      <c r="T20" s="190" t="s">
        <v>150</v>
      </c>
      <c r="U20" s="190" t="s">
        <v>150</v>
      </c>
      <c r="V20" s="190" t="s">
        <v>150</v>
      </c>
      <c r="W20" s="190" t="s">
        <v>150</v>
      </c>
      <c r="X20" s="190"/>
      <c r="Y20" s="199"/>
    </row>
    <row r="21" spans="1:25" ht="58.5" customHeight="1">
      <c r="A21" s="1"/>
      <c r="B21" s="190">
        <v>13</v>
      </c>
      <c r="C21" s="248" t="s">
        <v>672</v>
      </c>
      <c r="D21" s="248" t="s">
        <v>680</v>
      </c>
      <c r="E21" s="196" t="s">
        <v>15</v>
      </c>
      <c r="F21" s="196" t="s">
        <v>2</v>
      </c>
      <c r="G21" s="169" t="s">
        <v>127</v>
      </c>
      <c r="H21" s="197"/>
      <c r="I21" s="249">
        <v>3500000</v>
      </c>
      <c r="J21" s="386"/>
      <c r="K21" s="386"/>
      <c r="L21" s="195"/>
      <c r="M21" s="195"/>
      <c r="N21" s="190">
        <v>1</v>
      </c>
      <c r="O21" s="190" t="s">
        <v>150</v>
      </c>
      <c r="P21" s="190" t="s">
        <v>150</v>
      </c>
      <c r="Q21" s="190" t="s">
        <v>150</v>
      </c>
      <c r="R21" s="190" t="s">
        <v>150</v>
      </c>
      <c r="S21" s="190" t="s">
        <v>150</v>
      </c>
      <c r="T21" s="190" t="s">
        <v>150</v>
      </c>
      <c r="U21" s="190" t="s">
        <v>150</v>
      </c>
      <c r="V21" s="190" t="s">
        <v>150</v>
      </c>
      <c r="W21" s="190" t="s">
        <v>150</v>
      </c>
      <c r="X21" s="190"/>
      <c r="Y21" s="199"/>
    </row>
    <row r="22" spans="1:25" ht="58.5" customHeight="1">
      <c r="A22" s="1"/>
      <c r="B22" s="190">
        <v>14</v>
      </c>
      <c r="C22" s="248" t="s">
        <v>681</v>
      </c>
      <c r="D22" s="248" t="s">
        <v>673</v>
      </c>
      <c r="E22" s="196" t="s">
        <v>45</v>
      </c>
      <c r="F22" s="196" t="s">
        <v>2</v>
      </c>
      <c r="G22" s="169" t="s">
        <v>127</v>
      </c>
      <c r="H22" s="197"/>
      <c r="I22" s="249">
        <v>2000000</v>
      </c>
      <c r="J22" s="386" t="s">
        <v>3163</v>
      </c>
      <c r="K22" s="386"/>
      <c r="L22" s="195"/>
      <c r="M22" s="195"/>
      <c r="N22" s="190" t="s">
        <v>150</v>
      </c>
      <c r="O22" s="190">
        <v>1</v>
      </c>
      <c r="P22" s="190" t="s">
        <v>150</v>
      </c>
      <c r="Q22" s="190" t="s">
        <v>150</v>
      </c>
      <c r="R22" s="190" t="s">
        <v>150</v>
      </c>
      <c r="S22" s="190" t="s">
        <v>150</v>
      </c>
      <c r="T22" s="190" t="s">
        <v>150</v>
      </c>
      <c r="U22" s="190" t="s">
        <v>150</v>
      </c>
      <c r="V22" s="190" t="s">
        <v>150</v>
      </c>
      <c r="W22" s="190" t="s">
        <v>150</v>
      </c>
      <c r="X22" s="190">
        <v>50</v>
      </c>
      <c r="Y22" s="199"/>
    </row>
    <row r="23" spans="1:25" ht="58.5" customHeight="1">
      <c r="A23" s="1"/>
      <c r="B23" s="190">
        <v>15</v>
      </c>
      <c r="C23" s="248" t="s">
        <v>682</v>
      </c>
      <c r="D23" s="248" t="s">
        <v>674</v>
      </c>
      <c r="E23" s="196" t="s">
        <v>45</v>
      </c>
      <c r="F23" s="196" t="s">
        <v>2</v>
      </c>
      <c r="G23" s="169" t="s">
        <v>127</v>
      </c>
      <c r="H23" s="197"/>
      <c r="I23" s="249">
        <v>2000000</v>
      </c>
      <c r="J23" s="386" t="s">
        <v>3163</v>
      </c>
      <c r="K23" s="386"/>
      <c r="L23" s="195"/>
      <c r="M23" s="195"/>
      <c r="N23" s="190" t="s">
        <v>150</v>
      </c>
      <c r="O23" s="190">
        <v>1</v>
      </c>
      <c r="P23" s="190" t="s">
        <v>150</v>
      </c>
      <c r="Q23" s="190" t="s">
        <v>150</v>
      </c>
      <c r="R23" s="190" t="s">
        <v>150</v>
      </c>
      <c r="S23" s="190" t="s">
        <v>150</v>
      </c>
      <c r="T23" s="190" t="s">
        <v>150</v>
      </c>
      <c r="U23" s="190" t="s">
        <v>150</v>
      </c>
      <c r="V23" s="190" t="s">
        <v>150</v>
      </c>
      <c r="W23" s="190" t="s">
        <v>150</v>
      </c>
      <c r="X23" s="190">
        <v>1318</v>
      </c>
      <c r="Y23" s="199"/>
    </row>
    <row r="24" spans="1:25" ht="58.5" customHeight="1">
      <c r="A24" s="1"/>
      <c r="B24" s="190">
        <v>16</v>
      </c>
      <c r="C24" s="248" t="s">
        <v>683</v>
      </c>
      <c r="D24" s="248" t="s">
        <v>688</v>
      </c>
      <c r="E24" s="196" t="s">
        <v>45</v>
      </c>
      <c r="F24" s="196" t="s">
        <v>2</v>
      </c>
      <c r="G24" s="169" t="s">
        <v>127</v>
      </c>
      <c r="H24" s="197"/>
      <c r="I24" s="249">
        <v>2000000</v>
      </c>
      <c r="J24" s="386" t="s">
        <v>3163</v>
      </c>
      <c r="K24" s="386"/>
      <c r="L24" s="195"/>
      <c r="M24" s="195"/>
      <c r="N24" s="190" t="s">
        <v>150</v>
      </c>
      <c r="O24" s="190">
        <v>1</v>
      </c>
      <c r="P24" s="190" t="s">
        <v>150</v>
      </c>
      <c r="Q24" s="190" t="s">
        <v>150</v>
      </c>
      <c r="R24" s="190" t="s">
        <v>150</v>
      </c>
      <c r="S24" s="190" t="s">
        <v>150</v>
      </c>
      <c r="T24" s="190" t="s">
        <v>150</v>
      </c>
      <c r="U24" s="190" t="s">
        <v>150</v>
      </c>
      <c r="V24" s="190" t="s">
        <v>150</v>
      </c>
      <c r="W24" s="190" t="s">
        <v>150</v>
      </c>
      <c r="X24" s="190">
        <v>200</v>
      </c>
      <c r="Y24" s="199"/>
    </row>
    <row r="25" spans="1:25" ht="58.5" customHeight="1">
      <c r="A25" s="1"/>
      <c r="B25" s="190">
        <v>17</v>
      </c>
      <c r="C25" s="248" t="s">
        <v>684</v>
      </c>
      <c r="D25" s="248" t="s">
        <v>689</v>
      </c>
      <c r="E25" s="196" t="s">
        <v>45</v>
      </c>
      <c r="F25" s="196" t="s">
        <v>2</v>
      </c>
      <c r="G25" s="169" t="s">
        <v>127</v>
      </c>
      <c r="H25" s="197"/>
      <c r="I25" s="249">
        <v>2000000</v>
      </c>
      <c r="J25" s="386" t="s">
        <v>3163</v>
      </c>
      <c r="K25" s="386"/>
      <c r="L25" s="195"/>
      <c r="M25" s="195"/>
      <c r="N25" s="190" t="s">
        <v>150</v>
      </c>
      <c r="O25" s="190">
        <v>1</v>
      </c>
      <c r="P25" s="190" t="s">
        <v>150</v>
      </c>
      <c r="Q25" s="190" t="s">
        <v>150</v>
      </c>
      <c r="R25" s="190" t="s">
        <v>150</v>
      </c>
      <c r="S25" s="190" t="s">
        <v>150</v>
      </c>
      <c r="T25" s="190" t="s">
        <v>150</v>
      </c>
      <c r="U25" s="190" t="s">
        <v>150</v>
      </c>
      <c r="V25" s="190" t="s">
        <v>150</v>
      </c>
      <c r="W25" s="190" t="s">
        <v>150</v>
      </c>
      <c r="X25" s="190">
        <v>117</v>
      </c>
      <c r="Y25" s="199"/>
    </row>
    <row r="26" spans="1:25" ht="58.5" customHeight="1">
      <c r="A26" s="1"/>
      <c r="B26" s="190">
        <v>18</v>
      </c>
      <c r="C26" s="248" t="s">
        <v>685</v>
      </c>
      <c r="D26" s="248" t="s">
        <v>690</v>
      </c>
      <c r="E26" s="196" t="s">
        <v>45</v>
      </c>
      <c r="F26" s="196" t="s">
        <v>2</v>
      </c>
      <c r="G26" s="169" t="s">
        <v>127</v>
      </c>
      <c r="H26" s="197" t="s">
        <v>3164</v>
      </c>
      <c r="I26" s="249">
        <v>2000000</v>
      </c>
      <c r="J26" s="386"/>
      <c r="K26" s="386"/>
      <c r="L26" s="195"/>
      <c r="M26" s="195"/>
      <c r="N26" s="190">
        <v>1</v>
      </c>
      <c r="O26" s="190" t="s">
        <v>150</v>
      </c>
      <c r="P26" s="190" t="s">
        <v>150</v>
      </c>
      <c r="Q26" s="190" t="s">
        <v>150</v>
      </c>
      <c r="R26" s="190" t="s">
        <v>150</v>
      </c>
      <c r="S26" s="190" t="s">
        <v>150</v>
      </c>
      <c r="T26" s="190" t="s">
        <v>150</v>
      </c>
      <c r="U26" s="190" t="s">
        <v>150</v>
      </c>
      <c r="V26" s="190" t="s">
        <v>150</v>
      </c>
      <c r="W26" s="190" t="s">
        <v>150</v>
      </c>
      <c r="X26" s="190"/>
      <c r="Y26" s="199"/>
    </row>
    <row r="27" spans="1:25" ht="58.5" customHeight="1">
      <c r="A27" s="1"/>
      <c r="B27" s="190">
        <v>19</v>
      </c>
      <c r="C27" s="248" t="s">
        <v>686</v>
      </c>
      <c r="D27" s="248" t="s">
        <v>691</v>
      </c>
      <c r="E27" s="196" t="s">
        <v>45</v>
      </c>
      <c r="F27" s="196" t="s">
        <v>2</v>
      </c>
      <c r="G27" s="169" t="s">
        <v>127</v>
      </c>
      <c r="H27" s="197"/>
      <c r="I27" s="249">
        <v>2000000</v>
      </c>
      <c r="J27" s="386"/>
      <c r="K27" s="386"/>
      <c r="L27" s="195"/>
      <c r="M27" s="195"/>
      <c r="N27" s="190">
        <v>1</v>
      </c>
      <c r="O27" s="190" t="s">
        <v>150</v>
      </c>
      <c r="P27" s="190" t="s">
        <v>150</v>
      </c>
      <c r="Q27" s="190" t="s">
        <v>150</v>
      </c>
      <c r="R27" s="190" t="s">
        <v>150</v>
      </c>
      <c r="S27" s="190" t="s">
        <v>150</v>
      </c>
      <c r="T27" s="190" t="s">
        <v>150</v>
      </c>
      <c r="U27" s="190" t="s">
        <v>150</v>
      </c>
      <c r="V27" s="190" t="s">
        <v>150</v>
      </c>
      <c r="W27" s="190" t="s">
        <v>150</v>
      </c>
      <c r="X27" s="190"/>
      <c r="Y27" s="199"/>
    </row>
    <row r="28" spans="1:25" ht="58.5" customHeight="1">
      <c r="A28" s="1"/>
      <c r="B28" s="190">
        <v>20</v>
      </c>
      <c r="C28" s="248" t="s">
        <v>687</v>
      </c>
      <c r="D28" s="248" t="s">
        <v>692</v>
      </c>
      <c r="E28" s="196" t="s">
        <v>45</v>
      </c>
      <c r="F28" s="196" t="s">
        <v>2</v>
      </c>
      <c r="G28" s="169" t="s">
        <v>127</v>
      </c>
      <c r="H28" s="197" t="s">
        <v>3167</v>
      </c>
      <c r="I28" s="249">
        <v>2000000</v>
      </c>
      <c r="J28" s="386"/>
      <c r="K28" s="386"/>
      <c r="L28" s="195"/>
      <c r="M28" s="195"/>
      <c r="N28" s="190" t="s">
        <v>150</v>
      </c>
      <c r="O28" s="190">
        <v>1</v>
      </c>
      <c r="P28" s="190" t="s">
        <v>150</v>
      </c>
      <c r="Q28" s="190" t="s">
        <v>150</v>
      </c>
      <c r="R28" s="190" t="s">
        <v>150</v>
      </c>
      <c r="S28" s="190" t="s">
        <v>150</v>
      </c>
      <c r="T28" s="190" t="s">
        <v>150</v>
      </c>
      <c r="U28" s="190" t="s">
        <v>150</v>
      </c>
      <c r="V28" s="190" t="s">
        <v>150</v>
      </c>
      <c r="W28" s="190" t="s">
        <v>150</v>
      </c>
      <c r="X28" s="190">
        <v>315</v>
      </c>
      <c r="Y28" s="199"/>
    </row>
    <row r="29" spans="1:25" ht="58.5" customHeight="1">
      <c r="A29" s="1"/>
      <c r="B29" s="190">
        <v>21</v>
      </c>
      <c r="C29" s="248" t="s">
        <v>693</v>
      </c>
      <c r="D29" s="248" t="s">
        <v>678</v>
      </c>
      <c r="E29" s="196" t="s">
        <v>36</v>
      </c>
      <c r="F29" s="196" t="s">
        <v>2</v>
      </c>
      <c r="G29" s="169" t="s">
        <v>127</v>
      </c>
      <c r="H29" s="197"/>
      <c r="I29" s="249">
        <v>100000</v>
      </c>
      <c r="J29" s="386"/>
      <c r="K29" s="386"/>
      <c r="L29" s="195"/>
      <c r="M29" s="195"/>
      <c r="N29" s="190">
        <v>1</v>
      </c>
      <c r="O29" s="190" t="s">
        <v>150</v>
      </c>
      <c r="P29" s="190" t="s">
        <v>150</v>
      </c>
      <c r="Q29" s="190" t="s">
        <v>150</v>
      </c>
      <c r="R29" s="190" t="s">
        <v>150</v>
      </c>
      <c r="S29" s="190" t="s">
        <v>150</v>
      </c>
      <c r="T29" s="190" t="s">
        <v>150</v>
      </c>
      <c r="U29" s="190" t="s">
        <v>150</v>
      </c>
      <c r="V29" s="190" t="s">
        <v>150</v>
      </c>
      <c r="W29" s="190" t="s">
        <v>150</v>
      </c>
      <c r="X29" s="190"/>
      <c r="Y29" s="199"/>
    </row>
    <row r="30" spans="1:25" ht="58.5" customHeight="1">
      <c r="A30" s="1"/>
      <c r="B30" s="190">
        <v>22</v>
      </c>
      <c r="C30" s="248" t="s">
        <v>694</v>
      </c>
      <c r="D30" s="248" t="s">
        <v>695</v>
      </c>
      <c r="E30" s="196" t="s">
        <v>36</v>
      </c>
      <c r="F30" s="196" t="s">
        <v>2</v>
      </c>
      <c r="G30" s="169" t="s">
        <v>127</v>
      </c>
      <c r="H30" s="197"/>
      <c r="I30" s="249">
        <v>1000000</v>
      </c>
      <c r="J30" s="386"/>
      <c r="K30" s="386"/>
      <c r="L30" s="195"/>
      <c r="M30" s="195"/>
      <c r="N30" s="190">
        <v>1</v>
      </c>
      <c r="O30" s="190" t="s">
        <v>150</v>
      </c>
      <c r="P30" s="190" t="s">
        <v>150</v>
      </c>
      <c r="Q30" s="190" t="s">
        <v>150</v>
      </c>
      <c r="R30" s="190" t="s">
        <v>150</v>
      </c>
      <c r="S30" s="190" t="s">
        <v>150</v>
      </c>
      <c r="T30" s="190" t="s">
        <v>150</v>
      </c>
      <c r="U30" s="190" t="s">
        <v>150</v>
      </c>
      <c r="V30" s="190" t="s">
        <v>150</v>
      </c>
      <c r="W30" s="190" t="s">
        <v>150</v>
      </c>
      <c r="X30" s="190"/>
      <c r="Y30" s="199"/>
    </row>
    <row r="31" spans="1:25" ht="58.5" customHeight="1">
      <c r="A31" s="1"/>
      <c r="B31" s="190">
        <v>23</v>
      </c>
      <c r="C31" s="248" t="s">
        <v>696</v>
      </c>
      <c r="D31" s="248" t="s">
        <v>676</v>
      </c>
      <c r="E31" s="196" t="s">
        <v>49</v>
      </c>
      <c r="F31" s="196" t="s">
        <v>2</v>
      </c>
      <c r="G31" s="169" t="s">
        <v>127</v>
      </c>
      <c r="H31" s="197"/>
      <c r="I31" s="249">
        <v>1000000</v>
      </c>
      <c r="J31" s="386"/>
      <c r="K31" s="386"/>
      <c r="L31" s="195"/>
      <c r="M31" s="195"/>
      <c r="N31" s="190">
        <v>1</v>
      </c>
      <c r="O31" s="190" t="s">
        <v>150</v>
      </c>
      <c r="P31" s="190" t="s">
        <v>150</v>
      </c>
      <c r="Q31" s="190" t="s">
        <v>150</v>
      </c>
      <c r="R31" s="190" t="s">
        <v>150</v>
      </c>
      <c r="S31" s="190" t="s">
        <v>150</v>
      </c>
      <c r="T31" s="190" t="s">
        <v>150</v>
      </c>
      <c r="U31" s="190" t="s">
        <v>150</v>
      </c>
      <c r="V31" s="190" t="s">
        <v>150</v>
      </c>
      <c r="W31" s="190" t="s">
        <v>150</v>
      </c>
      <c r="X31" s="190"/>
      <c r="Y31" s="199"/>
    </row>
    <row r="32" spans="1:25" ht="58.5" customHeight="1">
      <c r="A32" s="1"/>
      <c r="B32" s="190">
        <v>24</v>
      </c>
      <c r="C32" s="248" t="s">
        <v>697</v>
      </c>
      <c r="D32" s="248" t="s">
        <v>678</v>
      </c>
      <c r="E32" s="196" t="s">
        <v>49</v>
      </c>
      <c r="F32" s="196" t="s">
        <v>2</v>
      </c>
      <c r="G32" s="169" t="s">
        <v>127</v>
      </c>
      <c r="H32" s="197"/>
      <c r="I32" s="249">
        <v>1000000</v>
      </c>
      <c r="J32" s="386"/>
      <c r="K32" s="386"/>
      <c r="L32" s="195"/>
      <c r="M32" s="195"/>
      <c r="N32" s="190">
        <v>1</v>
      </c>
      <c r="O32" s="190" t="s">
        <v>150</v>
      </c>
      <c r="P32" s="190" t="s">
        <v>150</v>
      </c>
      <c r="Q32" s="190" t="s">
        <v>150</v>
      </c>
      <c r="R32" s="190" t="s">
        <v>150</v>
      </c>
      <c r="S32" s="190" t="s">
        <v>150</v>
      </c>
      <c r="T32" s="190" t="s">
        <v>150</v>
      </c>
      <c r="U32" s="190" t="s">
        <v>150</v>
      </c>
      <c r="V32" s="190" t="s">
        <v>150</v>
      </c>
      <c r="W32" s="190" t="s">
        <v>150</v>
      </c>
      <c r="X32" s="190"/>
      <c r="Y32" s="199"/>
    </row>
    <row r="33" spans="1:25" ht="58.5" customHeight="1">
      <c r="A33" s="1"/>
      <c r="B33" s="190">
        <v>25</v>
      </c>
      <c r="C33" s="248" t="s">
        <v>698</v>
      </c>
      <c r="D33" s="248" t="s">
        <v>699</v>
      </c>
      <c r="E33" s="196" t="s">
        <v>49</v>
      </c>
      <c r="F33" s="196" t="s">
        <v>2</v>
      </c>
      <c r="G33" s="169" t="s">
        <v>127</v>
      </c>
      <c r="H33" s="197"/>
      <c r="I33" s="249">
        <v>1000000</v>
      </c>
      <c r="J33" s="386"/>
      <c r="K33" s="386"/>
      <c r="L33" s="195"/>
      <c r="M33" s="195"/>
      <c r="N33" s="190">
        <v>1</v>
      </c>
      <c r="O33" s="190" t="s">
        <v>150</v>
      </c>
      <c r="P33" s="190" t="s">
        <v>150</v>
      </c>
      <c r="Q33" s="190" t="s">
        <v>150</v>
      </c>
      <c r="R33" s="190" t="s">
        <v>150</v>
      </c>
      <c r="S33" s="190" t="s">
        <v>150</v>
      </c>
      <c r="T33" s="190" t="s">
        <v>150</v>
      </c>
      <c r="U33" s="190" t="s">
        <v>150</v>
      </c>
      <c r="V33" s="190" t="s">
        <v>150</v>
      </c>
      <c r="W33" s="190" t="s">
        <v>150</v>
      </c>
      <c r="X33" s="190"/>
      <c r="Y33" s="199"/>
    </row>
    <row r="34" spans="1:25" ht="58.5" customHeight="1">
      <c r="A34" s="1"/>
      <c r="B34" s="190">
        <v>26</v>
      </c>
      <c r="C34" s="248" t="s">
        <v>700</v>
      </c>
      <c r="D34" s="248" t="s">
        <v>702</v>
      </c>
      <c r="E34" s="196" t="s">
        <v>37</v>
      </c>
      <c r="F34" s="196" t="s">
        <v>2</v>
      </c>
      <c r="G34" s="169" t="s">
        <v>127</v>
      </c>
      <c r="H34" s="197"/>
      <c r="I34" s="249">
        <v>1000000</v>
      </c>
      <c r="J34" s="386"/>
      <c r="K34" s="386"/>
      <c r="L34" s="195"/>
      <c r="M34" s="195"/>
      <c r="N34" s="190">
        <v>1</v>
      </c>
      <c r="O34" s="190" t="s">
        <v>150</v>
      </c>
      <c r="P34" s="190" t="s">
        <v>150</v>
      </c>
      <c r="Q34" s="190" t="s">
        <v>150</v>
      </c>
      <c r="R34" s="190" t="s">
        <v>150</v>
      </c>
      <c r="S34" s="190" t="s">
        <v>150</v>
      </c>
      <c r="T34" s="190" t="s">
        <v>150</v>
      </c>
      <c r="U34" s="190" t="s">
        <v>150</v>
      </c>
      <c r="V34" s="190" t="s">
        <v>150</v>
      </c>
      <c r="W34" s="190" t="s">
        <v>150</v>
      </c>
      <c r="X34" s="190"/>
      <c r="Y34" s="199"/>
    </row>
    <row r="35" spans="1:25" ht="58.5" customHeight="1">
      <c r="A35" s="1"/>
      <c r="B35" s="190">
        <v>27</v>
      </c>
      <c r="C35" s="248" t="s">
        <v>701</v>
      </c>
      <c r="D35" s="248" t="s">
        <v>703</v>
      </c>
      <c r="E35" s="196" t="s">
        <v>37</v>
      </c>
      <c r="F35" s="196" t="s">
        <v>2</v>
      </c>
      <c r="G35" s="169" t="s">
        <v>127</v>
      </c>
      <c r="H35" s="197"/>
      <c r="I35" s="249">
        <v>1000000</v>
      </c>
      <c r="J35" s="386"/>
      <c r="K35" s="386"/>
      <c r="L35" s="195"/>
      <c r="M35" s="195"/>
      <c r="N35" s="190">
        <v>1</v>
      </c>
      <c r="O35" s="190" t="s">
        <v>150</v>
      </c>
      <c r="P35" s="190" t="s">
        <v>150</v>
      </c>
      <c r="Q35" s="190" t="s">
        <v>150</v>
      </c>
      <c r="R35" s="190" t="s">
        <v>150</v>
      </c>
      <c r="S35" s="190" t="s">
        <v>150</v>
      </c>
      <c r="T35" s="190" t="s">
        <v>150</v>
      </c>
      <c r="U35" s="190" t="s">
        <v>150</v>
      </c>
      <c r="V35" s="190" t="s">
        <v>150</v>
      </c>
      <c r="W35" s="190" t="s">
        <v>150</v>
      </c>
      <c r="X35" s="190"/>
      <c r="Y35" s="199"/>
    </row>
    <row r="36" spans="1:25" ht="58.5" customHeight="1">
      <c r="A36" s="1"/>
      <c r="B36" s="190">
        <v>28</v>
      </c>
      <c r="C36" s="248" t="s">
        <v>704</v>
      </c>
      <c r="D36" s="248" t="s">
        <v>690</v>
      </c>
      <c r="E36" s="196" t="s">
        <v>50</v>
      </c>
      <c r="F36" s="196" t="s">
        <v>2</v>
      </c>
      <c r="G36" s="169" t="s">
        <v>127</v>
      </c>
      <c r="H36" s="197"/>
      <c r="I36" s="249">
        <v>1000000</v>
      </c>
      <c r="J36" s="386"/>
      <c r="K36" s="386"/>
      <c r="L36" s="195"/>
      <c r="M36" s="195"/>
      <c r="N36" s="190">
        <v>1</v>
      </c>
      <c r="O36" s="190" t="s">
        <v>150</v>
      </c>
      <c r="P36" s="190" t="s">
        <v>150</v>
      </c>
      <c r="Q36" s="190" t="s">
        <v>150</v>
      </c>
      <c r="R36" s="190" t="s">
        <v>150</v>
      </c>
      <c r="S36" s="190" t="s">
        <v>150</v>
      </c>
      <c r="T36" s="190" t="s">
        <v>150</v>
      </c>
      <c r="U36" s="190" t="s">
        <v>150</v>
      </c>
      <c r="V36" s="190" t="s">
        <v>150</v>
      </c>
      <c r="W36" s="190" t="s">
        <v>150</v>
      </c>
      <c r="X36" s="190"/>
      <c r="Y36" s="199"/>
    </row>
    <row r="37" spans="1:25" ht="58.5" customHeight="1">
      <c r="A37" s="1"/>
      <c r="B37" s="190">
        <v>29</v>
      </c>
      <c r="C37" s="248" t="s">
        <v>705</v>
      </c>
      <c r="D37" s="250" t="s">
        <v>673</v>
      </c>
      <c r="E37" s="196" t="s">
        <v>46</v>
      </c>
      <c r="F37" s="196" t="s">
        <v>6</v>
      </c>
      <c r="G37" s="169" t="s">
        <v>127</v>
      </c>
      <c r="H37" s="197"/>
      <c r="I37" s="249">
        <v>30000</v>
      </c>
      <c r="J37" s="386"/>
      <c r="K37" s="386"/>
      <c r="L37" s="195"/>
      <c r="M37" s="195"/>
      <c r="N37" s="190">
        <v>1</v>
      </c>
      <c r="O37" s="190" t="s">
        <v>150</v>
      </c>
      <c r="P37" s="190" t="s">
        <v>150</v>
      </c>
      <c r="Q37" s="190" t="s">
        <v>150</v>
      </c>
      <c r="R37" s="190" t="s">
        <v>150</v>
      </c>
      <c r="S37" s="190" t="s">
        <v>150</v>
      </c>
      <c r="T37" s="190" t="s">
        <v>150</v>
      </c>
      <c r="U37" s="190" t="s">
        <v>150</v>
      </c>
      <c r="V37" s="190" t="s">
        <v>150</v>
      </c>
      <c r="W37" s="190" t="s">
        <v>150</v>
      </c>
      <c r="X37" s="190"/>
      <c r="Y37" s="199"/>
    </row>
    <row r="38" spans="1:25" ht="58.5" customHeight="1">
      <c r="A38" s="1"/>
      <c r="B38" s="190">
        <v>30</v>
      </c>
      <c r="C38" s="248" t="s">
        <v>706</v>
      </c>
      <c r="D38" s="250" t="s">
        <v>673</v>
      </c>
      <c r="E38" s="196" t="s">
        <v>46</v>
      </c>
      <c r="F38" s="196" t="s">
        <v>6</v>
      </c>
      <c r="G38" s="169" t="s">
        <v>127</v>
      </c>
      <c r="H38" s="197"/>
      <c r="I38" s="249">
        <v>30000</v>
      </c>
      <c r="J38" s="386"/>
      <c r="K38" s="386"/>
      <c r="L38" s="195"/>
      <c r="M38" s="195"/>
      <c r="N38" s="190">
        <v>1</v>
      </c>
      <c r="O38" s="190" t="s">
        <v>150</v>
      </c>
      <c r="P38" s="190" t="s">
        <v>150</v>
      </c>
      <c r="Q38" s="190" t="s">
        <v>150</v>
      </c>
      <c r="R38" s="190" t="s">
        <v>150</v>
      </c>
      <c r="S38" s="190" t="s">
        <v>150</v>
      </c>
      <c r="T38" s="190" t="s">
        <v>150</v>
      </c>
      <c r="U38" s="190" t="s">
        <v>150</v>
      </c>
      <c r="V38" s="190" t="s">
        <v>150</v>
      </c>
      <c r="W38" s="190" t="s">
        <v>150</v>
      </c>
      <c r="X38" s="190"/>
      <c r="Y38" s="199"/>
    </row>
    <row r="39" spans="1:25" ht="58.5" customHeight="1">
      <c r="A39" s="1"/>
      <c r="B39" s="190">
        <v>31</v>
      </c>
      <c r="C39" s="248" t="s">
        <v>707</v>
      </c>
      <c r="D39" s="250" t="s">
        <v>673</v>
      </c>
      <c r="E39" s="196" t="s">
        <v>46</v>
      </c>
      <c r="F39" s="196" t="s">
        <v>6</v>
      </c>
      <c r="G39" s="169" t="s">
        <v>127</v>
      </c>
      <c r="H39" s="197"/>
      <c r="I39" s="249">
        <v>30000</v>
      </c>
      <c r="J39" s="386"/>
      <c r="K39" s="386"/>
      <c r="L39" s="195"/>
      <c r="M39" s="195"/>
      <c r="N39" s="190">
        <v>1</v>
      </c>
      <c r="O39" s="190" t="s">
        <v>150</v>
      </c>
      <c r="P39" s="190" t="s">
        <v>150</v>
      </c>
      <c r="Q39" s="190" t="s">
        <v>150</v>
      </c>
      <c r="R39" s="190" t="s">
        <v>150</v>
      </c>
      <c r="S39" s="190" t="s">
        <v>150</v>
      </c>
      <c r="T39" s="190" t="s">
        <v>150</v>
      </c>
      <c r="U39" s="190" t="s">
        <v>150</v>
      </c>
      <c r="V39" s="190" t="s">
        <v>150</v>
      </c>
      <c r="W39" s="190" t="s">
        <v>150</v>
      </c>
      <c r="X39" s="190"/>
      <c r="Y39" s="199"/>
    </row>
    <row r="40" spans="1:25" ht="58.5" customHeight="1">
      <c r="A40" s="1"/>
      <c r="B40" s="190">
        <v>32</v>
      </c>
      <c r="C40" s="248" t="s">
        <v>708</v>
      </c>
      <c r="D40" s="250" t="s">
        <v>673</v>
      </c>
      <c r="E40" s="196" t="s">
        <v>46</v>
      </c>
      <c r="F40" s="196" t="s">
        <v>6</v>
      </c>
      <c r="G40" s="169" t="s">
        <v>127</v>
      </c>
      <c r="H40" s="197"/>
      <c r="I40" s="249">
        <v>30000</v>
      </c>
      <c r="J40" s="386"/>
      <c r="K40" s="386"/>
      <c r="L40" s="195"/>
      <c r="M40" s="195"/>
      <c r="N40" s="190">
        <v>1</v>
      </c>
      <c r="O40" s="190" t="s">
        <v>150</v>
      </c>
      <c r="P40" s="190" t="s">
        <v>150</v>
      </c>
      <c r="Q40" s="190" t="s">
        <v>150</v>
      </c>
      <c r="R40" s="190" t="s">
        <v>150</v>
      </c>
      <c r="S40" s="190" t="s">
        <v>150</v>
      </c>
      <c r="T40" s="190" t="s">
        <v>150</v>
      </c>
      <c r="U40" s="190" t="s">
        <v>150</v>
      </c>
      <c r="V40" s="190" t="s">
        <v>150</v>
      </c>
      <c r="W40" s="190" t="s">
        <v>150</v>
      </c>
      <c r="X40" s="190"/>
      <c r="Y40" s="199"/>
    </row>
    <row r="41" spans="1:25" ht="58.5" customHeight="1">
      <c r="A41" s="1"/>
      <c r="B41" s="190">
        <v>33</v>
      </c>
      <c r="C41" s="248" t="s">
        <v>709</v>
      </c>
      <c r="D41" s="250" t="s">
        <v>673</v>
      </c>
      <c r="E41" s="196" t="s">
        <v>46</v>
      </c>
      <c r="F41" s="196" t="s">
        <v>6</v>
      </c>
      <c r="G41" s="169" t="s">
        <v>127</v>
      </c>
      <c r="H41" s="197"/>
      <c r="I41" s="249">
        <v>30000</v>
      </c>
      <c r="J41" s="386"/>
      <c r="K41" s="386"/>
      <c r="L41" s="195"/>
      <c r="M41" s="195"/>
      <c r="N41" s="190">
        <v>1</v>
      </c>
      <c r="O41" s="190" t="s">
        <v>150</v>
      </c>
      <c r="P41" s="190" t="s">
        <v>150</v>
      </c>
      <c r="Q41" s="190" t="s">
        <v>150</v>
      </c>
      <c r="R41" s="190" t="s">
        <v>150</v>
      </c>
      <c r="S41" s="190" t="s">
        <v>150</v>
      </c>
      <c r="T41" s="190" t="s">
        <v>150</v>
      </c>
      <c r="U41" s="190" t="s">
        <v>150</v>
      </c>
      <c r="V41" s="190" t="s">
        <v>150</v>
      </c>
      <c r="W41" s="190" t="s">
        <v>150</v>
      </c>
      <c r="X41" s="190"/>
      <c r="Y41" s="199"/>
    </row>
    <row r="42" spans="1:25" ht="58.5" customHeight="1">
      <c r="A42" s="1"/>
      <c r="B42" s="190">
        <v>34</v>
      </c>
      <c r="C42" s="248" t="s">
        <v>710</v>
      </c>
      <c r="D42" s="250" t="s">
        <v>678</v>
      </c>
      <c r="E42" s="196" t="s">
        <v>46</v>
      </c>
      <c r="F42" s="196" t="s">
        <v>6</v>
      </c>
      <c r="G42" s="169" t="s">
        <v>127</v>
      </c>
      <c r="H42" s="197"/>
      <c r="I42" s="249">
        <v>30000</v>
      </c>
      <c r="J42" s="386"/>
      <c r="K42" s="386"/>
      <c r="L42" s="195"/>
      <c r="M42" s="195"/>
      <c r="N42" s="190">
        <v>1</v>
      </c>
      <c r="O42" s="190" t="s">
        <v>150</v>
      </c>
      <c r="P42" s="190" t="s">
        <v>150</v>
      </c>
      <c r="Q42" s="190" t="s">
        <v>150</v>
      </c>
      <c r="R42" s="190" t="s">
        <v>150</v>
      </c>
      <c r="S42" s="190" t="s">
        <v>150</v>
      </c>
      <c r="T42" s="190" t="s">
        <v>150</v>
      </c>
      <c r="U42" s="190" t="s">
        <v>150</v>
      </c>
      <c r="V42" s="190" t="s">
        <v>150</v>
      </c>
      <c r="W42" s="190" t="s">
        <v>150</v>
      </c>
      <c r="X42" s="190"/>
      <c r="Y42" s="199"/>
    </row>
    <row r="43" spans="1:25" ht="58.5" customHeight="1">
      <c r="A43" s="1"/>
      <c r="B43" s="190">
        <v>35</v>
      </c>
      <c r="C43" s="248" t="s">
        <v>711</v>
      </c>
      <c r="D43" s="250" t="s">
        <v>691</v>
      </c>
      <c r="E43" s="196" t="s">
        <v>46</v>
      </c>
      <c r="F43" s="196" t="s">
        <v>6</v>
      </c>
      <c r="G43" s="169" t="s">
        <v>127</v>
      </c>
      <c r="H43" s="197"/>
      <c r="I43" s="249">
        <v>30000</v>
      </c>
      <c r="J43" s="386"/>
      <c r="K43" s="386"/>
      <c r="L43" s="195"/>
      <c r="M43" s="195"/>
      <c r="N43" s="190">
        <v>1</v>
      </c>
      <c r="O43" s="190" t="s">
        <v>150</v>
      </c>
      <c r="P43" s="190" t="s">
        <v>150</v>
      </c>
      <c r="Q43" s="190" t="s">
        <v>150</v>
      </c>
      <c r="R43" s="190" t="s">
        <v>150</v>
      </c>
      <c r="S43" s="190" t="s">
        <v>150</v>
      </c>
      <c r="T43" s="190" t="s">
        <v>150</v>
      </c>
      <c r="U43" s="190" t="s">
        <v>150</v>
      </c>
      <c r="V43" s="190" t="s">
        <v>150</v>
      </c>
      <c r="W43" s="190" t="s">
        <v>150</v>
      </c>
      <c r="X43" s="190"/>
      <c r="Y43" s="199"/>
    </row>
    <row r="44" spans="1:25" ht="58.5" customHeight="1">
      <c r="A44" s="1"/>
      <c r="B44" s="190">
        <v>36</v>
      </c>
      <c r="C44" s="248" t="s">
        <v>712</v>
      </c>
      <c r="D44" s="250" t="s">
        <v>718</v>
      </c>
      <c r="E44" s="196" t="s">
        <v>46</v>
      </c>
      <c r="F44" s="196" t="s">
        <v>6</v>
      </c>
      <c r="G44" s="169" t="s">
        <v>127</v>
      </c>
      <c r="H44" s="197"/>
      <c r="I44" s="249">
        <v>30000</v>
      </c>
      <c r="J44" s="386"/>
      <c r="K44" s="386"/>
      <c r="L44" s="195"/>
      <c r="M44" s="195"/>
      <c r="N44" s="190">
        <v>1</v>
      </c>
      <c r="O44" s="190" t="s">
        <v>150</v>
      </c>
      <c r="P44" s="190" t="s">
        <v>150</v>
      </c>
      <c r="Q44" s="190" t="s">
        <v>150</v>
      </c>
      <c r="R44" s="190" t="s">
        <v>150</v>
      </c>
      <c r="S44" s="190" t="s">
        <v>150</v>
      </c>
      <c r="T44" s="190" t="s">
        <v>150</v>
      </c>
      <c r="U44" s="190" t="s">
        <v>150</v>
      </c>
      <c r="V44" s="190" t="s">
        <v>150</v>
      </c>
      <c r="W44" s="190" t="s">
        <v>150</v>
      </c>
      <c r="X44" s="190"/>
      <c r="Y44" s="199"/>
    </row>
    <row r="45" spans="1:25" ht="58.5" customHeight="1">
      <c r="A45" s="1"/>
      <c r="B45" s="190">
        <v>37</v>
      </c>
      <c r="C45" s="248" t="s">
        <v>713</v>
      </c>
      <c r="D45" s="250" t="s">
        <v>676</v>
      </c>
      <c r="E45" s="196" t="s">
        <v>46</v>
      </c>
      <c r="F45" s="196" t="s">
        <v>6</v>
      </c>
      <c r="G45" s="169" t="s">
        <v>127</v>
      </c>
      <c r="H45" s="197"/>
      <c r="I45" s="249">
        <v>30000</v>
      </c>
      <c r="J45" s="386"/>
      <c r="K45" s="386"/>
      <c r="L45" s="195"/>
      <c r="M45" s="195"/>
      <c r="N45" s="190">
        <v>1</v>
      </c>
      <c r="O45" s="190" t="s">
        <v>150</v>
      </c>
      <c r="P45" s="190" t="s">
        <v>150</v>
      </c>
      <c r="Q45" s="190" t="s">
        <v>150</v>
      </c>
      <c r="R45" s="190" t="s">
        <v>150</v>
      </c>
      <c r="S45" s="190" t="s">
        <v>150</v>
      </c>
      <c r="T45" s="190" t="s">
        <v>150</v>
      </c>
      <c r="U45" s="190" t="s">
        <v>150</v>
      </c>
      <c r="V45" s="190" t="s">
        <v>150</v>
      </c>
      <c r="W45" s="190" t="s">
        <v>150</v>
      </c>
      <c r="X45" s="190"/>
      <c r="Y45" s="199"/>
    </row>
    <row r="46" spans="1:25" ht="58.5" customHeight="1">
      <c r="A46" s="1"/>
      <c r="B46" s="190">
        <v>38</v>
      </c>
      <c r="C46" s="248" t="s">
        <v>714</v>
      </c>
      <c r="D46" s="250" t="s">
        <v>702</v>
      </c>
      <c r="E46" s="196" t="s">
        <v>46</v>
      </c>
      <c r="F46" s="196" t="s">
        <v>6</v>
      </c>
      <c r="G46" s="169" t="s">
        <v>127</v>
      </c>
      <c r="H46" s="197"/>
      <c r="I46" s="249">
        <v>30000</v>
      </c>
      <c r="J46" s="386"/>
      <c r="K46" s="386"/>
      <c r="L46" s="195"/>
      <c r="M46" s="195"/>
      <c r="N46" s="190">
        <v>1</v>
      </c>
      <c r="O46" s="190" t="s">
        <v>150</v>
      </c>
      <c r="P46" s="190" t="s">
        <v>150</v>
      </c>
      <c r="Q46" s="190" t="s">
        <v>150</v>
      </c>
      <c r="R46" s="190" t="s">
        <v>150</v>
      </c>
      <c r="S46" s="190" t="s">
        <v>150</v>
      </c>
      <c r="T46" s="190" t="s">
        <v>150</v>
      </c>
      <c r="U46" s="190" t="s">
        <v>150</v>
      </c>
      <c r="V46" s="190" t="s">
        <v>150</v>
      </c>
      <c r="W46" s="190" t="s">
        <v>150</v>
      </c>
      <c r="X46" s="190"/>
      <c r="Y46" s="199"/>
    </row>
    <row r="47" spans="1:25" ht="58.5" customHeight="1">
      <c r="A47" s="1"/>
      <c r="B47" s="190">
        <v>39</v>
      </c>
      <c r="C47" s="248" t="s">
        <v>715</v>
      </c>
      <c r="D47" s="250" t="s">
        <v>702</v>
      </c>
      <c r="E47" s="196" t="s">
        <v>46</v>
      </c>
      <c r="F47" s="196" t="s">
        <v>6</v>
      </c>
      <c r="G47" s="169" t="s">
        <v>127</v>
      </c>
      <c r="H47" s="197"/>
      <c r="I47" s="249">
        <v>30000</v>
      </c>
      <c r="J47" s="386"/>
      <c r="K47" s="386"/>
      <c r="L47" s="195"/>
      <c r="M47" s="195"/>
      <c r="N47" s="190">
        <v>1</v>
      </c>
      <c r="O47" s="190" t="s">
        <v>150</v>
      </c>
      <c r="P47" s="190" t="s">
        <v>150</v>
      </c>
      <c r="Q47" s="190" t="s">
        <v>150</v>
      </c>
      <c r="R47" s="190" t="s">
        <v>150</v>
      </c>
      <c r="S47" s="190" t="s">
        <v>150</v>
      </c>
      <c r="T47" s="190" t="s">
        <v>150</v>
      </c>
      <c r="U47" s="190" t="s">
        <v>150</v>
      </c>
      <c r="V47" s="190" t="s">
        <v>150</v>
      </c>
      <c r="W47" s="190" t="s">
        <v>150</v>
      </c>
      <c r="X47" s="190"/>
      <c r="Y47" s="199"/>
    </row>
    <row r="48" spans="1:25" ht="58.5" customHeight="1">
      <c r="A48" s="1"/>
      <c r="B48" s="190">
        <v>40</v>
      </c>
      <c r="C48" s="248" t="s">
        <v>716</v>
      </c>
      <c r="D48" s="250" t="s">
        <v>702</v>
      </c>
      <c r="E48" s="196" t="s">
        <v>46</v>
      </c>
      <c r="F48" s="196" t="s">
        <v>6</v>
      </c>
      <c r="G48" s="169" t="s">
        <v>127</v>
      </c>
      <c r="H48" s="197"/>
      <c r="I48" s="249">
        <v>30000</v>
      </c>
      <c r="J48" s="386"/>
      <c r="K48" s="386"/>
      <c r="L48" s="195"/>
      <c r="M48" s="195"/>
      <c r="N48" s="190">
        <v>1</v>
      </c>
      <c r="O48" s="190" t="s">
        <v>150</v>
      </c>
      <c r="P48" s="190" t="s">
        <v>150</v>
      </c>
      <c r="Q48" s="190" t="s">
        <v>150</v>
      </c>
      <c r="R48" s="190" t="s">
        <v>150</v>
      </c>
      <c r="S48" s="190" t="s">
        <v>150</v>
      </c>
      <c r="T48" s="190" t="s">
        <v>150</v>
      </c>
      <c r="U48" s="190" t="s">
        <v>150</v>
      </c>
      <c r="V48" s="190" t="s">
        <v>150</v>
      </c>
      <c r="W48" s="190" t="s">
        <v>150</v>
      </c>
      <c r="X48" s="190"/>
      <c r="Y48" s="199"/>
    </row>
    <row r="49" spans="1:25" ht="58.5" customHeight="1">
      <c r="A49" s="1"/>
      <c r="B49" s="190">
        <v>41</v>
      </c>
      <c r="C49" s="248" t="s">
        <v>717</v>
      </c>
      <c r="D49" s="250" t="s">
        <v>702</v>
      </c>
      <c r="E49" s="196" t="s">
        <v>46</v>
      </c>
      <c r="F49" s="196" t="s">
        <v>6</v>
      </c>
      <c r="G49" s="169" t="s">
        <v>127</v>
      </c>
      <c r="H49" s="197"/>
      <c r="I49" s="249">
        <v>30000</v>
      </c>
      <c r="J49" s="386"/>
      <c r="K49" s="386"/>
      <c r="L49" s="195"/>
      <c r="M49" s="195"/>
      <c r="N49" s="190">
        <v>1</v>
      </c>
      <c r="O49" s="190" t="s">
        <v>150</v>
      </c>
      <c r="P49" s="190" t="s">
        <v>150</v>
      </c>
      <c r="Q49" s="190" t="s">
        <v>150</v>
      </c>
      <c r="R49" s="190" t="s">
        <v>150</v>
      </c>
      <c r="S49" s="190" t="s">
        <v>150</v>
      </c>
      <c r="T49" s="190" t="s">
        <v>150</v>
      </c>
      <c r="U49" s="190" t="s">
        <v>150</v>
      </c>
      <c r="V49" s="190" t="s">
        <v>150</v>
      </c>
      <c r="W49" s="190" t="s">
        <v>150</v>
      </c>
      <c r="X49" s="190"/>
      <c r="Y49" s="199"/>
    </row>
    <row r="50" spans="1:25" ht="58.5" customHeight="1">
      <c r="A50" s="1"/>
      <c r="B50" s="190">
        <v>42</v>
      </c>
      <c r="C50" s="248" t="s">
        <v>719</v>
      </c>
      <c r="D50" s="248" t="s">
        <v>673</v>
      </c>
      <c r="E50" s="196" t="s">
        <v>47</v>
      </c>
      <c r="F50" s="196" t="s">
        <v>2</v>
      </c>
      <c r="G50" s="169" t="s">
        <v>127</v>
      </c>
      <c r="H50" s="197"/>
      <c r="I50" s="249">
        <v>500000</v>
      </c>
      <c r="J50" s="386"/>
      <c r="K50" s="386"/>
      <c r="L50" s="195"/>
      <c r="M50" s="195"/>
      <c r="N50" s="190">
        <v>1</v>
      </c>
      <c r="O50" s="190" t="s">
        <v>150</v>
      </c>
      <c r="P50" s="190" t="s">
        <v>150</v>
      </c>
      <c r="Q50" s="190" t="s">
        <v>150</v>
      </c>
      <c r="R50" s="190" t="s">
        <v>150</v>
      </c>
      <c r="S50" s="190" t="s">
        <v>150</v>
      </c>
      <c r="T50" s="190" t="s">
        <v>150</v>
      </c>
      <c r="U50" s="190" t="s">
        <v>150</v>
      </c>
      <c r="V50" s="190" t="s">
        <v>150</v>
      </c>
      <c r="W50" s="190" t="s">
        <v>150</v>
      </c>
      <c r="X50" s="190"/>
      <c r="Y50" s="199"/>
    </row>
    <row r="51" spans="1:25" ht="58.5" customHeight="1">
      <c r="A51" s="1"/>
      <c r="B51" s="190">
        <v>43</v>
      </c>
      <c r="C51" s="248" t="s">
        <v>720</v>
      </c>
      <c r="D51" s="248" t="s">
        <v>673</v>
      </c>
      <c r="E51" s="196" t="s">
        <v>47</v>
      </c>
      <c r="F51" s="196" t="s">
        <v>2</v>
      </c>
      <c r="G51" s="169" t="s">
        <v>127</v>
      </c>
      <c r="H51" s="197"/>
      <c r="I51" s="249">
        <v>500000</v>
      </c>
      <c r="J51" s="386"/>
      <c r="K51" s="386"/>
      <c r="L51" s="195"/>
      <c r="M51" s="195"/>
      <c r="N51" s="190">
        <v>1</v>
      </c>
      <c r="O51" s="190" t="s">
        <v>150</v>
      </c>
      <c r="P51" s="190" t="s">
        <v>150</v>
      </c>
      <c r="Q51" s="190" t="s">
        <v>150</v>
      </c>
      <c r="R51" s="190" t="s">
        <v>150</v>
      </c>
      <c r="S51" s="190" t="s">
        <v>150</v>
      </c>
      <c r="T51" s="190" t="s">
        <v>150</v>
      </c>
      <c r="U51" s="190" t="s">
        <v>150</v>
      </c>
      <c r="V51" s="190" t="s">
        <v>150</v>
      </c>
      <c r="W51" s="190" t="s">
        <v>150</v>
      </c>
      <c r="X51" s="190"/>
      <c r="Y51" s="199"/>
    </row>
    <row r="52" spans="1:25" ht="58.5" customHeight="1">
      <c r="A52" s="1"/>
      <c r="B52" s="190">
        <v>44</v>
      </c>
      <c r="C52" s="248" t="s">
        <v>721</v>
      </c>
      <c r="D52" s="248" t="s">
        <v>732</v>
      </c>
      <c r="E52" s="196" t="s">
        <v>47</v>
      </c>
      <c r="F52" s="196" t="s">
        <v>2</v>
      </c>
      <c r="G52" s="169" t="s">
        <v>127</v>
      </c>
      <c r="H52" s="197"/>
      <c r="I52" s="249">
        <v>500000</v>
      </c>
      <c r="J52" s="386"/>
      <c r="K52" s="386"/>
      <c r="L52" s="195"/>
      <c r="M52" s="195"/>
      <c r="N52" s="190">
        <v>1</v>
      </c>
      <c r="O52" s="190" t="s">
        <v>150</v>
      </c>
      <c r="P52" s="190" t="s">
        <v>150</v>
      </c>
      <c r="Q52" s="190" t="s">
        <v>150</v>
      </c>
      <c r="R52" s="190" t="s">
        <v>150</v>
      </c>
      <c r="S52" s="190" t="s">
        <v>150</v>
      </c>
      <c r="T52" s="190" t="s">
        <v>150</v>
      </c>
      <c r="U52" s="190" t="s">
        <v>150</v>
      </c>
      <c r="V52" s="190" t="s">
        <v>150</v>
      </c>
      <c r="W52" s="190" t="s">
        <v>150</v>
      </c>
      <c r="X52" s="190"/>
      <c r="Y52" s="199"/>
    </row>
    <row r="53" spans="1:25" ht="58.5" customHeight="1">
      <c r="A53" s="1"/>
      <c r="B53" s="190">
        <v>45</v>
      </c>
      <c r="C53" s="248" t="s">
        <v>722</v>
      </c>
      <c r="D53" s="248" t="s">
        <v>733</v>
      </c>
      <c r="E53" s="196" t="s">
        <v>47</v>
      </c>
      <c r="F53" s="196" t="s">
        <v>2</v>
      </c>
      <c r="G53" s="169" t="s">
        <v>127</v>
      </c>
      <c r="H53" s="197"/>
      <c r="I53" s="249">
        <v>500000</v>
      </c>
      <c r="J53" s="386"/>
      <c r="K53" s="386"/>
      <c r="L53" s="195"/>
      <c r="M53" s="195"/>
      <c r="N53" s="190">
        <v>1</v>
      </c>
      <c r="O53" s="190" t="s">
        <v>150</v>
      </c>
      <c r="P53" s="190" t="s">
        <v>150</v>
      </c>
      <c r="Q53" s="190" t="s">
        <v>150</v>
      </c>
      <c r="R53" s="190" t="s">
        <v>150</v>
      </c>
      <c r="S53" s="190" t="s">
        <v>150</v>
      </c>
      <c r="T53" s="190" t="s">
        <v>150</v>
      </c>
      <c r="U53" s="190" t="s">
        <v>150</v>
      </c>
      <c r="V53" s="190" t="s">
        <v>150</v>
      </c>
      <c r="W53" s="190" t="s">
        <v>150</v>
      </c>
      <c r="X53" s="190"/>
      <c r="Y53" s="199"/>
    </row>
    <row r="54" spans="1:25" ht="58.5" customHeight="1">
      <c r="A54" s="1"/>
      <c r="B54" s="190">
        <v>46</v>
      </c>
      <c r="C54" s="248" t="s">
        <v>723</v>
      </c>
      <c r="D54" s="248" t="s">
        <v>125</v>
      </c>
      <c r="E54" s="196" t="s">
        <v>47</v>
      </c>
      <c r="F54" s="196" t="s">
        <v>2</v>
      </c>
      <c r="G54" s="169" t="s">
        <v>127</v>
      </c>
      <c r="H54" s="197"/>
      <c r="I54" s="249">
        <v>500000</v>
      </c>
      <c r="J54" s="386"/>
      <c r="K54" s="386"/>
      <c r="L54" s="195"/>
      <c r="M54" s="195"/>
      <c r="N54" s="190">
        <v>1</v>
      </c>
      <c r="O54" s="190" t="s">
        <v>150</v>
      </c>
      <c r="P54" s="190" t="s">
        <v>150</v>
      </c>
      <c r="Q54" s="190" t="s">
        <v>150</v>
      </c>
      <c r="R54" s="190" t="s">
        <v>150</v>
      </c>
      <c r="S54" s="190" t="s">
        <v>150</v>
      </c>
      <c r="T54" s="190" t="s">
        <v>150</v>
      </c>
      <c r="U54" s="190" t="s">
        <v>150</v>
      </c>
      <c r="V54" s="190" t="s">
        <v>150</v>
      </c>
      <c r="W54" s="190" t="s">
        <v>150</v>
      </c>
      <c r="X54" s="190"/>
      <c r="Y54" s="199"/>
    </row>
    <row r="55" spans="1:25" ht="58.5" customHeight="1">
      <c r="A55" s="1"/>
      <c r="B55" s="190">
        <v>47</v>
      </c>
      <c r="C55" s="248" t="s">
        <v>724</v>
      </c>
      <c r="D55" s="248" t="s">
        <v>699</v>
      </c>
      <c r="E55" s="196" t="s">
        <v>47</v>
      </c>
      <c r="F55" s="196" t="s">
        <v>2</v>
      </c>
      <c r="G55" s="169" t="s">
        <v>127</v>
      </c>
      <c r="H55" s="197"/>
      <c r="I55" s="249">
        <v>500000</v>
      </c>
      <c r="J55" s="386"/>
      <c r="K55" s="386"/>
      <c r="L55" s="195"/>
      <c r="M55" s="195"/>
      <c r="N55" s="190">
        <v>1</v>
      </c>
      <c r="O55" s="190" t="s">
        <v>150</v>
      </c>
      <c r="P55" s="190" t="s">
        <v>150</v>
      </c>
      <c r="Q55" s="190" t="s">
        <v>150</v>
      </c>
      <c r="R55" s="190" t="s">
        <v>150</v>
      </c>
      <c r="S55" s="190" t="s">
        <v>150</v>
      </c>
      <c r="T55" s="190" t="s">
        <v>150</v>
      </c>
      <c r="U55" s="190" t="s">
        <v>150</v>
      </c>
      <c r="V55" s="190" t="s">
        <v>150</v>
      </c>
      <c r="W55" s="190" t="s">
        <v>150</v>
      </c>
      <c r="X55" s="190"/>
      <c r="Y55" s="199"/>
    </row>
    <row r="56" spans="1:25" ht="58.5" customHeight="1">
      <c r="A56" s="1"/>
      <c r="B56" s="190">
        <v>48</v>
      </c>
      <c r="C56" s="248" t="s">
        <v>725</v>
      </c>
      <c r="D56" s="248" t="s">
        <v>734</v>
      </c>
      <c r="E56" s="196" t="s">
        <v>47</v>
      </c>
      <c r="F56" s="196" t="s">
        <v>2</v>
      </c>
      <c r="G56" s="169" t="s">
        <v>127</v>
      </c>
      <c r="H56" s="197"/>
      <c r="I56" s="249">
        <v>500000</v>
      </c>
      <c r="J56" s="386"/>
      <c r="K56" s="386"/>
      <c r="L56" s="195"/>
      <c r="M56" s="195"/>
      <c r="N56" s="190">
        <v>1</v>
      </c>
      <c r="O56" s="190" t="s">
        <v>150</v>
      </c>
      <c r="P56" s="190" t="s">
        <v>150</v>
      </c>
      <c r="Q56" s="190" t="s">
        <v>150</v>
      </c>
      <c r="R56" s="190" t="s">
        <v>150</v>
      </c>
      <c r="S56" s="190" t="s">
        <v>150</v>
      </c>
      <c r="T56" s="190" t="s">
        <v>150</v>
      </c>
      <c r="U56" s="190" t="s">
        <v>150</v>
      </c>
      <c r="V56" s="190" t="s">
        <v>150</v>
      </c>
      <c r="W56" s="190" t="s">
        <v>150</v>
      </c>
      <c r="X56" s="190"/>
      <c r="Y56" s="199"/>
    </row>
    <row r="57" spans="1:25" ht="58.5" customHeight="1">
      <c r="A57" s="1"/>
      <c r="B57" s="190">
        <v>49</v>
      </c>
      <c r="C57" s="248" t="s">
        <v>726</v>
      </c>
      <c r="D57" s="248" t="s">
        <v>735</v>
      </c>
      <c r="E57" s="196" t="s">
        <v>47</v>
      </c>
      <c r="F57" s="196" t="s">
        <v>2</v>
      </c>
      <c r="G57" s="169" t="s">
        <v>127</v>
      </c>
      <c r="H57" s="197"/>
      <c r="I57" s="249">
        <v>500000</v>
      </c>
      <c r="J57" s="386"/>
      <c r="K57" s="386"/>
      <c r="L57" s="195"/>
      <c r="M57" s="195"/>
      <c r="N57" s="190">
        <v>1</v>
      </c>
      <c r="O57" s="190" t="s">
        <v>150</v>
      </c>
      <c r="P57" s="190" t="s">
        <v>150</v>
      </c>
      <c r="Q57" s="190" t="s">
        <v>150</v>
      </c>
      <c r="R57" s="190" t="s">
        <v>150</v>
      </c>
      <c r="S57" s="190" t="s">
        <v>150</v>
      </c>
      <c r="T57" s="190" t="s">
        <v>150</v>
      </c>
      <c r="U57" s="190" t="s">
        <v>150</v>
      </c>
      <c r="V57" s="190" t="s">
        <v>150</v>
      </c>
      <c r="W57" s="190" t="s">
        <v>150</v>
      </c>
      <c r="X57" s="190"/>
      <c r="Y57" s="199"/>
    </row>
    <row r="58" spans="1:25" ht="58.5" customHeight="1">
      <c r="A58" s="1"/>
      <c r="B58" s="190">
        <v>50</v>
      </c>
      <c r="C58" s="248" t="s">
        <v>727</v>
      </c>
      <c r="D58" s="248" t="s">
        <v>695</v>
      </c>
      <c r="E58" s="196" t="s">
        <v>47</v>
      </c>
      <c r="F58" s="196" t="s">
        <v>2</v>
      </c>
      <c r="G58" s="169" t="s">
        <v>127</v>
      </c>
      <c r="H58" s="197"/>
      <c r="I58" s="249">
        <v>500000</v>
      </c>
      <c r="J58" s="386" t="s">
        <v>3163</v>
      </c>
      <c r="K58" s="386" t="s">
        <v>3169</v>
      </c>
      <c r="L58" s="195"/>
      <c r="M58" s="195"/>
      <c r="N58" s="190" t="s">
        <v>150</v>
      </c>
      <c r="O58" s="190" t="s">
        <v>150</v>
      </c>
      <c r="P58" s="190" t="s">
        <v>150</v>
      </c>
      <c r="Q58" s="190" t="s">
        <v>150</v>
      </c>
      <c r="R58" s="190">
        <v>1</v>
      </c>
      <c r="S58" s="190" t="s">
        <v>150</v>
      </c>
      <c r="T58" s="190" t="s">
        <v>150</v>
      </c>
      <c r="U58" s="190" t="s">
        <v>150</v>
      </c>
      <c r="V58" s="190" t="s">
        <v>150</v>
      </c>
      <c r="W58" s="190" t="s">
        <v>150</v>
      </c>
      <c r="X58" s="190"/>
      <c r="Y58" s="199"/>
    </row>
    <row r="59" spans="1:25" ht="58.5" customHeight="1">
      <c r="A59" s="1"/>
      <c r="B59" s="190">
        <v>51</v>
      </c>
      <c r="C59" s="248" t="s">
        <v>728</v>
      </c>
      <c r="D59" s="248" t="s">
        <v>736</v>
      </c>
      <c r="E59" s="196" t="s">
        <v>47</v>
      </c>
      <c r="F59" s="196" t="s">
        <v>2</v>
      </c>
      <c r="G59" s="169" t="s">
        <v>127</v>
      </c>
      <c r="H59" s="197"/>
      <c r="I59" s="249">
        <v>500000</v>
      </c>
      <c r="J59" s="386"/>
      <c r="K59" s="386"/>
      <c r="L59" s="195"/>
      <c r="M59" s="195"/>
      <c r="N59" s="190">
        <v>1</v>
      </c>
      <c r="O59" s="190" t="s">
        <v>150</v>
      </c>
      <c r="P59" s="190" t="s">
        <v>150</v>
      </c>
      <c r="Q59" s="190" t="s">
        <v>150</v>
      </c>
      <c r="R59" s="190" t="s">
        <v>150</v>
      </c>
      <c r="S59" s="190" t="s">
        <v>150</v>
      </c>
      <c r="T59" s="190" t="s">
        <v>150</v>
      </c>
      <c r="U59" s="190" t="s">
        <v>150</v>
      </c>
      <c r="V59" s="190" t="s">
        <v>150</v>
      </c>
      <c r="W59" s="190" t="s">
        <v>150</v>
      </c>
      <c r="X59" s="190"/>
      <c r="Y59" s="199"/>
    </row>
    <row r="60" spans="1:25" ht="58.5" customHeight="1">
      <c r="A60" s="1"/>
      <c r="B60" s="190">
        <v>52</v>
      </c>
      <c r="C60" s="248" t="s">
        <v>729</v>
      </c>
      <c r="D60" s="248" t="s">
        <v>737</v>
      </c>
      <c r="E60" s="196" t="s">
        <v>47</v>
      </c>
      <c r="F60" s="196" t="s">
        <v>2</v>
      </c>
      <c r="G60" s="169" t="s">
        <v>127</v>
      </c>
      <c r="H60" s="197"/>
      <c r="I60" s="249">
        <v>500000</v>
      </c>
      <c r="J60" s="386"/>
      <c r="K60" s="386"/>
      <c r="L60" s="195"/>
      <c r="M60" s="195"/>
      <c r="N60" s="190" t="s">
        <v>150</v>
      </c>
      <c r="O60" s="190">
        <v>1</v>
      </c>
      <c r="P60" s="190" t="s">
        <v>150</v>
      </c>
      <c r="Q60" s="190" t="s">
        <v>150</v>
      </c>
      <c r="R60" s="190" t="s">
        <v>150</v>
      </c>
      <c r="S60" s="190" t="s">
        <v>150</v>
      </c>
      <c r="T60" s="190" t="s">
        <v>150</v>
      </c>
      <c r="U60" s="190" t="s">
        <v>150</v>
      </c>
      <c r="V60" s="190" t="s">
        <v>150</v>
      </c>
      <c r="W60" s="190" t="s">
        <v>150</v>
      </c>
      <c r="X60" s="190"/>
      <c r="Y60" s="199"/>
    </row>
    <row r="61" spans="1:25" ht="58.5" customHeight="1">
      <c r="A61" s="1"/>
      <c r="B61" s="190">
        <v>53</v>
      </c>
      <c r="C61" s="248" t="s">
        <v>730</v>
      </c>
      <c r="D61" s="248" t="s">
        <v>737</v>
      </c>
      <c r="E61" s="196" t="s">
        <v>47</v>
      </c>
      <c r="F61" s="196" t="s">
        <v>2</v>
      </c>
      <c r="G61" s="169" t="s">
        <v>127</v>
      </c>
      <c r="H61" s="197"/>
      <c r="I61" s="249">
        <v>500000</v>
      </c>
      <c r="J61" s="386"/>
      <c r="K61" s="386"/>
      <c r="L61" s="195"/>
      <c r="M61" s="195"/>
      <c r="N61" s="190" t="s">
        <v>150</v>
      </c>
      <c r="O61" s="190">
        <v>1</v>
      </c>
      <c r="P61" s="190" t="s">
        <v>150</v>
      </c>
      <c r="Q61" s="190" t="s">
        <v>150</v>
      </c>
      <c r="R61" s="190" t="s">
        <v>150</v>
      </c>
      <c r="S61" s="190" t="s">
        <v>150</v>
      </c>
      <c r="T61" s="190" t="s">
        <v>150</v>
      </c>
      <c r="U61" s="190" t="s">
        <v>150</v>
      </c>
      <c r="V61" s="190" t="s">
        <v>150</v>
      </c>
      <c r="W61" s="190" t="s">
        <v>150</v>
      </c>
      <c r="X61" s="190"/>
      <c r="Y61" s="199"/>
    </row>
    <row r="62" spans="1:25" ht="58.5" customHeight="1">
      <c r="A62" s="1"/>
      <c r="B62" s="190">
        <v>54</v>
      </c>
      <c r="C62" s="248" t="s">
        <v>731</v>
      </c>
      <c r="D62" s="248" t="s">
        <v>688</v>
      </c>
      <c r="E62" s="196" t="s">
        <v>47</v>
      </c>
      <c r="F62" s="196" t="s">
        <v>2</v>
      </c>
      <c r="G62" s="169" t="s">
        <v>127</v>
      </c>
      <c r="H62" s="197"/>
      <c r="I62" s="249">
        <v>500000</v>
      </c>
      <c r="J62" s="386"/>
      <c r="K62" s="386"/>
      <c r="L62" s="195"/>
      <c r="M62" s="195"/>
      <c r="N62" s="190">
        <v>1</v>
      </c>
      <c r="O62" s="190" t="s">
        <v>150</v>
      </c>
      <c r="P62" s="190" t="s">
        <v>150</v>
      </c>
      <c r="Q62" s="190" t="s">
        <v>150</v>
      </c>
      <c r="R62" s="190" t="s">
        <v>150</v>
      </c>
      <c r="S62" s="190" t="s">
        <v>150</v>
      </c>
      <c r="T62" s="190" t="s">
        <v>150</v>
      </c>
      <c r="U62" s="190" t="s">
        <v>150</v>
      </c>
      <c r="V62" s="190" t="s">
        <v>150</v>
      </c>
      <c r="W62" s="190" t="s">
        <v>150</v>
      </c>
      <c r="X62" s="190"/>
      <c r="Y62" s="199"/>
    </row>
    <row r="63" spans="1:25" ht="58.5" customHeight="1">
      <c r="A63" s="1"/>
      <c r="B63" s="190">
        <v>55</v>
      </c>
      <c r="C63" s="248" t="s">
        <v>738</v>
      </c>
      <c r="D63" s="248" t="s">
        <v>688</v>
      </c>
      <c r="E63" s="196" t="s">
        <v>51</v>
      </c>
      <c r="F63" s="196" t="s">
        <v>2</v>
      </c>
      <c r="G63" s="169" t="s">
        <v>127</v>
      </c>
      <c r="H63" s="197"/>
      <c r="I63" s="249">
        <v>600000</v>
      </c>
      <c r="J63" s="386"/>
      <c r="K63" s="386"/>
      <c r="L63" s="195"/>
      <c r="M63" s="195"/>
      <c r="N63" s="190">
        <v>1</v>
      </c>
      <c r="O63" s="190" t="s">
        <v>150</v>
      </c>
      <c r="P63" s="190" t="s">
        <v>150</v>
      </c>
      <c r="Q63" s="190" t="s">
        <v>150</v>
      </c>
      <c r="R63" s="190" t="s">
        <v>150</v>
      </c>
      <c r="S63" s="190" t="s">
        <v>150</v>
      </c>
      <c r="T63" s="190" t="s">
        <v>150</v>
      </c>
      <c r="U63" s="190" t="s">
        <v>150</v>
      </c>
      <c r="V63" s="190" t="s">
        <v>150</v>
      </c>
      <c r="W63" s="190" t="s">
        <v>150</v>
      </c>
      <c r="X63" s="190"/>
      <c r="Y63" s="199"/>
    </row>
    <row r="64" spans="1:25" ht="58.5" customHeight="1">
      <c r="A64" s="1"/>
      <c r="B64" s="190">
        <v>56</v>
      </c>
      <c r="C64" s="248" t="s">
        <v>739</v>
      </c>
      <c r="D64" s="248" t="s">
        <v>688</v>
      </c>
      <c r="E64" s="196" t="s">
        <v>51</v>
      </c>
      <c r="F64" s="196" t="s">
        <v>2</v>
      </c>
      <c r="G64" s="169" t="s">
        <v>127</v>
      </c>
      <c r="H64" s="197"/>
      <c r="I64" s="249">
        <v>600000</v>
      </c>
      <c r="J64" s="386"/>
      <c r="K64" s="386"/>
      <c r="L64" s="195"/>
      <c r="M64" s="195"/>
      <c r="N64" s="190">
        <v>1</v>
      </c>
      <c r="O64" s="190" t="s">
        <v>150</v>
      </c>
      <c r="P64" s="190" t="s">
        <v>150</v>
      </c>
      <c r="Q64" s="190" t="s">
        <v>150</v>
      </c>
      <c r="R64" s="190" t="s">
        <v>150</v>
      </c>
      <c r="S64" s="190" t="s">
        <v>150</v>
      </c>
      <c r="T64" s="190" t="s">
        <v>150</v>
      </c>
      <c r="U64" s="190" t="s">
        <v>150</v>
      </c>
      <c r="V64" s="190" t="s">
        <v>150</v>
      </c>
      <c r="W64" s="190" t="s">
        <v>150</v>
      </c>
      <c r="X64" s="190"/>
      <c r="Y64" s="199"/>
    </row>
    <row r="65" spans="1:25" ht="58.5" customHeight="1">
      <c r="A65" s="1"/>
      <c r="B65" s="190">
        <v>57</v>
      </c>
      <c r="C65" s="248" t="s">
        <v>740</v>
      </c>
      <c r="D65" s="248" t="s">
        <v>741</v>
      </c>
      <c r="E65" s="196" t="s">
        <v>51</v>
      </c>
      <c r="F65" s="196" t="s">
        <v>2</v>
      </c>
      <c r="G65" s="169" t="s">
        <v>127</v>
      </c>
      <c r="H65" s="197"/>
      <c r="I65" s="249">
        <v>600000</v>
      </c>
      <c r="J65" s="386"/>
      <c r="K65" s="386"/>
      <c r="L65" s="195"/>
      <c r="M65" s="195"/>
      <c r="N65" s="190">
        <v>1</v>
      </c>
      <c r="O65" s="190" t="s">
        <v>150</v>
      </c>
      <c r="P65" s="190" t="s">
        <v>150</v>
      </c>
      <c r="Q65" s="190" t="s">
        <v>150</v>
      </c>
      <c r="R65" s="190" t="s">
        <v>150</v>
      </c>
      <c r="S65" s="190" t="s">
        <v>150</v>
      </c>
      <c r="T65" s="190" t="s">
        <v>150</v>
      </c>
      <c r="U65" s="190" t="s">
        <v>150</v>
      </c>
      <c r="V65" s="190" t="s">
        <v>150</v>
      </c>
      <c r="W65" s="190" t="s">
        <v>150</v>
      </c>
      <c r="X65" s="190"/>
      <c r="Y65" s="199"/>
    </row>
    <row r="66" spans="1:25" ht="58.5" customHeight="1">
      <c r="A66" s="1"/>
      <c r="B66" s="190">
        <v>58</v>
      </c>
      <c r="C66" s="188" t="s">
        <v>542</v>
      </c>
      <c r="D66" s="200" t="s">
        <v>3183</v>
      </c>
      <c r="E66" s="196" t="s">
        <v>45</v>
      </c>
      <c r="F66" s="196" t="s">
        <v>2</v>
      </c>
      <c r="G66" s="137" t="s">
        <v>148</v>
      </c>
      <c r="H66" s="197" t="s">
        <v>3184</v>
      </c>
      <c r="I66" s="133">
        <v>1500000</v>
      </c>
      <c r="J66" s="386" t="s">
        <v>3163</v>
      </c>
      <c r="K66" s="386" t="s">
        <v>3185</v>
      </c>
      <c r="L66" s="195"/>
      <c r="M66" s="195"/>
      <c r="N66" s="190" t="s">
        <v>150</v>
      </c>
      <c r="O66" s="190" t="s">
        <v>150</v>
      </c>
      <c r="P66" s="190" t="s">
        <v>150</v>
      </c>
      <c r="Q66" s="190" t="s">
        <v>150</v>
      </c>
      <c r="R66" s="190">
        <v>1</v>
      </c>
      <c r="S66" s="190" t="s">
        <v>150</v>
      </c>
      <c r="T66" s="190" t="s">
        <v>150</v>
      </c>
      <c r="U66" s="190" t="s">
        <v>150</v>
      </c>
      <c r="V66" s="190" t="s">
        <v>150</v>
      </c>
      <c r="W66" s="190" t="s">
        <v>150</v>
      </c>
      <c r="X66" s="190">
        <v>100</v>
      </c>
      <c r="Y66" s="199"/>
    </row>
    <row r="67" spans="1:25" ht="58.5" customHeight="1">
      <c r="A67" s="1"/>
      <c r="B67" s="190">
        <v>59</v>
      </c>
      <c r="C67" s="188" t="s">
        <v>543</v>
      </c>
      <c r="D67" s="200" t="s">
        <v>674</v>
      </c>
      <c r="E67" s="196" t="s">
        <v>45</v>
      </c>
      <c r="F67" s="196" t="s">
        <v>2</v>
      </c>
      <c r="G67" s="137" t="s">
        <v>148</v>
      </c>
      <c r="H67" s="197" t="s">
        <v>3181</v>
      </c>
      <c r="I67" s="133">
        <v>1500000</v>
      </c>
      <c r="J67" s="386" t="s">
        <v>3163</v>
      </c>
      <c r="K67" s="386"/>
      <c r="L67" s="195"/>
      <c r="M67" s="195"/>
      <c r="N67" s="190" t="s">
        <v>150</v>
      </c>
      <c r="O67" s="190">
        <v>1</v>
      </c>
      <c r="P67" s="190" t="s">
        <v>150</v>
      </c>
      <c r="Q67" s="190" t="s">
        <v>150</v>
      </c>
      <c r="R67" s="190" t="s">
        <v>150</v>
      </c>
      <c r="S67" s="190" t="s">
        <v>150</v>
      </c>
      <c r="T67" s="190" t="s">
        <v>150</v>
      </c>
      <c r="U67" s="190" t="s">
        <v>150</v>
      </c>
      <c r="V67" s="190" t="s">
        <v>150</v>
      </c>
      <c r="W67" s="190" t="s">
        <v>150</v>
      </c>
      <c r="X67" s="190">
        <v>200</v>
      </c>
      <c r="Y67" s="199"/>
    </row>
    <row r="68" spans="1:25" ht="58.5" customHeight="1">
      <c r="A68" s="1"/>
      <c r="B68" s="190">
        <v>60</v>
      </c>
      <c r="C68" s="188" t="s">
        <v>544</v>
      </c>
      <c r="D68" s="200" t="s">
        <v>3173</v>
      </c>
      <c r="E68" s="196" t="s">
        <v>45</v>
      </c>
      <c r="F68" s="196" t="s">
        <v>2</v>
      </c>
      <c r="G68" s="137" t="s">
        <v>148</v>
      </c>
      <c r="H68" s="197" t="s">
        <v>3174</v>
      </c>
      <c r="I68" s="133">
        <v>1500000</v>
      </c>
      <c r="J68" s="386" t="s">
        <v>3163</v>
      </c>
      <c r="K68" s="386" t="s">
        <v>3175</v>
      </c>
      <c r="L68" s="195"/>
      <c r="M68" s="195"/>
      <c r="N68" s="190" t="s">
        <v>150</v>
      </c>
      <c r="O68" s="190" t="s">
        <v>150</v>
      </c>
      <c r="P68" s="190" t="s">
        <v>150</v>
      </c>
      <c r="Q68" s="190" t="s">
        <v>150</v>
      </c>
      <c r="R68" s="190">
        <v>1</v>
      </c>
      <c r="S68" s="190" t="s">
        <v>150</v>
      </c>
      <c r="T68" s="190" t="s">
        <v>150</v>
      </c>
      <c r="U68" s="190" t="s">
        <v>150</v>
      </c>
      <c r="V68" s="190" t="s">
        <v>150</v>
      </c>
      <c r="W68" s="190" t="s">
        <v>150</v>
      </c>
      <c r="X68" s="190">
        <v>83</v>
      </c>
      <c r="Y68" s="199"/>
    </row>
    <row r="69" spans="1:25" ht="58.5" customHeight="1">
      <c r="A69" s="1"/>
      <c r="B69" s="190">
        <v>61</v>
      </c>
      <c r="C69" s="188" t="s">
        <v>545</v>
      </c>
      <c r="D69" s="200" t="s">
        <v>699</v>
      </c>
      <c r="E69" s="196" t="s">
        <v>45</v>
      </c>
      <c r="F69" s="196" t="s">
        <v>2</v>
      </c>
      <c r="G69" s="137" t="s">
        <v>148</v>
      </c>
      <c r="H69" s="197" t="s">
        <v>3172</v>
      </c>
      <c r="I69" s="133">
        <v>1500000</v>
      </c>
      <c r="J69" s="386" t="s">
        <v>3163</v>
      </c>
      <c r="K69" s="386"/>
      <c r="L69" s="195"/>
      <c r="M69" s="195"/>
      <c r="N69" s="190" t="s">
        <v>150</v>
      </c>
      <c r="O69" s="190">
        <v>1</v>
      </c>
      <c r="P69" s="190" t="s">
        <v>150</v>
      </c>
      <c r="Q69" s="190" t="s">
        <v>150</v>
      </c>
      <c r="R69" s="190" t="s">
        <v>150</v>
      </c>
      <c r="S69" s="190" t="s">
        <v>150</v>
      </c>
      <c r="T69" s="190" t="s">
        <v>150</v>
      </c>
      <c r="U69" s="190" t="s">
        <v>150</v>
      </c>
      <c r="V69" s="190" t="s">
        <v>150</v>
      </c>
      <c r="W69" s="190" t="s">
        <v>150</v>
      </c>
      <c r="X69" s="190">
        <v>25</v>
      </c>
      <c r="Y69" s="199"/>
    </row>
    <row r="70" spans="1:25" ht="58.5" customHeight="1">
      <c r="A70" s="1"/>
      <c r="B70" s="190">
        <v>62</v>
      </c>
      <c r="C70" s="188" t="s">
        <v>546</v>
      </c>
      <c r="D70" s="200" t="s">
        <v>673</v>
      </c>
      <c r="E70" s="196" t="s">
        <v>45</v>
      </c>
      <c r="F70" s="196" t="s">
        <v>2</v>
      </c>
      <c r="G70" s="137" t="s">
        <v>148</v>
      </c>
      <c r="H70" s="197" t="s">
        <v>3172</v>
      </c>
      <c r="I70" s="133">
        <v>1500000</v>
      </c>
      <c r="J70" s="386" t="s">
        <v>3163</v>
      </c>
      <c r="K70" s="386"/>
      <c r="L70" s="195"/>
      <c r="M70" s="195"/>
      <c r="N70" s="190" t="s">
        <v>150</v>
      </c>
      <c r="O70" s="190" t="s">
        <v>150</v>
      </c>
      <c r="P70" s="190" t="s">
        <v>150</v>
      </c>
      <c r="Q70" s="190" t="s">
        <v>150</v>
      </c>
      <c r="R70" s="190">
        <v>1</v>
      </c>
      <c r="S70" s="190" t="s">
        <v>150</v>
      </c>
      <c r="T70" s="190" t="s">
        <v>150</v>
      </c>
      <c r="U70" s="190" t="s">
        <v>150</v>
      </c>
      <c r="V70" s="190" t="s">
        <v>150</v>
      </c>
      <c r="W70" s="190" t="s">
        <v>150</v>
      </c>
      <c r="X70" s="190">
        <v>94</v>
      </c>
      <c r="Y70" s="199"/>
    </row>
    <row r="71" spans="1:25" ht="58.5" customHeight="1">
      <c r="A71" s="1"/>
      <c r="B71" s="190">
        <v>63</v>
      </c>
      <c r="C71" s="188" t="s">
        <v>547</v>
      </c>
      <c r="D71" s="200" t="s">
        <v>3189</v>
      </c>
      <c r="E71" s="196" t="s">
        <v>45</v>
      </c>
      <c r="F71" s="196" t="s">
        <v>2</v>
      </c>
      <c r="G71" s="137" t="s">
        <v>148</v>
      </c>
      <c r="H71" s="197" t="s">
        <v>3190</v>
      </c>
      <c r="I71" s="133">
        <v>1500000</v>
      </c>
      <c r="J71" s="386" t="s">
        <v>3163</v>
      </c>
      <c r="K71" s="386" t="s">
        <v>3191</v>
      </c>
      <c r="L71" s="195"/>
      <c r="M71" s="195"/>
      <c r="N71" s="190" t="s">
        <v>150</v>
      </c>
      <c r="O71" s="190" t="s">
        <v>150</v>
      </c>
      <c r="P71" s="190" t="s">
        <v>150</v>
      </c>
      <c r="Q71" s="190" t="s">
        <v>150</v>
      </c>
      <c r="R71" s="190">
        <v>1</v>
      </c>
      <c r="S71" s="190" t="s">
        <v>150</v>
      </c>
      <c r="T71" s="190" t="s">
        <v>150</v>
      </c>
      <c r="U71" s="190" t="s">
        <v>150</v>
      </c>
      <c r="V71" s="190" t="s">
        <v>150</v>
      </c>
      <c r="W71" s="190" t="s">
        <v>150</v>
      </c>
      <c r="X71" s="190">
        <v>150</v>
      </c>
      <c r="Y71" s="199"/>
    </row>
    <row r="72" spans="1:25" ht="58.5" customHeight="1">
      <c r="A72" s="1"/>
      <c r="B72" s="190">
        <v>64</v>
      </c>
      <c r="C72" s="188" t="s">
        <v>548</v>
      </c>
      <c r="D72" s="200" t="s">
        <v>3186</v>
      </c>
      <c r="E72" s="196" t="s">
        <v>45</v>
      </c>
      <c r="F72" s="196" t="s">
        <v>2</v>
      </c>
      <c r="G72" s="137" t="s">
        <v>148</v>
      </c>
      <c r="H72" s="197" t="s">
        <v>3187</v>
      </c>
      <c r="I72" s="133">
        <v>1500000</v>
      </c>
      <c r="J72" s="386" t="s">
        <v>3163</v>
      </c>
      <c r="K72" s="386" t="s">
        <v>3185</v>
      </c>
      <c r="L72" s="195"/>
      <c r="M72" s="195"/>
      <c r="N72" s="190" t="s">
        <v>150</v>
      </c>
      <c r="O72" s="190" t="s">
        <v>150</v>
      </c>
      <c r="P72" s="190" t="s">
        <v>150</v>
      </c>
      <c r="Q72" s="190" t="s">
        <v>150</v>
      </c>
      <c r="R72" s="190">
        <v>1</v>
      </c>
      <c r="S72" s="190" t="s">
        <v>150</v>
      </c>
      <c r="T72" s="190" t="s">
        <v>150</v>
      </c>
      <c r="U72" s="190" t="s">
        <v>150</v>
      </c>
      <c r="V72" s="190" t="s">
        <v>150</v>
      </c>
      <c r="W72" s="190" t="s">
        <v>150</v>
      </c>
      <c r="X72" s="190">
        <v>120</v>
      </c>
      <c r="Y72" s="199"/>
    </row>
    <row r="73" spans="1:25" ht="58.5" customHeight="1">
      <c r="A73" s="1"/>
      <c r="B73" s="190">
        <v>65</v>
      </c>
      <c r="C73" s="188" t="s">
        <v>549</v>
      </c>
      <c r="D73" s="200" t="s">
        <v>692</v>
      </c>
      <c r="E73" s="196" t="s">
        <v>45</v>
      </c>
      <c r="F73" s="196" t="s">
        <v>2</v>
      </c>
      <c r="G73" s="137" t="s">
        <v>148</v>
      </c>
      <c r="H73" s="197" t="s">
        <v>3192</v>
      </c>
      <c r="I73" s="133">
        <v>1500000</v>
      </c>
      <c r="J73" s="386" t="s">
        <v>3163</v>
      </c>
      <c r="K73" s="386" t="s">
        <v>3193</v>
      </c>
      <c r="L73" s="195"/>
      <c r="M73" s="195"/>
      <c r="N73" s="190" t="s">
        <v>150</v>
      </c>
      <c r="O73" s="190" t="s">
        <v>150</v>
      </c>
      <c r="P73" s="190" t="s">
        <v>150</v>
      </c>
      <c r="Q73" s="190" t="s">
        <v>150</v>
      </c>
      <c r="R73" s="190">
        <v>1</v>
      </c>
      <c r="S73" s="190" t="s">
        <v>150</v>
      </c>
      <c r="T73" s="190" t="s">
        <v>150</v>
      </c>
      <c r="U73" s="190" t="s">
        <v>150</v>
      </c>
      <c r="V73" s="190" t="s">
        <v>150</v>
      </c>
      <c r="W73" s="190" t="s">
        <v>150</v>
      </c>
      <c r="X73" s="190">
        <v>120</v>
      </c>
      <c r="Y73" s="199"/>
    </row>
    <row r="74" spans="1:25" ht="58.5" customHeight="1">
      <c r="A74" s="1"/>
      <c r="B74" s="190">
        <v>66</v>
      </c>
      <c r="C74" s="188" t="s">
        <v>550</v>
      </c>
      <c r="D74" s="200" t="s">
        <v>3180</v>
      </c>
      <c r="E74" s="196" t="s">
        <v>45</v>
      </c>
      <c r="F74" s="196" t="s">
        <v>2</v>
      </c>
      <c r="G74" s="137" t="s">
        <v>148</v>
      </c>
      <c r="H74" s="197" t="s">
        <v>3179</v>
      </c>
      <c r="I74" s="133">
        <v>1500000</v>
      </c>
      <c r="J74" s="386" t="s">
        <v>3163</v>
      </c>
      <c r="K74" s="386"/>
      <c r="L74" s="195"/>
      <c r="M74" s="195"/>
      <c r="N74" s="190" t="s">
        <v>150</v>
      </c>
      <c r="O74" s="190">
        <v>1</v>
      </c>
      <c r="P74" s="190" t="s">
        <v>150</v>
      </c>
      <c r="Q74" s="190" t="s">
        <v>150</v>
      </c>
      <c r="R74" s="190" t="s">
        <v>150</v>
      </c>
      <c r="S74" s="190" t="s">
        <v>150</v>
      </c>
      <c r="T74" s="190" t="s">
        <v>150</v>
      </c>
      <c r="U74" s="190" t="s">
        <v>150</v>
      </c>
      <c r="V74" s="190" t="s">
        <v>150</v>
      </c>
      <c r="W74" s="190" t="s">
        <v>150</v>
      </c>
      <c r="X74" s="190">
        <v>195</v>
      </c>
      <c r="Y74" s="199"/>
    </row>
    <row r="75" spans="1:25" ht="58.5" customHeight="1">
      <c r="A75" s="1"/>
      <c r="B75" s="190">
        <v>67</v>
      </c>
      <c r="C75" s="188" t="s">
        <v>551</v>
      </c>
      <c r="D75" s="200" t="s">
        <v>703</v>
      </c>
      <c r="E75" s="196" t="s">
        <v>45</v>
      </c>
      <c r="F75" s="196" t="s">
        <v>2</v>
      </c>
      <c r="G75" s="137" t="s">
        <v>148</v>
      </c>
      <c r="H75" s="197" t="s">
        <v>3170</v>
      </c>
      <c r="I75" s="133">
        <v>1500000</v>
      </c>
      <c r="J75" s="386" t="s">
        <v>3163</v>
      </c>
      <c r="K75" s="386" t="s">
        <v>3171</v>
      </c>
      <c r="L75" s="195"/>
      <c r="M75" s="195"/>
      <c r="N75" s="190" t="s">
        <v>150</v>
      </c>
      <c r="O75" s="190" t="s">
        <v>150</v>
      </c>
      <c r="P75" s="190" t="s">
        <v>150</v>
      </c>
      <c r="Q75" s="190" t="s">
        <v>150</v>
      </c>
      <c r="R75" s="190">
        <v>1</v>
      </c>
      <c r="S75" s="190" t="s">
        <v>150</v>
      </c>
      <c r="T75" s="190" t="s">
        <v>150</v>
      </c>
      <c r="U75" s="190" t="s">
        <v>150</v>
      </c>
      <c r="V75" s="190" t="s">
        <v>150</v>
      </c>
      <c r="W75" s="190" t="s">
        <v>150</v>
      </c>
      <c r="X75" s="190">
        <v>150</v>
      </c>
      <c r="Y75" s="199"/>
    </row>
    <row r="76" spans="1:25" ht="58.5" customHeight="1">
      <c r="A76" s="1"/>
      <c r="B76" s="190">
        <v>68</v>
      </c>
      <c r="C76" s="188" t="s">
        <v>552</v>
      </c>
      <c r="D76" s="200"/>
      <c r="E76" s="196" t="s">
        <v>45</v>
      </c>
      <c r="F76" s="196" t="s">
        <v>2</v>
      </c>
      <c r="G76" s="137" t="s">
        <v>148</v>
      </c>
      <c r="H76" s="197"/>
      <c r="I76" s="133">
        <v>1500000</v>
      </c>
      <c r="J76" s="386"/>
      <c r="K76" s="386"/>
      <c r="L76" s="195"/>
      <c r="M76" s="195"/>
      <c r="N76" s="190" t="s">
        <v>150</v>
      </c>
      <c r="O76" s="190">
        <v>1</v>
      </c>
      <c r="P76" s="190" t="s">
        <v>150</v>
      </c>
      <c r="Q76" s="190" t="s">
        <v>150</v>
      </c>
      <c r="R76" s="190" t="s">
        <v>150</v>
      </c>
      <c r="S76" s="190" t="s">
        <v>150</v>
      </c>
      <c r="T76" s="190" t="s">
        <v>150</v>
      </c>
      <c r="U76" s="190" t="s">
        <v>150</v>
      </c>
      <c r="V76" s="190" t="s">
        <v>150</v>
      </c>
      <c r="W76" s="190" t="s">
        <v>150</v>
      </c>
      <c r="X76" s="190"/>
      <c r="Y76" s="199"/>
    </row>
    <row r="77" spans="1:25" ht="58.5" customHeight="1">
      <c r="A77" s="1"/>
      <c r="B77" s="190">
        <v>69</v>
      </c>
      <c r="C77" s="188" t="s">
        <v>553</v>
      </c>
      <c r="D77" s="396" t="s">
        <v>3188</v>
      </c>
      <c r="E77" s="196" t="s">
        <v>45</v>
      </c>
      <c r="F77" s="196" t="s">
        <v>2</v>
      </c>
      <c r="G77" s="137" t="s">
        <v>148</v>
      </c>
      <c r="H77" s="197" t="s">
        <v>3174</v>
      </c>
      <c r="I77" s="133">
        <v>1500000</v>
      </c>
      <c r="J77" s="386"/>
      <c r="K77" s="386"/>
      <c r="L77" s="195"/>
      <c r="M77" s="195"/>
      <c r="N77" s="190" t="s">
        <v>150</v>
      </c>
      <c r="O77" s="190">
        <v>1</v>
      </c>
      <c r="P77" s="190" t="s">
        <v>150</v>
      </c>
      <c r="Q77" s="190" t="s">
        <v>150</v>
      </c>
      <c r="R77" s="190" t="s">
        <v>150</v>
      </c>
      <c r="S77" s="190" t="s">
        <v>150</v>
      </c>
      <c r="T77" s="190" t="s">
        <v>150</v>
      </c>
      <c r="U77" s="190" t="s">
        <v>150</v>
      </c>
      <c r="V77" s="190" t="s">
        <v>150</v>
      </c>
      <c r="W77" s="190" t="s">
        <v>150</v>
      </c>
      <c r="X77" s="190"/>
      <c r="Y77" s="199"/>
    </row>
    <row r="78" spans="1:25" ht="58.5" customHeight="1">
      <c r="A78" s="1"/>
      <c r="B78" s="190">
        <v>70</v>
      </c>
      <c r="C78" s="188" t="s">
        <v>554</v>
      </c>
      <c r="D78" s="200" t="s">
        <v>737</v>
      </c>
      <c r="E78" s="196" t="s">
        <v>45</v>
      </c>
      <c r="F78" s="196" t="s">
        <v>2</v>
      </c>
      <c r="G78" s="137" t="s">
        <v>148</v>
      </c>
      <c r="H78" s="197" t="s">
        <v>3194</v>
      </c>
      <c r="I78" s="133">
        <v>1500000</v>
      </c>
      <c r="J78" s="386" t="s">
        <v>3163</v>
      </c>
      <c r="K78" s="386" t="s">
        <v>3195</v>
      </c>
      <c r="L78" s="195"/>
      <c r="M78" s="195"/>
      <c r="N78" s="190" t="s">
        <v>150</v>
      </c>
      <c r="O78" s="190" t="s">
        <v>150</v>
      </c>
      <c r="P78" s="190" t="s">
        <v>150</v>
      </c>
      <c r="Q78" s="190" t="s">
        <v>150</v>
      </c>
      <c r="R78" s="190">
        <v>1</v>
      </c>
      <c r="S78" s="190" t="s">
        <v>150</v>
      </c>
      <c r="T78" s="190" t="s">
        <v>150</v>
      </c>
      <c r="U78" s="190" t="s">
        <v>150</v>
      </c>
      <c r="V78" s="190" t="s">
        <v>150</v>
      </c>
      <c r="W78" s="190" t="s">
        <v>150</v>
      </c>
      <c r="X78" s="190">
        <v>120</v>
      </c>
      <c r="Y78" s="199"/>
    </row>
    <row r="79" spans="1:25" ht="58.5" customHeight="1">
      <c r="A79" s="1"/>
      <c r="B79" s="190">
        <v>71</v>
      </c>
      <c r="C79" s="237" t="s">
        <v>647</v>
      </c>
      <c r="D79" s="169" t="s">
        <v>3176</v>
      </c>
      <c r="E79" s="196" t="s">
        <v>45</v>
      </c>
      <c r="F79" s="196" t="s">
        <v>2</v>
      </c>
      <c r="G79" s="137" t="s">
        <v>148</v>
      </c>
      <c r="H79" s="197" t="s">
        <v>3177</v>
      </c>
      <c r="I79" s="243">
        <v>1500000</v>
      </c>
      <c r="J79" s="386" t="s">
        <v>3163</v>
      </c>
      <c r="K79" s="386"/>
      <c r="L79" s="195"/>
      <c r="M79" s="195"/>
      <c r="N79" s="190" t="s">
        <v>150</v>
      </c>
      <c r="O79" s="190">
        <v>1</v>
      </c>
      <c r="P79" s="190" t="s">
        <v>150</v>
      </c>
      <c r="Q79" s="190" t="s">
        <v>150</v>
      </c>
      <c r="R79" s="190" t="s">
        <v>150</v>
      </c>
      <c r="S79" s="190" t="s">
        <v>150</v>
      </c>
      <c r="T79" s="190" t="s">
        <v>150</v>
      </c>
      <c r="U79" s="190" t="s">
        <v>150</v>
      </c>
      <c r="V79" s="190" t="s">
        <v>150</v>
      </c>
      <c r="W79" s="190" t="s">
        <v>150</v>
      </c>
      <c r="X79" s="190">
        <v>67</v>
      </c>
      <c r="Y79" s="199"/>
    </row>
    <row r="80" spans="1:25" ht="58.5" customHeight="1">
      <c r="A80" s="1"/>
      <c r="B80" s="190">
        <v>72</v>
      </c>
      <c r="C80" s="237" t="s">
        <v>648</v>
      </c>
      <c r="D80" s="169" t="s">
        <v>3178</v>
      </c>
      <c r="E80" s="196" t="s">
        <v>45</v>
      </c>
      <c r="F80" s="196" t="s">
        <v>2</v>
      </c>
      <c r="G80" s="137" t="s">
        <v>148</v>
      </c>
      <c r="H80" s="197" t="s">
        <v>3179</v>
      </c>
      <c r="I80" s="243">
        <v>1500000</v>
      </c>
      <c r="J80" s="386" t="s">
        <v>3163</v>
      </c>
      <c r="K80" s="386"/>
      <c r="L80" s="195"/>
      <c r="M80" s="195"/>
      <c r="N80" s="190" t="s">
        <v>150</v>
      </c>
      <c r="O80" s="190">
        <v>1</v>
      </c>
      <c r="P80" s="190" t="s">
        <v>150</v>
      </c>
      <c r="Q80" s="190" t="s">
        <v>150</v>
      </c>
      <c r="R80" s="190" t="s">
        <v>150</v>
      </c>
      <c r="S80" s="190" t="s">
        <v>150</v>
      </c>
      <c r="T80" s="190" t="s">
        <v>150</v>
      </c>
      <c r="U80" s="190" t="s">
        <v>150</v>
      </c>
      <c r="V80" s="190" t="s">
        <v>150</v>
      </c>
      <c r="W80" s="190" t="s">
        <v>150</v>
      </c>
      <c r="X80" s="190">
        <v>40</v>
      </c>
      <c r="Y80" s="199"/>
    </row>
    <row r="81" spans="1:25" ht="58.5" customHeight="1">
      <c r="A81" s="1"/>
      <c r="B81" s="190">
        <v>73</v>
      </c>
      <c r="C81" s="237" t="s">
        <v>649</v>
      </c>
      <c r="D81" s="169"/>
      <c r="E81" s="196" t="s">
        <v>45</v>
      </c>
      <c r="F81" s="196" t="s">
        <v>2</v>
      </c>
      <c r="G81" s="137" t="s">
        <v>148</v>
      </c>
      <c r="H81" s="197"/>
      <c r="I81" s="243">
        <v>1500000</v>
      </c>
      <c r="J81" s="386"/>
      <c r="K81" s="386"/>
      <c r="L81" s="195"/>
      <c r="M81" s="195"/>
      <c r="N81" s="190">
        <v>1</v>
      </c>
      <c r="O81" s="190" t="s">
        <v>150</v>
      </c>
      <c r="P81" s="190" t="s">
        <v>150</v>
      </c>
      <c r="Q81" s="190" t="s">
        <v>150</v>
      </c>
      <c r="R81" s="190" t="s">
        <v>150</v>
      </c>
      <c r="S81" s="190" t="s">
        <v>150</v>
      </c>
      <c r="T81" s="190" t="s">
        <v>150</v>
      </c>
      <c r="U81" s="190" t="s">
        <v>150</v>
      </c>
      <c r="V81" s="190" t="s">
        <v>150</v>
      </c>
      <c r="W81" s="190" t="s">
        <v>150</v>
      </c>
      <c r="X81" s="190"/>
      <c r="Y81" s="199"/>
    </row>
    <row r="82" spans="1:25" ht="58.5" customHeight="1">
      <c r="A82" s="1"/>
      <c r="B82" s="190">
        <v>74</v>
      </c>
      <c r="C82" s="237" t="s">
        <v>650</v>
      </c>
      <c r="D82" s="169"/>
      <c r="E82" s="196" t="s">
        <v>45</v>
      </c>
      <c r="F82" s="196" t="s">
        <v>2</v>
      </c>
      <c r="G82" s="137" t="s">
        <v>148</v>
      </c>
      <c r="H82" s="197"/>
      <c r="I82" s="243">
        <v>1500000</v>
      </c>
      <c r="J82" s="386"/>
      <c r="K82" s="386"/>
      <c r="L82" s="195"/>
      <c r="M82" s="195"/>
      <c r="N82" s="190">
        <v>1</v>
      </c>
      <c r="O82" s="190" t="s">
        <v>150</v>
      </c>
      <c r="P82" s="190" t="s">
        <v>150</v>
      </c>
      <c r="Q82" s="190" t="s">
        <v>150</v>
      </c>
      <c r="R82" s="190" t="s">
        <v>150</v>
      </c>
      <c r="S82" s="190" t="s">
        <v>150</v>
      </c>
      <c r="T82" s="190" t="s">
        <v>150</v>
      </c>
      <c r="U82" s="190" t="s">
        <v>150</v>
      </c>
      <c r="V82" s="190" t="s">
        <v>150</v>
      </c>
      <c r="W82" s="190" t="s">
        <v>150</v>
      </c>
      <c r="X82" s="190"/>
      <c r="Y82" s="199"/>
    </row>
    <row r="83" spans="1:25" ht="58.5" customHeight="1">
      <c r="A83" s="1"/>
      <c r="B83" s="190">
        <v>75</v>
      </c>
      <c r="C83" s="237" t="s">
        <v>651</v>
      </c>
      <c r="D83" s="169" t="s">
        <v>702</v>
      </c>
      <c r="E83" s="196" t="s">
        <v>45</v>
      </c>
      <c r="F83" s="196" t="s">
        <v>2</v>
      </c>
      <c r="G83" s="137" t="s">
        <v>148</v>
      </c>
      <c r="H83" s="197" t="s">
        <v>3182</v>
      </c>
      <c r="I83" s="243">
        <v>1500000</v>
      </c>
      <c r="J83" s="386" t="s">
        <v>3163</v>
      </c>
      <c r="K83" s="386"/>
      <c r="L83" s="195"/>
      <c r="M83" s="195"/>
      <c r="N83" s="190" t="s">
        <v>150</v>
      </c>
      <c r="O83" s="190">
        <v>1</v>
      </c>
      <c r="P83" s="190" t="s">
        <v>150</v>
      </c>
      <c r="Q83" s="190" t="s">
        <v>150</v>
      </c>
      <c r="R83" s="190" t="s">
        <v>150</v>
      </c>
      <c r="S83" s="190" t="s">
        <v>150</v>
      </c>
      <c r="T83" s="190" t="s">
        <v>150</v>
      </c>
      <c r="U83" s="190" t="s">
        <v>150</v>
      </c>
      <c r="V83" s="190" t="s">
        <v>150</v>
      </c>
      <c r="W83" s="190" t="s">
        <v>150</v>
      </c>
      <c r="X83" s="190">
        <v>150</v>
      </c>
      <c r="Y83" s="199"/>
    </row>
    <row r="84" spans="1:25" ht="58.5" customHeight="1">
      <c r="A84" s="1"/>
      <c r="B84" s="190">
        <v>76</v>
      </c>
      <c r="C84" s="237" t="s">
        <v>652</v>
      </c>
      <c r="D84" s="169"/>
      <c r="E84" s="196" t="s">
        <v>45</v>
      </c>
      <c r="F84" s="196" t="s">
        <v>2</v>
      </c>
      <c r="G84" s="137" t="s">
        <v>148</v>
      </c>
      <c r="H84" s="197"/>
      <c r="I84" s="243">
        <v>1500000</v>
      </c>
      <c r="J84" s="386"/>
      <c r="K84" s="386"/>
      <c r="L84" s="195"/>
      <c r="M84" s="195"/>
      <c r="N84" s="190" t="s">
        <v>150</v>
      </c>
      <c r="O84" s="190">
        <v>1</v>
      </c>
      <c r="P84" s="190" t="s">
        <v>150</v>
      </c>
      <c r="Q84" s="190" t="s">
        <v>150</v>
      </c>
      <c r="R84" s="190" t="s">
        <v>150</v>
      </c>
      <c r="S84" s="190" t="s">
        <v>150</v>
      </c>
      <c r="T84" s="190" t="s">
        <v>150</v>
      </c>
      <c r="U84" s="190" t="s">
        <v>150</v>
      </c>
      <c r="V84" s="190" t="s">
        <v>150</v>
      </c>
      <c r="W84" s="190" t="s">
        <v>150</v>
      </c>
      <c r="X84" s="190"/>
      <c r="Y84" s="199"/>
    </row>
    <row r="85" spans="1:25" ht="58.5" customHeight="1">
      <c r="A85" s="1"/>
      <c r="B85" s="190">
        <v>77</v>
      </c>
      <c r="C85" s="237" t="s">
        <v>653</v>
      </c>
      <c r="D85" s="169"/>
      <c r="E85" s="196" t="s">
        <v>45</v>
      </c>
      <c r="F85" s="196" t="s">
        <v>2</v>
      </c>
      <c r="G85" s="137" t="s">
        <v>148</v>
      </c>
      <c r="H85" s="197"/>
      <c r="I85" s="243">
        <v>1500000</v>
      </c>
      <c r="J85" s="386"/>
      <c r="K85" s="386"/>
      <c r="L85" s="195"/>
      <c r="M85" s="195"/>
      <c r="N85" s="190" t="s">
        <v>150</v>
      </c>
      <c r="O85" s="190">
        <v>1</v>
      </c>
      <c r="P85" s="190" t="s">
        <v>150</v>
      </c>
      <c r="Q85" s="190" t="s">
        <v>150</v>
      </c>
      <c r="R85" s="190" t="s">
        <v>150</v>
      </c>
      <c r="S85" s="190" t="s">
        <v>150</v>
      </c>
      <c r="T85" s="190" t="s">
        <v>150</v>
      </c>
      <c r="U85" s="190" t="s">
        <v>150</v>
      </c>
      <c r="V85" s="190" t="s">
        <v>150</v>
      </c>
      <c r="W85" s="190" t="s">
        <v>150</v>
      </c>
      <c r="X85" s="190"/>
      <c r="Y85" s="199"/>
    </row>
    <row r="86" spans="1:25" ht="58.5" customHeight="1">
      <c r="A86" s="1"/>
      <c r="B86" s="190">
        <v>78</v>
      </c>
      <c r="C86" s="237" t="s">
        <v>654</v>
      </c>
      <c r="D86" s="169"/>
      <c r="E86" s="196" t="s">
        <v>45</v>
      </c>
      <c r="F86" s="196" t="s">
        <v>2</v>
      </c>
      <c r="G86" s="137" t="s">
        <v>148</v>
      </c>
      <c r="H86" s="197"/>
      <c r="I86" s="243">
        <v>1500000</v>
      </c>
      <c r="J86" s="386"/>
      <c r="K86" s="386"/>
      <c r="L86" s="195"/>
      <c r="M86" s="195"/>
      <c r="N86" s="190" t="s">
        <v>150</v>
      </c>
      <c r="O86" s="190">
        <v>1</v>
      </c>
      <c r="P86" s="190" t="s">
        <v>150</v>
      </c>
      <c r="Q86" s="190" t="s">
        <v>150</v>
      </c>
      <c r="R86" s="190" t="s">
        <v>150</v>
      </c>
      <c r="S86" s="190" t="s">
        <v>150</v>
      </c>
      <c r="T86" s="190" t="s">
        <v>150</v>
      </c>
      <c r="U86" s="190" t="s">
        <v>150</v>
      </c>
      <c r="V86" s="190" t="s">
        <v>150</v>
      </c>
      <c r="W86" s="190" t="s">
        <v>150</v>
      </c>
      <c r="X86" s="190"/>
      <c r="Y86" s="199"/>
    </row>
    <row r="87" spans="1:25" ht="58.5" customHeight="1">
      <c r="A87" s="1"/>
      <c r="B87" s="190">
        <v>79</v>
      </c>
      <c r="C87" s="237" t="s">
        <v>655</v>
      </c>
      <c r="D87" s="169"/>
      <c r="E87" s="196" t="s">
        <v>45</v>
      </c>
      <c r="F87" s="196" t="s">
        <v>2</v>
      </c>
      <c r="G87" s="137" t="s">
        <v>148</v>
      </c>
      <c r="H87" s="197"/>
      <c r="I87" s="243">
        <v>1500000</v>
      </c>
      <c r="J87" s="386"/>
      <c r="K87" s="386"/>
      <c r="L87" s="195"/>
      <c r="M87" s="195"/>
      <c r="N87" s="190" t="s">
        <v>150</v>
      </c>
      <c r="O87" s="190">
        <v>1</v>
      </c>
      <c r="P87" s="190" t="s">
        <v>150</v>
      </c>
      <c r="Q87" s="190" t="s">
        <v>150</v>
      </c>
      <c r="R87" s="190" t="s">
        <v>150</v>
      </c>
      <c r="S87" s="190" t="s">
        <v>150</v>
      </c>
      <c r="T87" s="190" t="s">
        <v>150</v>
      </c>
      <c r="U87" s="190" t="s">
        <v>150</v>
      </c>
      <c r="V87" s="190" t="s">
        <v>150</v>
      </c>
      <c r="W87" s="190" t="s">
        <v>150</v>
      </c>
      <c r="X87" s="190"/>
      <c r="Y87" s="199"/>
    </row>
    <row r="88" spans="1:25" ht="58.5" customHeight="1">
      <c r="A88" s="1"/>
      <c r="B88" s="190">
        <v>80</v>
      </c>
      <c r="C88" s="237" t="s">
        <v>656</v>
      </c>
      <c r="D88" s="169"/>
      <c r="E88" s="196" t="s">
        <v>45</v>
      </c>
      <c r="F88" s="196" t="s">
        <v>2</v>
      </c>
      <c r="G88" s="137" t="s">
        <v>148</v>
      </c>
      <c r="H88" s="197"/>
      <c r="I88" s="243">
        <v>1500000</v>
      </c>
      <c r="J88" s="386"/>
      <c r="K88" s="386"/>
      <c r="L88" s="195"/>
      <c r="M88" s="195"/>
      <c r="N88" s="190" t="s">
        <v>150</v>
      </c>
      <c r="O88" s="190">
        <v>1</v>
      </c>
      <c r="P88" s="190" t="s">
        <v>150</v>
      </c>
      <c r="Q88" s="190" t="s">
        <v>150</v>
      </c>
      <c r="R88" s="190" t="s">
        <v>150</v>
      </c>
      <c r="S88" s="190" t="s">
        <v>150</v>
      </c>
      <c r="T88" s="190" t="s">
        <v>150</v>
      </c>
      <c r="U88" s="190" t="s">
        <v>150</v>
      </c>
      <c r="V88" s="190" t="s">
        <v>150</v>
      </c>
      <c r="W88" s="190" t="s">
        <v>150</v>
      </c>
      <c r="X88" s="190"/>
      <c r="Y88" s="199"/>
    </row>
    <row r="89" spans="1:25" ht="58.5" customHeight="1">
      <c r="A89" s="1"/>
      <c r="B89" s="190">
        <v>81</v>
      </c>
      <c r="C89" s="237" t="s">
        <v>657</v>
      </c>
      <c r="D89" s="169"/>
      <c r="E89" s="196" t="s">
        <v>45</v>
      </c>
      <c r="F89" s="196" t="s">
        <v>2</v>
      </c>
      <c r="G89" s="137" t="s">
        <v>148</v>
      </c>
      <c r="H89" s="197"/>
      <c r="I89" s="243">
        <v>1500000</v>
      </c>
      <c r="J89" s="386"/>
      <c r="K89" s="386"/>
      <c r="L89" s="195"/>
      <c r="M89" s="195"/>
      <c r="N89" s="190" t="s">
        <v>150</v>
      </c>
      <c r="O89" s="190">
        <v>1</v>
      </c>
      <c r="P89" s="190" t="s">
        <v>150</v>
      </c>
      <c r="Q89" s="190" t="s">
        <v>150</v>
      </c>
      <c r="R89" s="190" t="s">
        <v>150</v>
      </c>
      <c r="S89" s="190" t="s">
        <v>150</v>
      </c>
      <c r="T89" s="190" t="s">
        <v>150</v>
      </c>
      <c r="U89" s="190" t="s">
        <v>150</v>
      </c>
      <c r="V89" s="190" t="s">
        <v>150</v>
      </c>
      <c r="W89" s="190" t="s">
        <v>150</v>
      </c>
      <c r="X89" s="190"/>
      <c r="Y89" s="199"/>
    </row>
    <row r="90" spans="1:25" ht="58.5" customHeight="1">
      <c r="A90" s="1"/>
      <c r="B90" s="190">
        <v>82</v>
      </c>
      <c r="C90" s="237" t="s">
        <v>658</v>
      </c>
      <c r="D90" s="169"/>
      <c r="E90" s="196" t="s">
        <v>45</v>
      </c>
      <c r="F90" s="196" t="s">
        <v>2</v>
      </c>
      <c r="G90" s="137" t="s">
        <v>148</v>
      </c>
      <c r="H90" s="197"/>
      <c r="I90" s="243">
        <v>1500000</v>
      </c>
      <c r="J90" s="386"/>
      <c r="K90" s="386"/>
      <c r="L90" s="195"/>
      <c r="M90" s="195"/>
      <c r="N90" s="190" t="s">
        <v>150</v>
      </c>
      <c r="O90" s="190">
        <v>1</v>
      </c>
      <c r="P90" s="190" t="s">
        <v>150</v>
      </c>
      <c r="Q90" s="190" t="s">
        <v>150</v>
      </c>
      <c r="R90" s="190" t="s">
        <v>150</v>
      </c>
      <c r="S90" s="190" t="s">
        <v>150</v>
      </c>
      <c r="T90" s="190" t="s">
        <v>150</v>
      </c>
      <c r="U90" s="190" t="s">
        <v>150</v>
      </c>
      <c r="V90" s="190" t="s">
        <v>150</v>
      </c>
      <c r="W90" s="190" t="s">
        <v>150</v>
      </c>
      <c r="X90" s="190"/>
      <c r="Y90" s="199"/>
    </row>
    <row r="91" spans="1:25" ht="58.5" customHeight="1">
      <c r="A91" s="1"/>
      <c r="B91" s="190">
        <v>83</v>
      </c>
      <c r="C91" s="237" t="s">
        <v>659</v>
      </c>
      <c r="D91" s="169"/>
      <c r="E91" s="196" t="s">
        <v>45</v>
      </c>
      <c r="F91" s="196" t="s">
        <v>2</v>
      </c>
      <c r="G91" s="137" t="s">
        <v>148</v>
      </c>
      <c r="H91" s="197"/>
      <c r="I91" s="243">
        <v>1500000</v>
      </c>
      <c r="J91" s="386"/>
      <c r="K91" s="386"/>
      <c r="L91" s="195"/>
      <c r="M91" s="195"/>
      <c r="N91" s="190" t="s">
        <v>150</v>
      </c>
      <c r="O91" s="190">
        <v>1</v>
      </c>
      <c r="P91" s="190" t="s">
        <v>150</v>
      </c>
      <c r="Q91" s="190" t="s">
        <v>150</v>
      </c>
      <c r="R91" s="190" t="s">
        <v>150</v>
      </c>
      <c r="S91" s="190" t="s">
        <v>150</v>
      </c>
      <c r="T91" s="190" t="s">
        <v>150</v>
      </c>
      <c r="U91" s="190" t="s">
        <v>150</v>
      </c>
      <c r="V91" s="190" t="s">
        <v>150</v>
      </c>
      <c r="W91" s="190" t="s">
        <v>150</v>
      </c>
      <c r="X91" s="190"/>
      <c r="Y91" s="199"/>
    </row>
    <row r="92" spans="1:25" ht="58.5" customHeight="1">
      <c r="A92" s="1"/>
      <c r="B92" s="190">
        <v>84</v>
      </c>
      <c r="C92" s="237" t="s">
        <v>660</v>
      </c>
      <c r="D92" s="169"/>
      <c r="E92" s="196" t="s">
        <v>45</v>
      </c>
      <c r="F92" s="196" t="s">
        <v>2</v>
      </c>
      <c r="G92" s="137" t="s">
        <v>148</v>
      </c>
      <c r="H92" s="197"/>
      <c r="I92" s="243">
        <v>1500000</v>
      </c>
      <c r="J92" s="386"/>
      <c r="K92" s="386"/>
      <c r="L92" s="195"/>
      <c r="M92" s="195"/>
      <c r="N92" s="190" t="s">
        <v>150</v>
      </c>
      <c r="O92" s="190">
        <v>1</v>
      </c>
      <c r="P92" s="190" t="s">
        <v>150</v>
      </c>
      <c r="Q92" s="190" t="s">
        <v>150</v>
      </c>
      <c r="R92" s="190" t="s">
        <v>150</v>
      </c>
      <c r="S92" s="190" t="s">
        <v>150</v>
      </c>
      <c r="T92" s="190" t="s">
        <v>150</v>
      </c>
      <c r="U92" s="190" t="s">
        <v>150</v>
      </c>
      <c r="V92" s="190" t="s">
        <v>150</v>
      </c>
      <c r="W92" s="190" t="s">
        <v>150</v>
      </c>
      <c r="X92" s="190"/>
      <c r="Y92" s="199"/>
    </row>
    <row r="93" spans="1:25" ht="58.5" customHeight="1">
      <c r="A93" s="1"/>
      <c r="B93" s="190">
        <v>85</v>
      </c>
      <c r="C93" s="237" t="s">
        <v>661</v>
      </c>
      <c r="D93" s="169"/>
      <c r="E93" s="196" t="s">
        <v>49</v>
      </c>
      <c r="F93" s="196" t="s">
        <v>2</v>
      </c>
      <c r="G93" s="137" t="s">
        <v>148</v>
      </c>
      <c r="H93" s="197"/>
      <c r="I93" s="243">
        <v>1000000</v>
      </c>
      <c r="J93" s="386"/>
      <c r="K93" s="386"/>
      <c r="L93" s="195"/>
      <c r="M93" s="195"/>
      <c r="N93" s="190">
        <v>1</v>
      </c>
      <c r="O93" s="190" t="s">
        <v>150</v>
      </c>
      <c r="P93" s="190" t="s">
        <v>150</v>
      </c>
      <c r="Q93" s="190" t="s">
        <v>150</v>
      </c>
      <c r="R93" s="190" t="s">
        <v>150</v>
      </c>
      <c r="S93" s="190" t="s">
        <v>150</v>
      </c>
      <c r="T93" s="190" t="s">
        <v>150</v>
      </c>
      <c r="U93" s="190" t="s">
        <v>150</v>
      </c>
      <c r="V93" s="190" t="s">
        <v>150</v>
      </c>
      <c r="W93" s="190" t="s">
        <v>150</v>
      </c>
      <c r="X93" s="190"/>
      <c r="Y93" s="199"/>
    </row>
    <row r="94" spans="1:25" ht="58.5" customHeight="1">
      <c r="A94" s="1"/>
      <c r="B94" s="190">
        <v>86</v>
      </c>
      <c r="C94" s="237" t="s">
        <v>662</v>
      </c>
      <c r="D94" s="200"/>
      <c r="E94" s="196" t="s">
        <v>37</v>
      </c>
      <c r="F94" s="196" t="s">
        <v>2</v>
      </c>
      <c r="G94" s="137" t="s">
        <v>148</v>
      </c>
      <c r="H94" s="197"/>
      <c r="I94" s="243">
        <v>1000000</v>
      </c>
      <c r="J94" s="386"/>
      <c r="K94" s="386"/>
      <c r="L94" s="195"/>
      <c r="M94" s="195"/>
      <c r="N94" s="190">
        <v>1</v>
      </c>
      <c r="O94" s="190" t="s">
        <v>150</v>
      </c>
      <c r="P94" s="190" t="s">
        <v>150</v>
      </c>
      <c r="Q94" s="190" t="s">
        <v>150</v>
      </c>
      <c r="R94" s="190" t="s">
        <v>150</v>
      </c>
      <c r="S94" s="190" t="s">
        <v>150</v>
      </c>
      <c r="T94" s="190" t="s">
        <v>150</v>
      </c>
      <c r="U94" s="190" t="s">
        <v>150</v>
      </c>
      <c r="V94" s="190" t="s">
        <v>150</v>
      </c>
      <c r="W94" s="190" t="s">
        <v>150</v>
      </c>
      <c r="X94" s="190"/>
      <c r="Y94" s="199"/>
    </row>
    <row r="95" spans="1:25">
      <c r="A95" s="1"/>
      <c r="B95" s="653" t="s">
        <v>87</v>
      </c>
      <c r="C95" s="653"/>
      <c r="D95" s="201"/>
      <c r="E95" s="190"/>
      <c r="F95" s="190"/>
      <c r="G95" s="245"/>
      <c r="H95" s="195"/>
      <c r="I95" s="202">
        <f>SUM(I9:I94)</f>
        <v>106790000</v>
      </c>
      <c r="J95" s="386"/>
      <c r="K95" s="386"/>
      <c r="L95" s="201">
        <f>SUM(L9:L94)</f>
        <v>0</v>
      </c>
      <c r="M95" s="195"/>
      <c r="N95" s="201">
        <f>SUM(N9:N94)</f>
        <v>50</v>
      </c>
      <c r="O95" s="236">
        <f t="shared" ref="O95:X95" si="0">SUM(O9:O94)</f>
        <v>26</v>
      </c>
      <c r="P95" s="236">
        <f t="shared" si="0"/>
        <v>0</v>
      </c>
      <c r="Q95" s="236">
        <f t="shared" si="0"/>
        <v>0</v>
      </c>
      <c r="R95" s="236">
        <f t="shared" si="0"/>
        <v>10</v>
      </c>
      <c r="S95" s="236">
        <f t="shared" si="0"/>
        <v>0</v>
      </c>
      <c r="T95" s="236">
        <f t="shared" si="0"/>
        <v>0</v>
      </c>
      <c r="U95" s="236">
        <f t="shared" si="0"/>
        <v>0</v>
      </c>
      <c r="V95" s="236">
        <f t="shared" si="0"/>
        <v>0</v>
      </c>
      <c r="W95" s="236">
        <f t="shared" si="0"/>
        <v>0</v>
      </c>
      <c r="X95" s="397">
        <f t="shared" si="0"/>
        <v>5021</v>
      </c>
      <c r="Y95" s="201"/>
    </row>
    <row r="96" spans="1:25">
      <c r="A96" s="1"/>
      <c r="B96" s="203"/>
      <c r="C96" s="204"/>
      <c r="D96" s="205"/>
      <c r="E96" s="206"/>
      <c r="F96" s="206"/>
      <c r="G96" s="246"/>
      <c r="H96" s="204"/>
      <c r="I96" s="204"/>
      <c r="J96" s="387"/>
      <c r="K96" s="387"/>
      <c r="L96" s="204"/>
      <c r="M96" s="204"/>
      <c r="N96" s="204">
        <f>SUM(N95:W95)</f>
        <v>86</v>
      </c>
      <c r="O96" s="204"/>
      <c r="P96" s="204"/>
      <c r="Q96" s="204"/>
      <c r="R96" s="204"/>
      <c r="S96" s="204"/>
      <c r="T96" s="204"/>
      <c r="U96" s="204"/>
      <c r="V96" s="204"/>
      <c r="W96" s="204"/>
      <c r="X96" s="203"/>
    </row>
    <row r="97" spans="1:25">
      <c r="A97" s="1"/>
      <c r="B97" s="654" t="s">
        <v>88</v>
      </c>
      <c r="C97" s="654"/>
      <c r="D97" s="205"/>
      <c r="E97" s="655" t="s">
        <v>89</v>
      </c>
      <c r="F97" s="655"/>
      <c r="G97" s="655"/>
      <c r="H97" s="655"/>
      <c r="I97" s="655"/>
      <c r="J97" s="387"/>
      <c r="K97" s="387"/>
      <c r="M97" s="204"/>
      <c r="N97" s="204"/>
      <c r="O97" s="204"/>
      <c r="P97" s="204"/>
      <c r="Q97" s="204"/>
      <c r="R97" s="204"/>
      <c r="S97" s="204"/>
      <c r="T97" s="204"/>
    </row>
    <row r="98" spans="1:25">
      <c r="A98" s="1"/>
      <c r="B98" s="630" t="s">
        <v>90</v>
      </c>
      <c r="C98" s="631"/>
      <c r="D98" s="632"/>
      <c r="E98" s="656" t="s">
        <v>91</v>
      </c>
      <c r="F98" s="657"/>
      <c r="G98" s="657"/>
      <c r="H98" s="657"/>
      <c r="I98" s="657"/>
      <c r="J98" s="388"/>
      <c r="K98" s="394"/>
      <c r="L98" s="208"/>
      <c r="M98" s="207"/>
      <c r="N98" s="207"/>
      <c r="O98" s="209"/>
      <c r="P98" s="210"/>
      <c r="Q98" s="210"/>
      <c r="R98" s="210"/>
      <c r="S98" s="211"/>
      <c r="T98" s="211"/>
      <c r="U98" s="212"/>
      <c r="V98" s="212"/>
    </row>
    <row r="99" spans="1:25">
      <c r="A99" s="1"/>
      <c r="B99" s="630" t="s">
        <v>92</v>
      </c>
      <c r="C99" s="631"/>
      <c r="D99" s="632"/>
      <c r="E99" s="643" t="s">
        <v>93</v>
      </c>
      <c r="F99" s="644"/>
      <c r="G99" s="644"/>
      <c r="H99" s="644"/>
      <c r="I99" s="644"/>
      <c r="J99" s="644"/>
      <c r="K99" s="644"/>
      <c r="L99" s="644"/>
      <c r="M99" s="644"/>
      <c r="N99" s="644"/>
      <c r="O99" s="645"/>
      <c r="P99" s="213"/>
      <c r="Q99" s="213"/>
      <c r="R99" s="213"/>
      <c r="S99" s="213"/>
      <c r="T99" s="213"/>
      <c r="U99" s="213"/>
      <c r="V99" s="213"/>
    </row>
    <row r="100" spans="1:25">
      <c r="A100" s="1"/>
      <c r="B100" s="630" t="s">
        <v>94</v>
      </c>
      <c r="C100" s="631"/>
      <c r="D100" s="632"/>
      <c r="E100" s="214" t="s">
        <v>149</v>
      </c>
      <c r="F100" s="228"/>
      <c r="G100" s="215"/>
      <c r="H100" s="215"/>
      <c r="I100" s="216"/>
      <c r="J100" s="389"/>
      <c r="K100" s="395"/>
      <c r="L100" s="217"/>
      <c r="M100" s="210"/>
      <c r="N100" s="210"/>
      <c r="O100" s="218"/>
      <c r="P100" s="210"/>
      <c r="Q100" s="210"/>
      <c r="R100" s="210"/>
      <c r="S100" s="211"/>
      <c r="T100" s="211"/>
      <c r="U100" s="212"/>
      <c r="V100" s="212"/>
    </row>
    <row r="101" spans="1:25">
      <c r="A101" s="1"/>
      <c r="B101" s="630" t="s">
        <v>95</v>
      </c>
      <c r="C101" s="631"/>
      <c r="D101" s="632"/>
      <c r="E101" s="633" t="s">
        <v>96</v>
      </c>
      <c r="F101" s="634"/>
      <c r="G101" s="634"/>
      <c r="H101" s="634"/>
      <c r="I101" s="634"/>
      <c r="J101" s="634"/>
      <c r="K101" s="634"/>
      <c r="L101" s="634"/>
      <c r="M101" s="634"/>
      <c r="N101" s="634"/>
      <c r="O101" s="218"/>
      <c r="P101" s="210"/>
      <c r="Q101" s="210"/>
      <c r="R101" s="210"/>
      <c r="S101" s="211"/>
      <c r="T101" s="211"/>
      <c r="U101" s="212"/>
      <c r="V101" s="212"/>
    </row>
    <row r="102" spans="1:25">
      <c r="A102" s="1"/>
      <c r="B102" s="630" t="s">
        <v>97</v>
      </c>
      <c r="C102" s="631"/>
      <c r="D102" s="632"/>
      <c r="E102" s="633" t="s">
        <v>98</v>
      </c>
      <c r="F102" s="634"/>
      <c r="G102" s="634"/>
      <c r="H102" s="634"/>
      <c r="I102" s="634"/>
      <c r="J102" s="634"/>
      <c r="K102" s="634"/>
      <c r="L102" s="634"/>
      <c r="M102" s="634"/>
      <c r="N102" s="634"/>
      <c r="O102" s="218"/>
      <c r="P102" s="210"/>
      <c r="Q102" s="210"/>
      <c r="R102" s="210"/>
      <c r="S102" s="211"/>
      <c r="T102" s="211"/>
      <c r="U102" s="212"/>
      <c r="V102" s="212"/>
    </row>
    <row r="103" spans="1:25">
      <c r="A103" s="1"/>
      <c r="B103" s="630" t="s">
        <v>99</v>
      </c>
      <c r="C103" s="631"/>
      <c r="D103" s="632"/>
      <c r="E103" s="633" t="s">
        <v>100</v>
      </c>
      <c r="F103" s="634"/>
      <c r="G103" s="634"/>
      <c r="H103" s="634"/>
      <c r="I103" s="634"/>
      <c r="J103" s="634"/>
      <c r="K103" s="634"/>
      <c r="L103" s="634"/>
      <c r="M103" s="634"/>
      <c r="N103" s="634"/>
      <c r="O103" s="218"/>
      <c r="P103" s="210"/>
      <c r="Q103" s="210"/>
      <c r="R103" s="210"/>
      <c r="S103" s="211"/>
      <c r="T103" s="211"/>
      <c r="U103" s="212"/>
      <c r="V103" s="212"/>
    </row>
    <row r="104" spans="1:25" ht="44.25" customHeight="1">
      <c r="A104" s="1"/>
      <c r="B104" s="637" t="s">
        <v>101</v>
      </c>
      <c r="C104" s="638"/>
      <c r="D104" s="639"/>
      <c r="E104" s="633" t="s">
        <v>102</v>
      </c>
      <c r="F104" s="634"/>
      <c r="G104" s="634"/>
      <c r="H104" s="634"/>
      <c r="I104" s="634"/>
      <c r="J104" s="634"/>
      <c r="K104" s="634"/>
      <c r="L104" s="634"/>
      <c r="M104" s="634"/>
      <c r="N104" s="634"/>
      <c r="O104" s="218"/>
      <c r="P104" s="210"/>
      <c r="Q104" s="210"/>
      <c r="R104" s="210"/>
      <c r="S104" s="211"/>
      <c r="T104" s="211"/>
      <c r="U104" s="212"/>
      <c r="V104" s="212"/>
      <c r="W104" s="1"/>
      <c r="X104" s="393"/>
      <c r="Y104" s="1"/>
    </row>
    <row r="105" spans="1:25">
      <c r="A105" s="1"/>
      <c r="B105" s="630" t="s">
        <v>103</v>
      </c>
      <c r="C105" s="631"/>
      <c r="D105" s="632"/>
      <c r="E105" s="640" t="s">
        <v>104</v>
      </c>
      <c r="F105" s="641"/>
      <c r="G105" s="641"/>
      <c r="H105" s="641"/>
      <c r="I105" s="641"/>
      <c r="J105" s="641"/>
      <c r="K105" s="641"/>
      <c r="L105" s="641"/>
      <c r="M105" s="641"/>
      <c r="N105" s="641"/>
      <c r="O105" s="642"/>
      <c r="P105" s="210"/>
      <c r="Q105" s="210"/>
      <c r="R105" s="210"/>
      <c r="S105" s="211"/>
      <c r="T105" s="211"/>
      <c r="U105" s="212"/>
      <c r="V105" s="212"/>
      <c r="W105" s="1"/>
      <c r="X105" s="393"/>
      <c r="Y105" s="1"/>
    </row>
    <row r="106" spans="1:25">
      <c r="A106" s="1"/>
      <c r="B106" s="630" t="s">
        <v>105</v>
      </c>
      <c r="C106" s="631"/>
      <c r="D106" s="631"/>
      <c r="H106" s="216"/>
      <c r="I106" s="216"/>
      <c r="J106" s="389"/>
      <c r="K106" s="389"/>
      <c r="L106" s="216"/>
      <c r="M106" s="216"/>
      <c r="N106" s="212"/>
      <c r="O106" s="212"/>
      <c r="P106" s="212"/>
      <c r="Q106" s="212"/>
      <c r="R106" s="212"/>
      <c r="S106" s="212"/>
      <c r="T106" s="212"/>
      <c r="U106" s="212"/>
      <c r="V106" s="212"/>
      <c r="W106" s="1"/>
      <c r="X106" s="393"/>
      <c r="Y106" s="1"/>
    </row>
    <row r="107" spans="1:25">
      <c r="A107" s="1"/>
      <c r="B107" s="635" t="s">
        <v>106</v>
      </c>
      <c r="C107" s="636"/>
      <c r="D107" s="636"/>
      <c r="G107" s="246"/>
      <c r="H107" s="204"/>
      <c r="I107" s="204"/>
      <c r="J107" s="390"/>
      <c r="K107" s="390"/>
      <c r="L107" s="220"/>
      <c r="M107" s="220"/>
      <c r="N107" s="220"/>
      <c r="O107" s="220"/>
      <c r="P107" s="220"/>
      <c r="Q107" s="220"/>
      <c r="W107" s="1"/>
      <c r="X107" s="393"/>
      <c r="Y107" s="1"/>
    </row>
    <row r="108" spans="1:25">
      <c r="A108" s="1"/>
      <c r="B108" s="630" t="s">
        <v>107</v>
      </c>
      <c r="C108" s="631"/>
      <c r="D108" s="631"/>
      <c r="W108" s="1"/>
      <c r="X108" s="393"/>
      <c r="Y108" s="1"/>
    </row>
    <row r="109" spans="1:25">
      <c r="A109" s="1"/>
      <c r="C109" s="222" t="s">
        <v>108</v>
      </c>
      <c r="G109" s="221"/>
      <c r="H109" s="223"/>
      <c r="I109" s="223"/>
      <c r="W109" s="1"/>
      <c r="X109" s="393"/>
      <c r="Y109" s="1"/>
    </row>
  </sheetData>
  <autoFilter ref="B5:Y109"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</autoFilter>
  <mergeCells count="49">
    <mergeCell ref="B2:R2"/>
    <mergeCell ref="S2:Y2"/>
    <mergeCell ref="B3:W3"/>
    <mergeCell ref="B4:D4"/>
    <mergeCell ref="B5:B8"/>
    <mergeCell ref="C5:C8"/>
    <mergeCell ref="D5:D8"/>
    <mergeCell ref="E5:E8"/>
    <mergeCell ref="G5:G8"/>
    <mergeCell ref="H5:H8"/>
    <mergeCell ref="K5:K8"/>
    <mergeCell ref="L5:W5"/>
    <mergeCell ref="X5:X8"/>
    <mergeCell ref="Y5:Y8"/>
    <mergeCell ref="L6:M6"/>
    <mergeCell ref="N6:W6"/>
    <mergeCell ref="W7:W8"/>
    <mergeCell ref="B95:C95"/>
    <mergeCell ref="B97:C97"/>
    <mergeCell ref="E97:I97"/>
    <mergeCell ref="B98:D98"/>
    <mergeCell ref="E98:I98"/>
    <mergeCell ref="N7:N8"/>
    <mergeCell ref="O7:R7"/>
    <mergeCell ref="S7:S8"/>
    <mergeCell ref="T7:T8"/>
    <mergeCell ref="U7:U8"/>
    <mergeCell ref="V7:V8"/>
    <mergeCell ref="I5:I8"/>
    <mergeCell ref="J5:J8"/>
    <mergeCell ref="B99:D99"/>
    <mergeCell ref="E99:O99"/>
    <mergeCell ref="B100:D100"/>
    <mergeCell ref="L7:L8"/>
    <mergeCell ref="M7:M8"/>
    <mergeCell ref="F5:F8"/>
    <mergeCell ref="B101:D101"/>
    <mergeCell ref="E101:N101"/>
    <mergeCell ref="B106:D106"/>
    <mergeCell ref="B107:D107"/>
    <mergeCell ref="B108:D108"/>
    <mergeCell ref="B103:D103"/>
    <mergeCell ref="E103:N103"/>
    <mergeCell ref="B104:D104"/>
    <mergeCell ref="E104:N104"/>
    <mergeCell ref="B105:D105"/>
    <mergeCell ref="E105:O105"/>
    <mergeCell ref="B102:D102"/>
    <mergeCell ref="E102:N10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Z330"/>
  <sheetViews>
    <sheetView workbookViewId="0">
      <selection activeCell="I9" sqref="I9"/>
    </sheetView>
  </sheetViews>
  <sheetFormatPr defaultRowHeight="15.75"/>
  <cols>
    <col min="1" max="1" width="1.42578125" style="104" customWidth="1"/>
    <col min="2" max="2" width="4.7109375" style="127" customWidth="1"/>
    <col min="3" max="3" width="33.140625" style="104" customWidth="1"/>
    <col min="4" max="4" width="10" style="127" customWidth="1"/>
    <col min="5" max="6" width="9.28515625" style="143" customWidth="1"/>
    <col min="7" max="7" width="18.28515625" style="104" customWidth="1"/>
    <col min="8" max="9" width="15.42578125" style="104" customWidth="1"/>
    <col min="10" max="10" width="14.85546875" style="104" customWidth="1"/>
    <col min="11" max="11" width="10.7109375" style="104" customWidth="1"/>
    <col min="12" max="12" width="16.7109375" style="104" customWidth="1"/>
    <col min="13" max="13" width="10.140625" style="104" customWidth="1"/>
    <col min="14" max="14" width="4.85546875" style="104" customWidth="1"/>
    <col min="15" max="24" width="4.7109375" style="104" customWidth="1"/>
    <col min="25" max="25" width="6.140625" style="226" customWidth="1"/>
    <col min="26" max="26" width="6.140625" style="104" customWidth="1"/>
  </cols>
  <sheetData>
    <row r="2" spans="2:26" ht="18.75">
      <c r="B2" s="709" t="s">
        <v>64</v>
      </c>
      <c r="C2" s="709"/>
      <c r="D2" s="709"/>
      <c r="E2" s="709"/>
      <c r="F2" s="709"/>
      <c r="G2" s="709"/>
      <c r="H2" s="709"/>
      <c r="I2" s="709"/>
      <c r="J2" s="709"/>
      <c r="K2" s="709"/>
      <c r="L2" s="709"/>
      <c r="M2" s="709"/>
      <c r="N2" s="709"/>
      <c r="O2" s="709"/>
      <c r="P2" s="709"/>
      <c r="Q2" s="709"/>
      <c r="R2" s="709"/>
      <c r="S2" s="709"/>
      <c r="T2" s="710" t="s">
        <v>65</v>
      </c>
      <c r="U2" s="710"/>
      <c r="V2" s="710"/>
      <c r="W2" s="710"/>
      <c r="X2" s="710"/>
      <c r="Y2" s="710"/>
      <c r="Z2" s="710"/>
    </row>
    <row r="3" spans="2:26" ht="18.75">
      <c r="B3" s="709" t="s">
        <v>66</v>
      </c>
      <c r="C3" s="709"/>
      <c r="D3" s="709"/>
      <c r="E3" s="709"/>
      <c r="F3" s="709"/>
      <c r="G3" s="709"/>
      <c r="H3" s="709"/>
      <c r="I3" s="709"/>
      <c r="J3" s="709"/>
      <c r="K3" s="709"/>
      <c r="L3" s="709"/>
      <c r="M3" s="709"/>
      <c r="N3" s="709"/>
      <c r="O3" s="709"/>
      <c r="P3" s="709"/>
      <c r="Q3" s="709"/>
      <c r="R3" s="709"/>
      <c r="S3" s="709"/>
      <c r="T3" s="709"/>
      <c r="U3" s="709"/>
      <c r="V3" s="709"/>
      <c r="W3" s="709"/>
      <c r="X3" s="709"/>
      <c r="Y3" s="224"/>
    </row>
    <row r="4" spans="2:26">
      <c r="B4" s="711" t="s">
        <v>118</v>
      </c>
      <c r="C4" s="711"/>
      <c r="D4" s="711"/>
      <c r="E4" s="140"/>
      <c r="F4" s="140"/>
      <c r="G4" s="106"/>
      <c r="H4" s="106"/>
      <c r="I4" s="106"/>
      <c r="J4" s="106"/>
      <c r="K4" s="106"/>
      <c r="L4" s="106"/>
      <c r="M4" s="107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225"/>
    </row>
    <row r="5" spans="2:26">
      <c r="B5" s="712" t="s">
        <v>67</v>
      </c>
      <c r="C5" s="713" t="s">
        <v>68</v>
      </c>
      <c r="D5" s="695" t="s">
        <v>69</v>
      </c>
      <c r="E5" s="697" t="s">
        <v>70</v>
      </c>
      <c r="F5" s="697" t="s">
        <v>570</v>
      </c>
      <c r="G5" s="695" t="s">
        <v>71</v>
      </c>
      <c r="H5" s="695" t="s">
        <v>72</v>
      </c>
      <c r="I5" s="470"/>
      <c r="J5" s="695" t="s">
        <v>73</v>
      </c>
      <c r="K5" s="695" t="s">
        <v>74</v>
      </c>
      <c r="L5" s="695" t="s">
        <v>75</v>
      </c>
      <c r="M5" s="714" t="s">
        <v>76</v>
      </c>
      <c r="N5" s="714"/>
      <c r="O5" s="714"/>
      <c r="P5" s="714"/>
      <c r="Q5" s="714"/>
      <c r="R5" s="714"/>
      <c r="S5" s="714"/>
      <c r="T5" s="714"/>
      <c r="U5" s="714"/>
      <c r="V5" s="714"/>
      <c r="W5" s="714"/>
      <c r="X5" s="714"/>
      <c r="Y5" s="732" t="s">
        <v>77</v>
      </c>
      <c r="Z5" s="718" t="s">
        <v>78</v>
      </c>
    </row>
    <row r="6" spans="2:26">
      <c r="B6" s="712"/>
      <c r="C6" s="713"/>
      <c r="D6" s="708"/>
      <c r="E6" s="698"/>
      <c r="F6" s="698"/>
      <c r="G6" s="708"/>
      <c r="H6" s="708"/>
      <c r="I6" s="472"/>
      <c r="J6" s="708"/>
      <c r="K6" s="708"/>
      <c r="L6" s="708"/>
      <c r="M6" s="714" t="s">
        <v>79</v>
      </c>
      <c r="N6" s="714"/>
      <c r="O6" s="721" t="s">
        <v>80</v>
      </c>
      <c r="P6" s="722"/>
      <c r="Q6" s="722"/>
      <c r="R6" s="722"/>
      <c r="S6" s="722"/>
      <c r="T6" s="722"/>
      <c r="U6" s="722"/>
      <c r="V6" s="722"/>
      <c r="W6" s="722"/>
      <c r="X6" s="723"/>
      <c r="Y6" s="733"/>
      <c r="Z6" s="719"/>
    </row>
    <row r="7" spans="2:26" ht="28.5">
      <c r="B7" s="712"/>
      <c r="C7" s="713"/>
      <c r="D7" s="708"/>
      <c r="E7" s="698"/>
      <c r="F7" s="698"/>
      <c r="G7" s="708"/>
      <c r="H7" s="708"/>
      <c r="I7" s="472" t="s">
        <v>3271</v>
      </c>
      <c r="J7" s="708"/>
      <c r="K7" s="708"/>
      <c r="L7" s="708"/>
      <c r="M7" s="693" t="s">
        <v>81</v>
      </c>
      <c r="N7" s="695" t="s">
        <v>82</v>
      </c>
      <c r="O7" s="695" t="s">
        <v>0</v>
      </c>
      <c r="P7" s="705" t="s">
        <v>1</v>
      </c>
      <c r="Q7" s="706"/>
      <c r="R7" s="706"/>
      <c r="S7" s="707"/>
      <c r="T7" s="695" t="s">
        <v>2</v>
      </c>
      <c r="U7" s="695" t="s">
        <v>3</v>
      </c>
      <c r="V7" s="695" t="s">
        <v>4</v>
      </c>
      <c r="W7" s="695" t="s">
        <v>5</v>
      </c>
      <c r="X7" s="695" t="s">
        <v>6</v>
      </c>
      <c r="Y7" s="733"/>
      <c r="Z7" s="719"/>
    </row>
    <row r="8" spans="2:26" ht="27.75" customHeight="1">
      <c r="B8" s="712"/>
      <c r="C8" s="713"/>
      <c r="D8" s="696"/>
      <c r="E8" s="699"/>
      <c r="F8" s="699"/>
      <c r="G8" s="696"/>
      <c r="H8" s="696"/>
      <c r="I8" s="471"/>
      <c r="J8" s="696"/>
      <c r="K8" s="696"/>
      <c r="L8" s="696"/>
      <c r="M8" s="694"/>
      <c r="N8" s="696"/>
      <c r="O8" s="696"/>
      <c r="P8" s="109" t="s">
        <v>83</v>
      </c>
      <c r="Q8" s="109" t="s">
        <v>84</v>
      </c>
      <c r="R8" s="109" t="s">
        <v>85</v>
      </c>
      <c r="S8" s="109" t="s">
        <v>86</v>
      </c>
      <c r="T8" s="696"/>
      <c r="U8" s="696"/>
      <c r="V8" s="696"/>
      <c r="W8" s="696"/>
      <c r="X8" s="696"/>
      <c r="Y8" s="734"/>
      <c r="Z8" s="720"/>
    </row>
    <row r="9" spans="2:26" ht="51.75" customHeight="1">
      <c r="B9" s="135">
        <v>1</v>
      </c>
      <c r="C9" s="134" t="s">
        <v>328</v>
      </c>
      <c r="D9" s="136" t="s">
        <v>337</v>
      </c>
      <c r="E9" s="135" t="s">
        <v>45</v>
      </c>
      <c r="F9" s="135" t="s">
        <v>2</v>
      </c>
      <c r="G9" s="169" t="s">
        <v>127</v>
      </c>
      <c r="H9" s="138"/>
      <c r="I9" s="138"/>
      <c r="J9" s="154">
        <v>2000000</v>
      </c>
      <c r="K9" s="138"/>
      <c r="L9" s="138"/>
      <c r="M9" s="138"/>
      <c r="N9" s="138"/>
      <c r="O9" s="135" t="s">
        <v>150</v>
      </c>
      <c r="P9" s="135" t="s">
        <v>150</v>
      </c>
      <c r="Q9" s="135" t="s">
        <v>150</v>
      </c>
      <c r="R9" s="135" t="s">
        <v>150</v>
      </c>
      <c r="S9" s="135">
        <v>1</v>
      </c>
      <c r="T9" s="135" t="s">
        <v>150</v>
      </c>
      <c r="U9" s="135" t="s">
        <v>150</v>
      </c>
      <c r="V9" s="135" t="s">
        <v>150</v>
      </c>
      <c r="W9" s="135" t="s">
        <v>150</v>
      </c>
      <c r="X9" s="135" t="s">
        <v>150</v>
      </c>
      <c r="Y9" s="135"/>
      <c r="Z9" s="138"/>
    </row>
    <row r="10" spans="2:26" ht="51.75" customHeight="1">
      <c r="B10" s="135">
        <v>2</v>
      </c>
      <c r="C10" s="134" t="s">
        <v>329</v>
      </c>
      <c r="D10" s="136" t="s">
        <v>338</v>
      </c>
      <c r="E10" s="135" t="s">
        <v>45</v>
      </c>
      <c r="F10" s="135" t="s">
        <v>2</v>
      </c>
      <c r="G10" s="169" t="s">
        <v>127</v>
      </c>
      <c r="H10" s="138"/>
      <c r="I10" s="138"/>
      <c r="J10" s="154">
        <v>1000000</v>
      </c>
      <c r="K10" s="138"/>
      <c r="L10" s="138"/>
      <c r="M10" s="138"/>
      <c r="N10" s="138"/>
      <c r="O10" s="135" t="s">
        <v>150</v>
      </c>
      <c r="P10" s="135" t="s">
        <v>150</v>
      </c>
      <c r="Q10" s="135" t="s">
        <v>150</v>
      </c>
      <c r="R10" s="135" t="s">
        <v>150</v>
      </c>
      <c r="S10" s="135" t="s">
        <v>150</v>
      </c>
      <c r="T10" s="135" t="s">
        <v>150</v>
      </c>
      <c r="U10" s="135" t="s">
        <v>150</v>
      </c>
      <c r="V10" s="135" t="s">
        <v>150</v>
      </c>
      <c r="W10" s="135" t="s">
        <v>150</v>
      </c>
      <c r="X10" s="135">
        <v>1</v>
      </c>
      <c r="Y10" s="135">
        <v>330</v>
      </c>
      <c r="Z10" s="138"/>
    </row>
    <row r="11" spans="2:26" ht="51.75" customHeight="1">
      <c r="B11" s="135">
        <v>3</v>
      </c>
      <c r="C11" s="137" t="s">
        <v>330</v>
      </c>
      <c r="D11" s="136" t="s">
        <v>339</v>
      </c>
      <c r="E11" s="135" t="s">
        <v>45</v>
      </c>
      <c r="F11" s="135" t="s">
        <v>2</v>
      </c>
      <c r="G11" s="169" t="s">
        <v>127</v>
      </c>
      <c r="H11" s="138"/>
      <c r="I11" s="138"/>
      <c r="J11" s="154">
        <v>1500000</v>
      </c>
      <c r="K11" s="138"/>
      <c r="L11" s="138"/>
      <c r="M11" s="138"/>
      <c r="N11" s="138"/>
      <c r="O11" s="135" t="s">
        <v>150</v>
      </c>
      <c r="P11" s="135" t="s">
        <v>150</v>
      </c>
      <c r="Q11" s="135" t="s">
        <v>150</v>
      </c>
      <c r="R11" s="135" t="s">
        <v>150</v>
      </c>
      <c r="S11" s="135" t="s">
        <v>150</v>
      </c>
      <c r="T11" s="135" t="s">
        <v>150</v>
      </c>
      <c r="U11" s="135" t="s">
        <v>150</v>
      </c>
      <c r="V11" s="135" t="s">
        <v>150</v>
      </c>
      <c r="W11" s="135" t="s">
        <v>150</v>
      </c>
      <c r="X11" s="135">
        <v>1</v>
      </c>
      <c r="Y11" s="135"/>
      <c r="Z11" s="138"/>
    </row>
    <row r="12" spans="2:26" ht="51.75" customHeight="1">
      <c r="B12" s="135">
        <v>4</v>
      </c>
      <c r="C12" s="134" t="s">
        <v>331</v>
      </c>
      <c r="D12" s="136" t="s">
        <v>340</v>
      </c>
      <c r="E12" s="135" t="s">
        <v>45</v>
      </c>
      <c r="F12" s="135" t="s">
        <v>2</v>
      </c>
      <c r="G12" s="169" t="s">
        <v>127</v>
      </c>
      <c r="H12" s="138"/>
      <c r="I12" s="138"/>
      <c r="J12" s="154">
        <v>1000000</v>
      </c>
      <c r="K12" s="138"/>
      <c r="L12" s="138"/>
      <c r="M12" s="138"/>
      <c r="N12" s="138"/>
      <c r="O12" s="135" t="s">
        <v>150</v>
      </c>
      <c r="P12" s="135" t="s">
        <v>150</v>
      </c>
      <c r="Q12" s="135" t="s">
        <v>150</v>
      </c>
      <c r="R12" s="135" t="s">
        <v>150</v>
      </c>
      <c r="S12" s="135">
        <v>1</v>
      </c>
      <c r="T12" s="135" t="s">
        <v>150</v>
      </c>
      <c r="U12" s="135" t="s">
        <v>150</v>
      </c>
      <c r="V12" s="135" t="s">
        <v>150</v>
      </c>
      <c r="W12" s="135" t="s">
        <v>150</v>
      </c>
      <c r="X12" s="135" t="s">
        <v>150</v>
      </c>
      <c r="Y12" s="135"/>
      <c r="Z12" s="138"/>
    </row>
    <row r="13" spans="2:26" ht="51.75" customHeight="1">
      <c r="B13" s="135">
        <v>5</v>
      </c>
      <c r="C13" s="134" t="s">
        <v>332</v>
      </c>
      <c r="D13" s="136" t="s">
        <v>341</v>
      </c>
      <c r="E13" s="135" t="s">
        <v>45</v>
      </c>
      <c r="F13" s="135" t="s">
        <v>2</v>
      </c>
      <c r="G13" s="169" t="s">
        <v>127</v>
      </c>
      <c r="H13" s="138"/>
      <c r="I13" s="138"/>
      <c r="J13" s="154">
        <v>500000</v>
      </c>
      <c r="K13" s="138"/>
      <c r="L13" s="138"/>
      <c r="M13" s="138"/>
      <c r="N13" s="138"/>
      <c r="O13" s="135" t="s">
        <v>150</v>
      </c>
      <c r="P13" s="135">
        <v>1</v>
      </c>
      <c r="Q13" s="135" t="s">
        <v>150</v>
      </c>
      <c r="R13" s="135" t="s">
        <v>150</v>
      </c>
      <c r="S13" s="135" t="s">
        <v>150</v>
      </c>
      <c r="T13" s="135" t="s">
        <v>150</v>
      </c>
      <c r="U13" s="135" t="s">
        <v>150</v>
      </c>
      <c r="V13" s="135" t="s">
        <v>150</v>
      </c>
      <c r="W13" s="135" t="s">
        <v>150</v>
      </c>
      <c r="X13" s="135" t="s">
        <v>150</v>
      </c>
      <c r="Y13" s="135"/>
      <c r="Z13" s="138"/>
    </row>
    <row r="14" spans="2:26" ht="51.75" customHeight="1">
      <c r="B14" s="135">
        <v>6</v>
      </c>
      <c r="C14" s="134" t="s">
        <v>333</v>
      </c>
      <c r="D14" s="136" t="s">
        <v>342</v>
      </c>
      <c r="E14" s="135" t="s">
        <v>45</v>
      </c>
      <c r="F14" s="135" t="s">
        <v>2</v>
      </c>
      <c r="G14" s="169" t="s">
        <v>127</v>
      </c>
      <c r="H14" s="138"/>
      <c r="I14" s="138"/>
      <c r="J14" s="154">
        <v>1000000</v>
      </c>
      <c r="K14" s="138"/>
      <c r="L14" s="138"/>
      <c r="M14" s="138"/>
      <c r="N14" s="138"/>
      <c r="O14" s="135" t="s">
        <v>150</v>
      </c>
      <c r="P14" s="135" t="s">
        <v>150</v>
      </c>
      <c r="Q14" s="135" t="s">
        <v>150</v>
      </c>
      <c r="R14" s="135" t="s">
        <v>150</v>
      </c>
      <c r="S14" s="135">
        <v>1</v>
      </c>
      <c r="T14" s="135" t="s">
        <v>150</v>
      </c>
      <c r="U14" s="135" t="s">
        <v>150</v>
      </c>
      <c r="V14" s="135" t="s">
        <v>150</v>
      </c>
      <c r="W14" s="135" t="s">
        <v>150</v>
      </c>
      <c r="X14" s="135" t="s">
        <v>150</v>
      </c>
      <c r="Y14" s="135"/>
      <c r="Z14" s="138"/>
    </row>
    <row r="15" spans="2:26" ht="51.75" customHeight="1">
      <c r="B15" s="135">
        <v>7</v>
      </c>
      <c r="C15" s="134" t="s">
        <v>334</v>
      </c>
      <c r="D15" s="136" t="s">
        <v>343</v>
      </c>
      <c r="E15" s="135" t="s">
        <v>45</v>
      </c>
      <c r="F15" s="135" t="s">
        <v>2</v>
      </c>
      <c r="G15" s="169" t="s">
        <v>127</v>
      </c>
      <c r="H15" s="138"/>
      <c r="I15" s="138"/>
      <c r="J15" s="154">
        <v>2000000</v>
      </c>
      <c r="K15" s="138"/>
      <c r="L15" s="138"/>
      <c r="M15" s="138"/>
      <c r="N15" s="138"/>
      <c r="O15" s="135" t="s">
        <v>150</v>
      </c>
      <c r="P15" s="135" t="s">
        <v>150</v>
      </c>
      <c r="Q15" s="135" t="s">
        <v>150</v>
      </c>
      <c r="R15" s="135" t="s">
        <v>150</v>
      </c>
      <c r="S15" s="135" t="s">
        <v>150</v>
      </c>
      <c r="T15" s="135" t="s">
        <v>150</v>
      </c>
      <c r="U15" s="135" t="s">
        <v>150</v>
      </c>
      <c r="V15" s="135" t="s">
        <v>150</v>
      </c>
      <c r="W15" s="135" t="s">
        <v>150</v>
      </c>
      <c r="X15" s="135">
        <v>1</v>
      </c>
      <c r="Y15" s="135"/>
      <c r="Z15" s="138"/>
    </row>
    <row r="16" spans="2:26" ht="51.75" customHeight="1">
      <c r="B16" s="135">
        <v>8</v>
      </c>
      <c r="C16" s="134" t="s">
        <v>335</v>
      </c>
      <c r="D16" s="136" t="s">
        <v>344</v>
      </c>
      <c r="E16" s="135" t="s">
        <v>45</v>
      </c>
      <c r="F16" s="135" t="s">
        <v>2</v>
      </c>
      <c r="G16" s="169" t="s">
        <v>127</v>
      </c>
      <c r="H16" s="138"/>
      <c r="I16" s="138"/>
      <c r="J16" s="154">
        <v>1000000</v>
      </c>
      <c r="K16" s="138"/>
      <c r="L16" s="138"/>
      <c r="M16" s="138"/>
      <c r="N16" s="138"/>
      <c r="O16" s="135" t="s">
        <v>150</v>
      </c>
      <c r="P16" s="135" t="s">
        <v>150</v>
      </c>
      <c r="Q16" s="135" t="s">
        <v>150</v>
      </c>
      <c r="R16" s="135" t="s">
        <v>150</v>
      </c>
      <c r="S16" s="135" t="s">
        <v>150</v>
      </c>
      <c r="T16" s="135" t="s">
        <v>150</v>
      </c>
      <c r="U16" s="135" t="s">
        <v>150</v>
      </c>
      <c r="V16" s="135" t="s">
        <v>150</v>
      </c>
      <c r="W16" s="135" t="s">
        <v>150</v>
      </c>
      <c r="X16" s="135">
        <v>1</v>
      </c>
      <c r="Y16" s="135"/>
      <c r="Z16" s="138"/>
    </row>
    <row r="17" spans="2:26" ht="51.75" customHeight="1">
      <c r="B17" s="135">
        <v>9</v>
      </c>
      <c r="C17" s="134" t="s">
        <v>336</v>
      </c>
      <c r="D17" s="136" t="s">
        <v>345</v>
      </c>
      <c r="E17" s="135" t="s">
        <v>45</v>
      </c>
      <c r="F17" s="135" t="s">
        <v>2</v>
      </c>
      <c r="G17" s="169" t="s">
        <v>127</v>
      </c>
      <c r="H17" s="138"/>
      <c r="I17" s="138"/>
      <c r="J17" s="154">
        <v>1000000</v>
      </c>
      <c r="K17" s="138"/>
      <c r="L17" s="138"/>
      <c r="M17" s="138"/>
      <c r="N17" s="138"/>
      <c r="O17" s="135" t="s">
        <v>150</v>
      </c>
      <c r="P17" s="135" t="s">
        <v>150</v>
      </c>
      <c r="Q17" s="135" t="s">
        <v>150</v>
      </c>
      <c r="R17" s="135" t="s">
        <v>150</v>
      </c>
      <c r="S17" s="135">
        <v>1</v>
      </c>
      <c r="T17" s="135" t="s">
        <v>150</v>
      </c>
      <c r="U17" s="135" t="s">
        <v>150</v>
      </c>
      <c r="V17" s="135" t="s">
        <v>150</v>
      </c>
      <c r="W17" s="135" t="s">
        <v>150</v>
      </c>
      <c r="X17" s="135" t="s">
        <v>150</v>
      </c>
      <c r="Y17" s="135"/>
      <c r="Z17" s="138"/>
    </row>
    <row r="18" spans="2:26" ht="51.75" customHeight="1">
      <c r="B18" s="135">
        <v>10</v>
      </c>
      <c r="C18" s="237" t="s">
        <v>604</v>
      </c>
      <c r="D18" s="237" t="s">
        <v>606</v>
      </c>
      <c r="E18" s="135" t="s">
        <v>45</v>
      </c>
      <c r="F18" s="135" t="s">
        <v>2</v>
      </c>
      <c r="G18" s="169" t="s">
        <v>127</v>
      </c>
      <c r="H18" s="138"/>
      <c r="I18" s="138"/>
      <c r="J18" s="239">
        <v>500000</v>
      </c>
      <c r="K18" s="138"/>
      <c r="L18" s="138"/>
      <c r="M18" s="138"/>
      <c r="N18" s="138"/>
      <c r="O18" s="135" t="s">
        <v>150</v>
      </c>
      <c r="P18" s="135">
        <v>1</v>
      </c>
      <c r="Q18" s="135" t="s">
        <v>150</v>
      </c>
      <c r="R18" s="135" t="s">
        <v>150</v>
      </c>
      <c r="S18" s="135" t="s">
        <v>150</v>
      </c>
      <c r="T18" s="135" t="s">
        <v>150</v>
      </c>
      <c r="U18" s="135" t="s">
        <v>150</v>
      </c>
      <c r="V18" s="135" t="s">
        <v>150</v>
      </c>
      <c r="W18" s="135" t="s">
        <v>150</v>
      </c>
      <c r="X18" s="135" t="s">
        <v>150</v>
      </c>
      <c r="Y18" s="135"/>
      <c r="Z18" s="138"/>
    </row>
    <row r="19" spans="2:26" ht="51.75" customHeight="1">
      <c r="B19" s="135">
        <v>11</v>
      </c>
      <c r="C19" s="237" t="s">
        <v>605</v>
      </c>
      <c r="D19" s="237" t="s">
        <v>607</v>
      </c>
      <c r="E19" s="135" t="s">
        <v>45</v>
      </c>
      <c r="F19" s="135" t="s">
        <v>2</v>
      </c>
      <c r="G19" s="169" t="s">
        <v>127</v>
      </c>
      <c r="H19" s="138"/>
      <c r="I19" s="138"/>
      <c r="J19" s="239">
        <v>500000</v>
      </c>
      <c r="K19" s="138"/>
      <c r="L19" s="138"/>
      <c r="M19" s="138"/>
      <c r="N19" s="138"/>
      <c r="O19" s="135" t="s">
        <v>150</v>
      </c>
      <c r="P19" s="135">
        <v>1</v>
      </c>
      <c r="Q19" s="135" t="s">
        <v>150</v>
      </c>
      <c r="R19" s="135" t="s">
        <v>150</v>
      </c>
      <c r="S19" s="135" t="s">
        <v>150</v>
      </c>
      <c r="T19" s="135" t="s">
        <v>150</v>
      </c>
      <c r="U19" s="135" t="s">
        <v>150</v>
      </c>
      <c r="V19" s="135" t="s">
        <v>150</v>
      </c>
      <c r="W19" s="135" t="s">
        <v>150</v>
      </c>
      <c r="X19" s="135" t="s">
        <v>150</v>
      </c>
      <c r="Y19" s="135"/>
      <c r="Z19" s="138"/>
    </row>
    <row r="20" spans="2:26" ht="51.75" customHeight="1">
      <c r="B20" s="135">
        <v>12</v>
      </c>
      <c r="C20" s="237" t="s">
        <v>608</v>
      </c>
      <c r="D20" s="237" t="s">
        <v>610</v>
      </c>
      <c r="E20" s="135" t="s">
        <v>45</v>
      </c>
      <c r="F20" s="135" t="s">
        <v>2</v>
      </c>
      <c r="G20" s="169" t="s">
        <v>127</v>
      </c>
      <c r="H20" s="138"/>
      <c r="I20" s="138"/>
      <c r="J20" s="239">
        <v>500000</v>
      </c>
      <c r="K20" s="138"/>
      <c r="L20" s="138"/>
      <c r="M20" s="138"/>
      <c r="N20" s="138"/>
      <c r="O20" s="135" t="s">
        <v>150</v>
      </c>
      <c r="P20" s="135">
        <v>1</v>
      </c>
      <c r="Q20" s="135" t="s">
        <v>150</v>
      </c>
      <c r="R20" s="135" t="s">
        <v>150</v>
      </c>
      <c r="S20" s="135" t="s">
        <v>150</v>
      </c>
      <c r="T20" s="135" t="s">
        <v>150</v>
      </c>
      <c r="U20" s="135" t="s">
        <v>150</v>
      </c>
      <c r="V20" s="135" t="s">
        <v>150</v>
      </c>
      <c r="W20" s="135" t="s">
        <v>150</v>
      </c>
      <c r="X20" s="135" t="s">
        <v>150</v>
      </c>
      <c r="Y20" s="135"/>
      <c r="Z20" s="138"/>
    </row>
    <row r="21" spans="2:26" ht="51.75" customHeight="1">
      <c r="B21" s="135">
        <v>13</v>
      </c>
      <c r="C21" s="237" t="s">
        <v>609</v>
      </c>
      <c r="D21" s="237" t="s">
        <v>610</v>
      </c>
      <c r="E21" s="135" t="s">
        <v>45</v>
      </c>
      <c r="F21" s="135" t="s">
        <v>2</v>
      </c>
      <c r="G21" s="169" t="s">
        <v>127</v>
      </c>
      <c r="H21" s="138"/>
      <c r="I21" s="138"/>
      <c r="J21" s="239">
        <v>1000000</v>
      </c>
      <c r="K21" s="138"/>
      <c r="L21" s="138"/>
      <c r="M21" s="138"/>
      <c r="N21" s="138"/>
      <c r="O21" s="135" t="s">
        <v>150</v>
      </c>
      <c r="P21" s="135">
        <v>1</v>
      </c>
      <c r="Q21" s="135" t="s">
        <v>150</v>
      </c>
      <c r="R21" s="135" t="s">
        <v>150</v>
      </c>
      <c r="S21" s="135" t="s">
        <v>150</v>
      </c>
      <c r="T21" s="135" t="s">
        <v>150</v>
      </c>
      <c r="U21" s="135" t="s">
        <v>150</v>
      </c>
      <c r="V21" s="135" t="s">
        <v>150</v>
      </c>
      <c r="W21" s="135" t="s">
        <v>150</v>
      </c>
      <c r="X21" s="135" t="s">
        <v>150</v>
      </c>
      <c r="Y21" s="135"/>
      <c r="Z21" s="138"/>
    </row>
    <row r="22" spans="2:26" ht="51.75" customHeight="1">
      <c r="B22" s="135">
        <v>14</v>
      </c>
      <c r="C22" s="237" t="s">
        <v>611</v>
      </c>
      <c r="D22" s="237" t="s">
        <v>612</v>
      </c>
      <c r="E22" s="135" t="s">
        <v>45</v>
      </c>
      <c r="F22" s="135" t="s">
        <v>2</v>
      </c>
      <c r="G22" s="169" t="s">
        <v>127</v>
      </c>
      <c r="H22" s="138"/>
      <c r="I22" s="138"/>
      <c r="J22" s="239">
        <v>500000</v>
      </c>
      <c r="K22" s="138"/>
      <c r="L22" s="138"/>
      <c r="M22" s="138"/>
      <c r="N22" s="138"/>
      <c r="O22" s="135" t="s">
        <v>150</v>
      </c>
      <c r="P22" s="135">
        <v>1</v>
      </c>
      <c r="Q22" s="135" t="s">
        <v>150</v>
      </c>
      <c r="R22" s="135" t="s">
        <v>150</v>
      </c>
      <c r="S22" s="135" t="s">
        <v>150</v>
      </c>
      <c r="T22" s="135" t="s">
        <v>150</v>
      </c>
      <c r="U22" s="135" t="s">
        <v>150</v>
      </c>
      <c r="V22" s="135" t="s">
        <v>150</v>
      </c>
      <c r="W22" s="135" t="s">
        <v>150</v>
      </c>
      <c r="X22" s="135" t="s">
        <v>150</v>
      </c>
      <c r="Y22" s="135"/>
      <c r="Z22" s="138"/>
    </row>
    <row r="23" spans="2:26" ht="51.75" customHeight="1">
      <c r="B23" s="135">
        <v>15</v>
      </c>
      <c r="C23" s="237" t="s">
        <v>613</v>
      </c>
      <c r="D23" s="237" t="s">
        <v>614</v>
      </c>
      <c r="E23" s="135" t="s">
        <v>45</v>
      </c>
      <c r="F23" s="135" t="s">
        <v>2</v>
      </c>
      <c r="G23" s="169" t="s">
        <v>127</v>
      </c>
      <c r="H23" s="138"/>
      <c r="I23" s="138"/>
      <c r="J23" s="239">
        <v>500000</v>
      </c>
      <c r="K23" s="138"/>
      <c r="L23" s="138"/>
      <c r="M23" s="138"/>
      <c r="N23" s="138"/>
      <c r="O23" s="135" t="s">
        <v>150</v>
      </c>
      <c r="P23" s="135">
        <v>1</v>
      </c>
      <c r="Q23" s="135" t="s">
        <v>150</v>
      </c>
      <c r="R23" s="135" t="s">
        <v>150</v>
      </c>
      <c r="S23" s="135" t="s">
        <v>150</v>
      </c>
      <c r="T23" s="135" t="s">
        <v>150</v>
      </c>
      <c r="U23" s="135" t="s">
        <v>150</v>
      </c>
      <c r="V23" s="135" t="s">
        <v>150</v>
      </c>
      <c r="W23" s="135" t="s">
        <v>150</v>
      </c>
      <c r="X23" s="135" t="s">
        <v>150</v>
      </c>
      <c r="Y23" s="135"/>
      <c r="Z23" s="138"/>
    </row>
    <row r="24" spans="2:26" ht="51.75" customHeight="1">
      <c r="B24" s="135">
        <v>16</v>
      </c>
      <c r="C24" s="237" t="s">
        <v>615</v>
      </c>
      <c r="D24" s="237" t="s">
        <v>343</v>
      </c>
      <c r="E24" s="135" t="s">
        <v>45</v>
      </c>
      <c r="F24" s="135" t="s">
        <v>2</v>
      </c>
      <c r="G24" s="169" t="s">
        <v>127</v>
      </c>
      <c r="H24" s="138"/>
      <c r="I24" s="138"/>
      <c r="J24" s="239">
        <v>500000</v>
      </c>
      <c r="K24" s="138"/>
      <c r="L24" s="138"/>
      <c r="M24" s="138"/>
      <c r="N24" s="138"/>
      <c r="O24" s="135" t="s">
        <v>150</v>
      </c>
      <c r="P24" s="135">
        <v>1</v>
      </c>
      <c r="Q24" s="135" t="s">
        <v>150</v>
      </c>
      <c r="R24" s="135" t="s">
        <v>150</v>
      </c>
      <c r="S24" s="135" t="s">
        <v>150</v>
      </c>
      <c r="T24" s="135" t="s">
        <v>150</v>
      </c>
      <c r="U24" s="135" t="s">
        <v>150</v>
      </c>
      <c r="V24" s="135" t="s">
        <v>150</v>
      </c>
      <c r="W24" s="135" t="s">
        <v>150</v>
      </c>
      <c r="X24" s="135" t="s">
        <v>150</v>
      </c>
      <c r="Y24" s="135"/>
      <c r="Z24" s="138"/>
    </row>
    <row r="25" spans="2:26" ht="51.75" customHeight="1">
      <c r="B25" s="135">
        <v>17</v>
      </c>
      <c r="C25" s="237" t="s">
        <v>616</v>
      </c>
      <c r="D25" s="237" t="s">
        <v>617</v>
      </c>
      <c r="E25" s="135" t="s">
        <v>45</v>
      </c>
      <c r="F25" s="135" t="s">
        <v>2</v>
      </c>
      <c r="G25" s="169" t="s">
        <v>127</v>
      </c>
      <c r="H25" s="138"/>
      <c r="I25" s="138"/>
      <c r="J25" s="239">
        <v>1000000</v>
      </c>
      <c r="K25" s="138"/>
      <c r="L25" s="138"/>
      <c r="M25" s="138"/>
      <c r="N25" s="138"/>
      <c r="O25" s="135" t="s">
        <v>150</v>
      </c>
      <c r="P25" s="135">
        <v>1</v>
      </c>
      <c r="Q25" s="135" t="s">
        <v>150</v>
      </c>
      <c r="R25" s="135" t="s">
        <v>150</v>
      </c>
      <c r="S25" s="135" t="s">
        <v>150</v>
      </c>
      <c r="T25" s="135" t="s">
        <v>150</v>
      </c>
      <c r="U25" s="135" t="s">
        <v>150</v>
      </c>
      <c r="V25" s="135" t="s">
        <v>150</v>
      </c>
      <c r="W25" s="135" t="s">
        <v>150</v>
      </c>
      <c r="X25" s="135" t="s">
        <v>150</v>
      </c>
      <c r="Y25" s="135"/>
      <c r="Z25" s="138"/>
    </row>
    <row r="26" spans="2:26" ht="51.75" customHeight="1">
      <c r="B26" s="135">
        <v>18</v>
      </c>
      <c r="C26" s="237" t="s">
        <v>618</v>
      </c>
      <c r="D26" s="237" t="s">
        <v>619</v>
      </c>
      <c r="E26" s="135" t="s">
        <v>45</v>
      </c>
      <c r="F26" s="135" t="s">
        <v>2</v>
      </c>
      <c r="G26" s="169" t="s">
        <v>127</v>
      </c>
      <c r="H26" s="138"/>
      <c r="I26" s="138"/>
      <c r="J26" s="239">
        <v>500000</v>
      </c>
      <c r="K26" s="138"/>
      <c r="L26" s="138"/>
      <c r="M26" s="138"/>
      <c r="N26" s="138"/>
      <c r="O26" s="135" t="s">
        <v>150</v>
      </c>
      <c r="P26" s="135">
        <v>1</v>
      </c>
      <c r="Q26" s="135" t="s">
        <v>150</v>
      </c>
      <c r="R26" s="135" t="s">
        <v>150</v>
      </c>
      <c r="S26" s="135" t="s">
        <v>150</v>
      </c>
      <c r="T26" s="135" t="s">
        <v>150</v>
      </c>
      <c r="U26" s="135" t="s">
        <v>150</v>
      </c>
      <c r="V26" s="135" t="s">
        <v>150</v>
      </c>
      <c r="W26" s="135" t="s">
        <v>150</v>
      </c>
      <c r="X26" s="135" t="s">
        <v>150</v>
      </c>
      <c r="Y26" s="135"/>
      <c r="Z26" s="138"/>
    </row>
    <row r="27" spans="2:26" ht="51.75" customHeight="1">
      <c r="B27" s="135">
        <v>19</v>
      </c>
      <c r="C27" s="237" t="s">
        <v>620</v>
      </c>
      <c r="D27" s="237" t="s">
        <v>622</v>
      </c>
      <c r="E27" s="135" t="s">
        <v>45</v>
      </c>
      <c r="F27" s="135" t="s">
        <v>2</v>
      </c>
      <c r="G27" s="169" t="s">
        <v>127</v>
      </c>
      <c r="H27" s="138"/>
      <c r="I27" s="138"/>
      <c r="J27" s="239">
        <v>500000</v>
      </c>
      <c r="K27" s="138"/>
      <c r="L27" s="138"/>
      <c r="M27" s="138"/>
      <c r="N27" s="138"/>
      <c r="O27" s="135" t="s">
        <v>150</v>
      </c>
      <c r="P27" s="135">
        <v>1</v>
      </c>
      <c r="Q27" s="135" t="s">
        <v>150</v>
      </c>
      <c r="R27" s="135" t="s">
        <v>150</v>
      </c>
      <c r="S27" s="135" t="s">
        <v>150</v>
      </c>
      <c r="T27" s="135" t="s">
        <v>150</v>
      </c>
      <c r="U27" s="135" t="s">
        <v>150</v>
      </c>
      <c r="V27" s="135" t="s">
        <v>150</v>
      </c>
      <c r="W27" s="135" t="s">
        <v>150</v>
      </c>
      <c r="X27" s="135" t="s">
        <v>150</v>
      </c>
      <c r="Y27" s="135"/>
      <c r="Z27" s="138"/>
    </row>
    <row r="28" spans="2:26" ht="51.75" customHeight="1">
      <c r="B28" s="135">
        <v>20</v>
      </c>
      <c r="C28" s="237" t="s">
        <v>621</v>
      </c>
      <c r="D28" s="237" t="s">
        <v>623</v>
      </c>
      <c r="E28" s="135" t="s">
        <v>45</v>
      </c>
      <c r="F28" s="135" t="s">
        <v>2</v>
      </c>
      <c r="G28" s="169" t="s">
        <v>127</v>
      </c>
      <c r="H28" s="138"/>
      <c r="I28" s="138"/>
      <c r="J28" s="239">
        <v>2000000</v>
      </c>
      <c r="K28" s="138"/>
      <c r="L28" s="138"/>
      <c r="M28" s="138"/>
      <c r="N28" s="138"/>
      <c r="O28" s="135" t="s">
        <v>150</v>
      </c>
      <c r="P28" s="135">
        <v>1</v>
      </c>
      <c r="Q28" s="135" t="s">
        <v>150</v>
      </c>
      <c r="R28" s="135" t="s">
        <v>150</v>
      </c>
      <c r="S28" s="135" t="s">
        <v>150</v>
      </c>
      <c r="T28" s="135" t="s">
        <v>150</v>
      </c>
      <c r="U28" s="135" t="s">
        <v>150</v>
      </c>
      <c r="V28" s="135" t="s">
        <v>150</v>
      </c>
      <c r="W28" s="135" t="s">
        <v>150</v>
      </c>
      <c r="X28" s="135" t="s">
        <v>150</v>
      </c>
      <c r="Y28" s="135"/>
      <c r="Z28" s="138"/>
    </row>
    <row r="29" spans="2:26" ht="51.75" customHeight="1">
      <c r="B29" s="135">
        <v>21</v>
      </c>
      <c r="C29" s="237" t="s">
        <v>624</v>
      </c>
      <c r="D29" s="237" t="s">
        <v>625</v>
      </c>
      <c r="E29" s="135" t="s">
        <v>45</v>
      </c>
      <c r="F29" s="135" t="s">
        <v>2</v>
      </c>
      <c r="G29" s="169" t="s">
        <v>127</v>
      </c>
      <c r="H29" s="138"/>
      <c r="I29" s="138"/>
      <c r="J29" s="239">
        <v>500000</v>
      </c>
      <c r="K29" s="138"/>
      <c r="L29" s="138"/>
      <c r="M29" s="138"/>
      <c r="N29" s="138"/>
      <c r="O29" s="135" t="s">
        <v>150</v>
      </c>
      <c r="P29" s="135">
        <v>1</v>
      </c>
      <c r="Q29" s="135" t="s">
        <v>150</v>
      </c>
      <c r="R29" s="135" t="s">
        <v>150</v>
      </c>
      <c r="S29" s="135" t="s">
        <v>150</v>
      </c>
      <c r="T29" s="135" t="s">
        <v>150</v>
      </c>
      <c r="U29" s="135" t="s">
        <v>150</v>
      </c>
      <c r="V29" s="135" t="s">
        <v>150</v>
      </c>
      <c r="W29" s="135" t="s">
        <v>150</v>
      </c>
      <c r="X29" s="135" t="s">
        <v>150</v>
      </c>
      <c r="Y29" s="135"/>
      <c r="Z29" s="138"/>
    </row>
    <row r="30" spans="2:26" ht="51.75" customHeight="1">
      <c r="B30" s="135">
        <v>22</v>
      </c>
      <c r="C30" s="253" t="s">
        <v>1747</v>
      </c>
      <c r="D30" s="253" t="s">
        <v>337</v>
      </c>
      <c r="E30" s="135" t="s">
        <v>15</v>
      </c>
      <c r="F30" s="135" t="s">
        <v>2</v>
      </c>
      <c r="G30" s="169" t="s">
        <v>127</v>
      </c>
      <c r="H30" s="138"/>
      <c r="I30" s="138"/>
      <c r="J30" s="272">
        <v>3500000</v>
      </c>
      <c r="K30" s="138"/>
      <c r="L30" s="138"/>
      <c r="M30" s="138"/>
      <c r="N30" s="138"/>
      <c r="O30" s="135">
        <v>1</v>
      </c>
      <c r="P30" s="135" t="s">
        <v>150</v>
      </c>
      <c r="Q30" s="135" t="s">
        <v>150</v>
      </c>
      <c r="R30" s="135" t="s">
        <v>150</v>
      </c>
      <c r="S30" s="135" t="s">
        <v>150</v>
      </c>
      <c r="T30" s="135" t="s">
        <v>150</v>
      </c>
      <c r="U30" s="135" t="s">
        <v>150</v>
      </c>
      <c r="V30" s="135" t="s">
        <v>150</v>
      </c>
      <c r="W30" s="135" t="s">
        <v>150</v>
      </c>
      <c r="X30" s="135" t="s">
        <v>150</v>
      </c>
      <c r="Y30" s="135"/>
      <c r="Z30" s="138"/>
    </row>
    <row r="31" spans="2:26" ht="51.75" customHeight="1">
      <c r="B31" s="135">
        <v>23</v>
      </c>
      <c r="C31" s="253" t="s">
        <v>1748</v>
      </c>
      <c r="D31" s="253" t="s">
        <v>1763</v>
      </c>
      <c r="E31" s="135" t="s">
        <v>15</v>
      </c>
      <c r="F31" s="135" t="s">
        <v>2</v>
      </c>
      <c r="G31" s="169" t="s">
        <v>127</v>
      </c>
      <c r="H31" s="138"/>
      <c r="I31" s="138"/>
      <c r="J31" s="272">
        <v>500000</v>
      </c>
      <c r="K31" s="138"/>
      <c r="L31" s="138"/>
      <c r="M31" s="138"/>
      <c r="N31" s="138"/>
      <c r="O31" s="135">
        <v>1</v>
      </c>
      <c r="P31" s="135" t="s">
        <v>150</v>
      </c>
      <c r="Q31" s="135" t="s">
        <v>150</v>
      </c>
      <c r="R31" s="135" t="s">
        <v>150</v>
      </c>
      <c r="S31" s="135" t="s">
        <v>150</v>
      </c>
      <c r="T31" s="135" t="s">
        <v>150</v>
      </c>
      <c r="U31" s="135" t="s">
        <v>150</v>
      </c>
      <c r="V31" s="135" t="s">
        <v>150</v>
      </c>
      <c r="W31" s="135" t="s">
        <v>150</v>
      </c>
      <c r="X31" s="135" t="s">
        <v>150</v>
      </c>
      <c r="Y31" s="135"/>
      <c r="Z31" s="138"/>
    </row>
    <row r="32" spans="2:26" ht="51.75" customHeight="1">
      <c r="B32" s="135">
        <v>24</v>
      </c>
      <c r="C32" s="253" t="s">
        <v>1749</v>
      </c>
      <c r="D32" s="253" t="s">
        <v>1764</v>
      </c>
      <c r="E32" s="135" t="s">
        <v>15</v>
      </c>
      <c r="F32" s="135" t="s">
        <v>2</v>
      </c>
      <c r="G32" s="169" t="s">
        <v>127</v>
      </c>
      <c r="H32" s="138"/>
      <c r="I32" s="138"/>
      <c r="J32" s="272">
        <v>500000</v>
      </c>
      <c r="K32" s="138"/>
      <c r="L32" s="138"/>
      <c r="M32" s="138"/>
      <c r="N32" s="138"/>
      <c r="O32" s="135">
        <v>1</v>
      </c>
      <c r="P32" s="135" t="s">
        <v>150</v>
      </c>
      <c r="Q32" s="135" t="s">
        <v>150</v>
      </c>
      <c r="R32" s="135" t="s">
        <v>150</v>
      </c>
      <c r="S32" s="135" t="s">
        <v>150</v>
      </c>
      <c r="T32" s="135" t="s">
        <v>150</v>
      </c>
      <c r="U32" s="135" t="s">
        <v>150</v>
      </c>
      <c r="V32" s="135" t="s">
        <v>150</v>
      </c>
      <c r="W32" s="135" t="s">
        <v>150</v>
      </c>
      <c r="X32" s="135" t="s">
        <v>150</v>
      </c>
      <c r="Y32" s="135"/>
      <c r="Z32" s="138"/>
    </row>
    <row r="33" spans="2:26" ht="51.75" customHeight="1">
      <c r="B33" s="135">
        <v>25</v>
      </c>
      <c r="C33" s="253" t="s">
        <v>1750</v>
      </c>
      <c r="D33" s="253" t="s">
        <v>345</v>
      </c>
      <c r="E33" s="135" t="s">
        <v>15</v>
      </c>
      <c r="F33" s="135" t="s">
        <v>2</v>
      </c>
      <c r="G33" s="169" t="s">
        <v>127</v>
      </c>
      <c r="H33" s="138"/>
      <c r="I33" s="138"/>
      <c r="J33" s="272">
        <v>500000</v>
      </c>
      <c r="K33" s="138"/>
      <c r="L33" s="138"/>
      <c r="M33" s="138"/>
      <c r="N33" s="138"/>
      <c r="O33" s="135">
        <v>1</v>
      </c>
      <c r="P33" s="135" t="s">
        <v>150</v>
      </c>
      <c r="Q33" s="135" t="s">
        <v>150</v>
      </c>
      <c r="R33" s="135" t="s">
        <v>150</v>
      </c>
      <c r="S33" s="135" t="s">
        <v>150</v>
      </c>
      <c r="T33" s="135" t="s">
        <v>150</v>
      </c>
      <c r="U33" s="135" t="s">
        <v>150</v>
      </c>
      <c r="V33" s="135" t="s">
        <v>150</v>
      </c>
      <c r="W33" s="135" t="s">
        <v>150</v>
      </c>
      <c r="X33" s="135" t="s">
        <v>150</v>
      </c>
      <c r="Y33" s="135"/>
      <c r="Z33" s="138"/>
    </row>
    <row r="34" spans="2:26" ht="51.75" customHeight="1">
      <c r="B34" s="135">
        <v>26</v>
      </c>
      <c r="C34" s="253" t="s">
        <v>1751</v>
      </c>
      <c r="D34" s="253" t="s">
        <v>625</v>
      </c>
      <c r="E34" s="135" t="s">
        <v>15</v>
      </c>
      <c r="F34" s="135" t="s">
        <v>2</v>
      </c>
      <c r="G34" s="169" t="s">
        <v>127</v>
      </c>
      <c r="H34" s="138"/>
      <c r="I34" s="138"/>
      <c r="J34" s="272">
        <v>500000</v>
      </c>
      <c r="K34" s="138"/>
      <c r="L34" s="138"/>
      <c r="M34" s="138"/>
      <c r="N34" s="138"/>
      <c r="O34" s="135">
        <v>1</v>
      </c>
      <c r="P34" s="135" t="s">
        <v>150</v>
      </c>
      <c r="Q34" s="135" t="s">
        <v>150</v>
      </c>
      <c r="R34" s="135" t="s">
        <v>150</v>
      </c>
      <c r="S34" s="135" t="s">
        <v>150</v>
      </c>
      <c r="T34" s="135" t="s">
        <v>150</v>
      </c>
      <c r="U34" s="135" t="s">
        <v>150</v>
      </c>
      <c r="V34" s="135" t="s">
        <v>150</v>
      </c>
      <c r="W34" s="135" t="s">
        <v>150</v>
      </c>
      <c r="X34" s="135" t="s">
        <v>150</v>
      </c>
      <c r="Y34" s="135"/>
      <c r="Z34" s="138"/>
    </row>
    <row r="35" spans="2:26" ht="51.75" customHeight="1">
      <c r="B35" s="135">
        <v>27</v>
      </c>
      <c r="C35" s="253" t="s">
        <v>1752</v>
      </c>
      <c r="D35" s="253" t="s">
        <v>1765</v>
      </c>
      <c r="E35" s="135" t="s">
        <v>15</v>
      </c>
      <c r="F35" s="135" t="s">
        <v>2</v>
      </c>
      <c r="G35" s="169" t="s">
        <v>127</v>
      </c>
      <c r="H35" s="138"/>
      <c r="I35" s="138"/>
      <c r="J35" s="272">
        <v>600000</v>
      </c>
      <c r="K35" s="138"/>
      <c r="L35" s="138"/>
      <c r="M35" s="138"/>
      <c r="N35" s="138"/>
      <c r="O35" s="135">
        <v>1</v>
      </c>
      <c r="P35" s="135" t="s">
        <v>150</v>
      </c>
      <c r="Q35" s="135" t="s">
        <v>150</v>
      </c>
      <c r="R35" s="135" t="s">
        <v>150</v>
      </c>
      <c r="S35" s="135" t="s">
        <v>150</v>
      </c>
      <c r="T35" s="135" t="s">
        <v>150</v>
      </c>
      <c r="U35" s="135" t="s">
        <v>150</v>
      </c>
      <c r="V35" s="135" t="s">
        <v>150</v>
      </c>
      <c r="W35" s="135" t="s">
        <v>150</v>
      </c>
      <c r="X35" s="135" t="s">
        <v>150</v>
      </c>
      <c r="Y35" s="135"/>
      <c r="Z35" s="138"/>
    </row>
    <row r="36" spans="2:26" ht="51.75" customHeight="1">
      <c r="B36" s="135">
        <v>28</v>
      </c>
      <c r="C36" s="253" t="s">
        <v>1753</v>
      </c>
      <c r="D36" s="253" t="s">
        <v>1766</v>
      </c>
      <c r="E36" s="135" t="s">
        <v>15</v>
      </c>
      <c r="F36" s="135" t="s">
        <v>2</v>
      </c>
      <c r="G36" s="169" t="s">
        <v>127</v>
      </c>
      <c r="H36" s="138"/>
      <c r="I36" s="138"/>
      <c r="J36" s="272">
        <v>800000</v>
      </c>
      <c r="K36" s="138"/>
      <c r="L36" s="138"/>
      <c r="M36" s="138"/>
      <c r="N36" s="138"/>
      <c r="O36" s="135">
        <v>1</v>
      </c>
      <c r="P36" s="135" t="s">
        <v>150</v>
      </c>
      <c r="Q36" s="135" t="s">
        <v>150</v>
      </c>
      <c r="R36" s="135" t="s">
        <v>150</v>
      </c>
      <c r="S36" s="135" t="s">
        <v>150</v>
      </c>
      <c r="T36" s="135" t="s">
        <v>150</v>
      </c>
      <c r="U36" s="135" t="s">
        <v>150</v>
      </c>
      <c r="V36" s="135" t="s">
        <v>150</v>
      </c>
      <c r="W36" s="135" t="s">
        <v>150</v>
      </c>
      <c r="X36" s="135" t="s">
        <v>150</v>
      </c>
      <c r="Y36" s="135"/>
      <c r="Z36" s="138"/>
    </row>
    <row r="37" spans="2:26" ht="51.75" customHeight="1">
      <c r="B37" s="135">
        <v>29</v>
      </c>
      <c r="C37" s="253" t="s">
        <v>1754</v>
      </c>
      <c r="D37" s="253" t="s">
        <v>1767</v>
      </c>
      <c r="E37" s="135" t="s">
        <v>15</v>
      </c>
      <c r="F37" s="135" t="s">
        <v>2</v>
      </c>
      <c r="G37" s="169" t="s">
        <v>127</v>
      </c>
      <c r="H37" s="138"/>
      <c r="I37" s="138"/>
      <c r="J37" s="272">
        <v>800000</v>
      </c>
      <c r="K37" s="138"/>
      <c r="L37" s="138"/>
      <c r="M37" s="138"/>
      <c r="N37" s="138"/>
      <c r="O37" s="135">
        <v>1</v>
      </c>
      <c r="P37" s="135" t="s">
        <v>150</v>
      </c>
      <c r="Q37" s="135" t="s">
        <v>150</v>
      </c>
      <c r="R37" s="135" t="s">
        <v>150</v>
      </c>
      <c r="S37" s="135" t="s">
        <v>150</v>
      </c>
      <c r="T37" s="135" t="s">
        <v>150</v>
      </c>
      <c r="U37" s="135" t="s">
        <v>150</v>
      </c>
      <c r="V37" s="135" t="s">
        <v>150</v>
      </c>
      <c r="W37" s="135" t="s">
        <v>150</v>
      </c>
      <c r="X37" s="135" t="s">
        <v>150</v>
      </c>
      <c r="Y37" s="135"/>
      <c r="Z37" s="138"/>
    </row>
    <row r="38" spans="2:26" ht="51.75" customHeight="1">
      <c r="B38" s="135">
        <v>30</v>
      </c>
      <c r="C38" s="253" t="s">
        <v>1755</v>
      </c>
      <c r="D38" s="253" t="s">
        <v>1768</v>
      </c>
      <c r="E38" s="135" t="s">
        <v>15</v>
      </c>
      <c r="F38" s="135" t="s">
        <v>2</v>
      </c>
      <c r="G38" s="169" t="s">
        <v>127</v>
      </c>
      <c r="H38" s="138"/>
      <c r="I38" s="138"/>
      <c r="J38" s="272">
        <v>500000</v>
      </c>
      <c r="K38" s="138"/>
      <c r="L38" s="138"/>
      <c r="M38" s="138"/>
      <c r="N38" s="138"/>
      <c r="O38" s="135">
        <v>1</v>
      </c>
      <c r="P38" s="135" t="s">
        <v>150</v>
      </c>
      <c r="Q38" s="135" t="s">
        <v>150</v>
      </c>
      <c r="R38" s="135" t="s">
        <v>150</v>
      </c>
      <c r="S38" s="135" t="s">
        <v>150</v>
      </c>
      <c r="T38" s="135" t="s">
        <v>150</v>
      </c>
      <c r="U38" s="135" t="s">
        <v>150</v>
      </c>
      <c r="V38" s="135" t="s">
        <v>150</v>
      </c>
      <c r="W38" s="135" t="s">
        <v>150</v>
      </c>
      <c r="X38" s="135" t="s">
        <v>150</v>
      </c>
      <c r="Y38" s="135"/>
      <c r="Z38" s="138"/>
    </row>
    <row r="39" spans="2:26" ht="51.75" customHeight="1">
      <c r="B39" s="135">
        <v>31</v>
      </c>
      <c r="C39" s="253" t="s">
        <v>1756</v>
      </c>
      <c r="D39" s="253" t="s">
        <v>1769</v>
      </c>
      <c r="E39" s="135" t="s">
        <v>15</v>
      </c>
      <c r="F39" s="135" t="s">
        <v>2</v>
      </c>
      <c r="G39" s="169" t="s">
        <v>127</v>
      </c>
      <c r="H39" s="138"/>
      <c r="I39" s="138"/>
      <c r="J39" s="272">
        <v>500000</v>
      </c>
      <c r="K39" s="138"/>
      <c r="L39" s="138"/>
      <c r="M39" s="138"/>
      <c r="N39" s="138"/>
      <c r="O39" s="135">
        <v>1</v>
      </c>
      <c r="P39" s="135" t="s">
        <v>150</v>
      </c>
      <c r="Q39" s="135" t="s">
        <v>150</v>
      </c>
      <c r="R39" s="135" t="s">
        <v>150</v>
      </c>
      <c r="S39" s="135" t="s">
        <v>150</v>
      </c>
      <c r="T39" s="135" t="s">
        <v>150</v>
      </c>
      <c r="U39" s="135" t="s">
        <v>150</v>
      </c>
      <c r="V39" s="135" t="s">
        <v>150</v>
      </c>
      <c r="W39" s="135" t="s">
        <v>150</v>
      </c>
      <c r="X39" s="135" t="s">
        <v>150</v>
      </c>
      <c r="Y39" s="135"/>
      <c r="Z39" s="138"/>
    </row>
    <row r="40" spans="2:26" ht="51.75" customHeight="1">
      <c r="B40" s="135">
        <v>32</v>
      </c>
      <c r="C40" s="253" t="s">
        <v>1757</v>
      </c>
      <c r="D40" s="253" t="s">
        <v>1770</v>
      </c>
      <c r="E40" s="135" t="s">
        <v>15</v>
      </c>
      <c r="F40" s="135" t="s">
        <v>2</v>
      </c>
      <c r="G40" s="169" t="s">
        <v>127</v>
      </c>
      <c r="H40" s="138"/>
      <c r="I40" s="138"/>
      <c r="J40" s="272">
        <v>600000</v>
      </c>
      <c r="K40" s="138"/>
      <c r="L40" s="138"/>
      <c r="M40" s="138"/>
      <c r="N40" s="138"/>
      <c r="O40" s="135">
        <v>1</v>
      </c>
      <c r="P40" s="135" t="s">
        <v>150</v>
      </c>
      <c r="Q40" s="135" t="s">
        <v>150</v>
      </c>
      <c r="R40" s="135" t="s">
        <v>150</v>
      </c>
      <c r="S40" s="135" t="s">
        <v>150</v>
      </c>
      <c r="T40" s="135" t="s">
        <v>150</v>
      </c>
      <c r="U40" s="135" t="s">
        <v>150</v>
      </c>
      <c r="V40" s="135" t="s">
        <v>150</v>
      </c>
      <c r="W40" s="135" t="s">
        <v>150</v>
      </c>
      <c r="X40" s="135" t="s">
        <v>150</v>
      </c>
      <c r="Y40" s="135"/>
      <c r="Z40" s="138"/>
    </row>
    <row r="41" spans="2:26" ht="51.75" customHeight="1">
      <c r="B41" s="135">
        <v>33</v>
      </c>
      <c r="C41" s="253" t="s">
        <v>1758</v>
      </c>
      <c r="D41" s="253" t="s">
        <v>622</v>
      </c>
      <c r="E41" s="135" t="s">
        <v>15</v>
      </c>
      <c r="F41" s="135" t="s">
        <v>2</v>
      </c>
      <c r="G41" s="169" t="s">
        <v>127</v>
      </c>
      <c r="H41" s="138"/>
      <c r="I41" s="138"/>
      <c r="J41" s="272">
        <v>400000</v>
      </c>
      <c r="K41" s="138"/>
      <c r="L41" s="138"/>
      <c r="M41" s="138"/>
      <c r="N41" s="138"/>
      <c r="O41" s="135">
        <v>1</v>
      </c>
      <c r="P41" s="135" t="s">
        <v>150</v>
      </c>
      <c r="Q41" s="135" t="s">
        <v>150</v>
      </c>
      <c r="R41" s="135" t="s">
        <v>150</v>
      </c>
      <c r="S41" s="135" t="s">
        <v>150</v>
      </c>
      <c r="T41" s="135" t="s">
        <v>150</v>
      </c>
      <c r="U41" s="135" t="s">
        <v>150</v>
      </c>
      <c r="V41" s="135" t="s">
        <v>150</v>
      </c>
      <c r="W41" s="135" t="s">
        <v>150</v>
      </c>
      <c r="X41" s="135" t="s">
        <v>150</v>
      </c>
      <c r="Y41" s="135"/>
      <c r="Z41" s="138"/>
    </row>
    <row r="42" spans="2:26" ht="51.75" customHeight="1">
      <c r="B42" s="135">
        <v>34</v>
      </c>
      <c r="C42" s="253" t="s">
        <v>1759</v>
      </c>
      <c r="D42" s="253" t="s">
        <v>1771</v>
      </c>
      <c r="E42" s="135" t="s">
        <v>15</v>
      </c>
      <c r="F42" s="135" t="s">
        <v>2</v>
      </c>
      <c r="G42" s="169" t="s">
        <v>127</v>
      </c>
      <c r="H42" s="138"/>
      <c r="I42" s="138"/>
      <c r="J42" s="272">
        <v>500000</v>
      </c>
      <c r="K42" s="138"/>
      <c r="L42" s="138"/>
      <c r="M42" s="138"/>
      <c r="N42" s="138"/>
      <c r="O42" s="135">
        <v>1</v>
      </c>
      <c r="P42" s="135" t="s">
        <v>150</v>
      </c>
      <c r="Q42" s="135" t="s">
        <v>150</v>
      </c>
      <c r="R42" s="135" t="s">
        <v>150</v>
      </c>
      <c r="S42" s="135" t="s">
        <v>150</v>
      </c>
      <c r="T42" s="135" t="s">
        <v>150</v>
      </c>
      <c r="U42" s="135" t="s">
        <v>150</v>
      </c>
      <c r="V42" s="135" t="s">
        <v>150</v>
      </c>
      <c r="W42" s="135" t="s">
        <v>150</v>
      </c>
      <c r="X42" s="135" t="s">
        <v>150</v>
      </c>
      <c r="Y42" s="135"/>
      <c r="Z42" s="138"/>
    </row>
    <row r="43" spans="2:26" ht="51.75" customHeight="1">
      <c r="B43" s="135">
        <v>35</v>
      </c>
      <c r="C43" s="253" t="s">
        <v>1760</v>
      </c>
      <c r="D43" s="253" t="s">
        <v>337</v>
      </c>
      <c r="E43" s="135" t="s">
        <v>15</v>
      </c>
      <c r="F43" s="135" t="s">
        <v>2</v>
      </c>
      <c r="G43" s="169" t="s">
        <v>127</v>
      </c>
      <c r="H43" s="138"/>
      <c r="I43" s="138"/>
      <c r="J43" s="272">
        <v>1000000</v>
      </c>
      <c r="K43" s="138"/>
      <c r="L43" s="138"/>
      <c r="M43" s="138"/>
      <c r="N43" s="138"/>
      <c r="O43" s="135">
        <v>1</v>
      </c>
      <c r="P43" s="135" t="s">
        <v>150</v>
      </c>
      <c r="Q43" s="135" t="s">
        <v>150</v>
      </c>
      <c r="R43" s="135" t="s">
        <v>150</v>
      </c>
      <c r="S43" s="135" t="s">
        <v>150</v>
      </c>
      <c r="T43" s="135" t="s">
        <v>150</v>
      </c>
      <c r="U43" s="135" t="s">
        <v>150</v>
      </c>
      <c r="V43" s="135" t="s">
        <v>150</v>
      </c>
      <c r="W43" s="135" t="s">
        <v>150</v>
      </c>
      <c r="X43" s="135" t="s">
        <v>150</v>
      </c>
      <c r="Y43" s="135"/>
      <c r="Z43" s="138"/>
    </row>
    <row r="44" spans="2:26" ht="51.75" customHeight="1">
      <c r="B44" s="135">
        <v>36</v>
      </c>
      <c r="C44" s="253" t="s">
        <v>1761</v>
      </c>
      <c r="D44" s="253" t="s">
        <v>1772</v>
      </c>
      <c r="E44" s="135" t="s">
        <v>15</v>
      </c>
      <c r="F44" s="135" t="s">
        <v>2</v>
      </c>
      <c r="G44" s="169" t="s">
        <v>127</v>
      </c>
      <c r="H44" s="138"/>
      <c r="I44" s="138"/>
      <c r="J44" s="272">
        <v>600000</v>
      </c>
      <c r="K44" s="138"/>
      <c r="L44" s="138"/>
      <c r="M44" s="138"/>
      <c r="N44" s="138"/>
      <c r="O44" s="135">
        <v>1</v>
      </c>
      <c r="P44" s="135" t="s">
        <v>150</v>
      </c>
      <c r="Q44" s="135" t="s">
        <v>150</v>
      </c>
      <c r="R44" s="135" t="s">
        <v>150</v>
      </c>
      <c r="S44" s="135" t="s">
        <v>150</v>
      </c>
      <c r="T44" s="135" t="s">
        <v>150</v>
      </c>
      <c r="U44" s="135" t="s">
        <v>150</v>
      </c>
      <c r="V44" s="135" t="s">
        <v>150</v>
      </c>
      <c r="W44" s="135" t="s">
        <v>150</v>
      </c>
      <c r="X44" s="135" t="s">
        <v>150</v>
      </c>
      <c r="Y44" s="135"/>
      <c r="Z44" s="138"/>
    </row>
    <row r="45" spans="2:26" ht="51.75" customHeight="1">
      <c r="B45" s="135">
        <v>37</v>
      </c>
      <c r="C45" s="237" t="s">
        <v>1762</v>
      </c>
      <c r="D45" s="237" t="s">
        <v>622</v>
      </c>
      <c r="E45" s="135" t="s">
        <v>15</v>
      </c>
      <c r="F45" s="135" t="s">
        <v>2</v>
      </c>
      <c r="G45" s="169" t="s">
        <v>127</v>
      </c>
      <c r="H45" s="138"/>
      <c r="I45" s="138"/>
      <c r="J45" s="272">
        <v>200000</v>
      </c>
      <c r="K45" s="138"/>
      <c r="L45" s="138"/>
      <c r="M45" s="138"/>
      <c r="N45" s="138"/>
      <c r="O45" s="135">
        <v>1</v>
      </c>
      <c r="P45" s="135" t="s">
        <v>150</v>
      </c>
      <c r="Q45" s="135" t="s">
        <v>150</v>
      </c>
      <c r="R45" s="135" t="s">
        <v>150</v>
      </c>
      <c r="S45" s="135" t="s">
        <v>150</v>
      </c>
      <c r="T45" s="135" t="s">
        <v>150</v>
      </c>
      <c r="U45" s="135" t="s">
        <v>150</v>
      </c>
      <c r="V45" s="135" t="s">
        <v>150</v>
      </c>
      <c r="W45" s="135" t="s">
        <v>150</v>
      </c>
      <c r="X45" s="135" t="s">
        <v>150</v>
      </c>
      <c r="Y45" s="135"/>
      <c r="Z45" s="138"/>
    </row>
    <row r="46" spans="2:26" ht="51.75" customHeight="1">
      <c r="B46" s="135">
        <v>38</v>
      </c>
      <c r="C46" s="253" t="s">
        <v>1773</v>
      </c>
      <c r="D46" s="254" t="s">
        <v>337</v>
      </c>
      <c r="E46" s="135" t="s">
        <v>45</v>
      </c>
      <c r="F46" s="135" t="s">
        <v>2</v>
      </c>
      <c r="G46" s="169" t="s">
        <v>127</v>
      </c>
      <c r="H46" s="138"/>
      <c r="I46" s="138"/>
      <c r="J46" s="272">
        <v>500000</v>
      </c>
      <c r="K46" s="138"/>
      <c r="L46" s="138"/>
      <c r="M46" s="138"/>
      <c r="N46" s="138"/>
      <c r="O46" s="135">
        <v>1</v>
      </c>
      <c r="P46" s="135" t="s">
        <v>150</v>
      </c>
      <c r="Q46" s="135" t="s">
        <v>150</v>
      </c>
      <c r="R46" s="135" t="s">
        <v>150</v>
      </c>
      <c r="S46" s="135" t="s">
        <v>150</v>
      </c>
      <c r="T46" s="135" t="s">
        <v>150</v>
      </c>
      <c r="U46" s="135" t="s">
        <v>150</v>
      </c>
      <c r="V46" s="135" t="s">
        <v>150</v>
      </c>
      <c r="W46" s="135" t="s">
        <v>150</v>
      </c>
      <c r="X46" s="135" t="s">
        <v>150</v>
      </c>
      <c r="Y46" s="135"/>
      <c r="Z46" s="138"/>
    </row>
    <row r="47" spans="2:26" ht="51.75" customHeight="1">
      <c r="B47" s="135">
        <v>39</v>
      </c>
      <c r="C47" s="253" t="s">
        <v>1774</v>
      </c>
      <c r="D47" s="253" t="s">
        <v>1781</v>
      </c>
      <c r="E47" s="135" t="s">
        <v>45</v>
      </c>
      <c r="F47" s="135" t="s">
        <v>2</v>
      </c>
      <c r="G47" s="169" t="s">
        <v>127</v>
      </c>
      <c r="H47" s="138"/>
      <c r="I47" s="138"/>
      <c r="J47" s="272">
        <v>500000</v>
      </c>
      <c r="K47" s="138"/>
      <c r="L47" s="138"/>
      <c r="M47" s="138"/>
      <c r="N47" s="138"/>
      <c r="O47" s="135" t="s">
        <v>150</v>
      </c>
      <c r="P47" s="135">
        <v>1</v>
      </c>
      <c r="Q47" s="135" t="s">
        <v>150</v>
      </c>
      <c r="R47" s="135" t="s">
        <v>150</v>
      </c>
      <c r="S47" s="135" t="s">
        <v>150</v>
      </c>
      <c r="T47" s="135" t="s">
        <v>150</v>
      </c>
      <c r="U47" s="135" t="s">
        <v>150</v>
      </c>
      <c r="V47" s="135" t="s">
        <v>150</v>
      </c>
      <c r="W47" s="135" t="s">
        <v>150</v>
      </c>
      <c r="X47" s="135" t="s">
        <v>150</v>
      </c>
      <c r="Y47" s="135"/>
      <c r="Z47" s="138"/>
    </row>
    <row r="48" spans="2:26" ht="51.75" customHeight="1">
      <c r="B48" s="135">
        <v>40</v>
      </c>
      <c r="C48" s="253" t="s">
        <v>1775</v>
      </c>
      <c r="D48" s="253" t="s">
        <v>1765</v>
      </c>
      <c r="E48" s="135" t="s">
        <v>45</v>
      </c>
      <c r="F48" s="135" t="s">
        <v>2</v>
      </c>
      <c r="G48" s="169" t="s">
        <v>127</v>
      </c>
      <c r="H48" s="138"/>
      <c r="I48" s="138"/>
      <c r="J48" s="272">
        <v>500000</v>
      </c>
      <c r="K48" s="138"/>
      <c r="L48" s="138"/>
      <c r="M48" s="138"/>
      <c r="N48" s="138"/>
      <c r="O48" s="135" t="s">
        <v>150</v>
      </c>
      <c r="P48" s="135">
        <v>1</v>
      </c>
      <c r="Q48" s="135" t="s">
        <v>150</v>
      </c>
      <c r="R48" s="135" t="s">
        <v>150</v>
      </c>
      <c r="S48" s="135" t="s">
        <v>150</v>
      </c>
      <c r="T48" s="135" t="s">
        <v>150</v>
      </c>
      <c r="U48" s="135" t="s">
        <v>150</v>
      </c>
      <c r="V48" s="135" t="s">
        <v>150</v>
      </c>
      <c r="W48" s="135" t="s">
        <v>150</v>
      </c>
      <c r="X48" s="135" t="s">
        <v>150</v>
      </c>
      <c r="Y48" s="135"/>
      <c r="Z48" s="138"/>
    </row>
    <row r="49" spans="2:26" ht="51.75" customHeight="1">
      <c r="B49" s="135">
        <v>41</v>
      </c>
      <c r="C49" s="253" t="s">
        <v>1776</v>
      </c>
      <c r="D49" s="253" t="s">
        <v>1782</v>
      </c>
      <c r="E49" s="135" t="s">
        <v>45</v>
      </c>
      <c r="F49" s="135" t="s">
        <v>2</v>
      </c>
      <c r="G49" s="169" t="s">
        <v>127</v>
      </c>
      <c r="H49" s="138"/>
      <c r="I49" s="138"/>
      <c r="J49" s="272">
        <v>500000</v>
      </c>
      <c r="K49" s="138"/>
      <c r="L49" s="138"/>
      <c r="M49" s="138"/>
      <c r="N49" s="138"/>
      <c r="O49" s="135">
        <v>1</v>
      </c>
      <c r="P49" s="135" t="s">
        <v>150</v>
      </c>
      <c r="Q49" s="135" t="s">
        <v>150</v>
      </c>
      <c r="R49" s="135" t="s">
        <v>150</v>
      </c>
      <c r="S49" s="135" t="s">
        <v>150</v>
      </c>
      <c r="T49" s="135" t="s">
        <v>150</v>
      </c>
      <c r="U49" s="135" t="s">
        <v>150</v>
      </c>
      <c r="V49" s="135" t="s">
        <v>150</v>
      </c>
      <c r="W49" s="135" t="s">
        <v>150</v>
      </c>
      <c r="X49" s="135" t="s">
        <v>150</v>
      </c>
      <c r="Y49" s="135"/>
      <c r="Z49" s="138"/>
    </row>
    <row r="50" spans="2:26" ht="51.75" customHeight="1">
      <c r="B50" s="135">
        <v>42</v>
      </c>
      <c r="C50" s="253" t="s">
        <v>1777</v>
      </c>
      <c r="D50" s="253" t="s">
        <v>1780</v>
      </c>
      <c r="E50" s="135" t="s">
        <v>45</v>
      </c>
      <c r="F50" s="135" t="s">
        <v>2</v>
      </c>
      <c r="G50" s="169" t="s">
        <v>127</v>
      </c>
      <c r="H50" s="138"/>
      <c r="I50" s="138"/>
      <c r="J50" s="272">
        <v>300000</v>
      </c>
      <c r="K50" s="138"/>
      <c r="L50" s="138"/>
      <c r="M50" s="138"/>
      <c r="N50" s="138"/>
      <c r="O50" s="135">
        <v>1</v>
      </c>
      <c r="P50" s="135" t="s">
        <v>150</v>
      </c>
      <c r="Q50" s="135" t="s">
        <v>150</v>
      </c>
      <c r="R50" s="135" t="s">
        <v>150</v>
      </c>
      <c r="S50" s="135" t="s">
        <v>150</v>
      </c>
      <c r="T50" s="135" t="s">
        <v>150</v>
      </c>
      <c r="U50" s="135" t="s">
        <v>150</v>
      </c>
      <c r="V50" s="135" t="s">
        <v>150</v>
      </c>
      <c r="W50" s="135" t="s">
        <v>150</v>
      </c>
      <c r="X50" s="135" t="s">
        <v>150</v>
      </c>
      <c r="Y50" s="135"/>
      <c r="Z50" s="138"/>
    </row>
    <row r="51" spans="2:26" ht="51.75" customHeight="1">
      <c r="B51" s="135">
        <v>43</v>
      </c>
      <c r="C51" s="253" t="s">
        <v>1778</v>
      </c>
      <c r="D51" s="253" t="s">
        <v>338</v>
      </c>
      <c r="E51" s="135" t="s">
        <v>45</v>
      </c>
      <c r="F51" s="135" t="s">
        <v>2</v>
      </c>
      <c r="G51" s="169" t="s">
        <v>127</v>
      </c>
      <c r="H51" s="138"/>
      <c r="I51" s="138"/>
      <c r="J51" s="272">
        <v>2000000</v>
      </c>
      <c r="K51" s="138"/>
      <c r="L51" s="138"/>
      <c r="M51" s="138"/>
      <c r="N51" s="138"/>
      <c r="O51" s="135">
        <v>1</v>
      </c>
      <c r="P51" s="135" t="s">
        <v>150</v>
      </c>
      <c r="Q51" s="135" t="s">
        <v>150</v>
      </c>
      <c r="R51" s="135" t="s">
        <v>150</v>
      </c>
      <c r="S51" s="135" t="s">
        <v>150</v>
      </c>
      <c r="T51" s="135" t="s">
        <v>150</v>
      </c>
      <c r="U51" s="135" t="s">
        <v>150</v>
      </c>
      <c r="V51" s="135" t="s">
        <v>150</v>
      </c>
      <c r="W51" s="135" t="s">
        <v>150</v>
      </c>
      <c r="X51" s="135" t="s">
        <v>150</v>
      </c>
      <c r="Y51" s="135"/>
      <c r="Z51" s="138"/>
    </row>
    <row r="52" spans="2:26" ht="51.75" customHeight="1">
      <c r="B52" s="135">
        <v>44</v>
      </c>
      <c r="C52" s="253" t="s">
        <v>1779</v>
      </c>
      <c r="D52" s="253" t="s">
        <v>617</v>
      </c>
      <c r="E52" s="135" t="s">
        <v>45</v>
      </c>
      <c r="F52" s="135" t="s">
        <v>2</v>
      </c>
      <c r="G52" s="169" t="s">
        <v>127</v>
      </c>
      <c r="H52" s="138"/>
      <c r="I52" s="138"/>
      <c r="J52" s="272">
        <v>700000</v>
      </c>
      <c r="K52" s="138"/>
      <c r="L52" s="138"/>
      <c r="M52" s="138"/>
      <c r="N52" s="138"/>
      <c r="O52" s="135">
        <v>1</v>
      </c>
      <c r="P52" s="135" t="s">
        <v>150</v>
      </c>
      <c r="Q52" s="135" t="s">
        <v>150</v>
      </c>
      <c r="R52" s="135" t="s">
        <v>150</v>
      </c>
      <c r="S52" s="135" t="s">
        <v>150</v>
      </c>
      <c r="T52" s="135" t="s">
        <v>150</v>
      </c>
      <c r="U52" s="135" t="s">
        <v>150</v>
      </c>
      <c r="V52" s="135" t="s">
        <v>150</v>
      </c>
      <c r="W52" s="135" t="s">
        <v>150</v>
      </c>
      <c r="X52" s="135" t="s">
        <v>150</v>
      </c>
      <c r="Y52" s="135"/>
      <c r="Z52" s="138"/>
    </row>
    <row r="53" spans="2:26" ht="51.75" customHeight="1">
      <c r="B53" s="135">
        <v>45</v>
      </c>
      <c r="C53" s="253" t="s">
        <v>1783</v>
      </c>
      <c r="D53" s="253" t="s">
        <v>1785</v>
      </c>
      <c r="E53" s="135" t="s">
        <v>45</v>
      </c>
      <c r="F53" s="135" t="s">
        <v>2</v>
      </c>
      <c r="G53" s="169" t="s">
        <v>127</v>
      </c>
      <c r="H53" s="138"/>
      <c r="I53" s="138"/>
      <c r="J53" s="272">
        <v>500000</v>
      </c>
      <c r="K53" s="138"/>
      <c r="L53" s="138"/>
      <c r="M53" s="138"/>
      <c r="N53" s="138"/>
      <c r="O53" s="135">
        <v>1</v>
      </c>
      <c r="P53" s="135" t="s">
        <v>150</v>
      </c>
      <c r="Q53" s="135" t="s">
        <v>150</v>
      </c>
      <c r="R53" s="135" t="s">
        <v>150</v>
      </c>
      <c r="S53" s="135" t="s">
        <v>150</v>
      </c>
      <c r="T53" s="135" t="s">
        <v>150</v>
      </c>
      <c r="U53" s="135" t="s">
        <v>150</v>
      </c>
      <c r="V53" s="135" t="s">
        <v>150</v>
      </c>
      <c r="W53" s="135" t="s">
        <v>150</v>
      </c>
      <c r="X53" s="135" t="s">
        <v>150</v>
      </c>
      <c r="Y53" s="135"/>
      <c r="Z53" s="138"/>
    </row>
    <row r="54" spans="2:26" ht="51.75" customHeight="1">
      <c r="B54" s="135">
        <v>46</v>
      </c>
      <c r="C54" s="253" t="s">
        <v>1784</v>
      </c>
      <c r="D54" s="253" t="s">
        <v>1785</v>
      </c>
      <c r="E54" s="135" t="s">
        <v>45</v>
      </c>
      <c r="F54" s="135" t="s">
        <v>2</v>
      </c>
      <c r="G54" s="169" t="s">
        <v>127</v>
      </c>
      <c r="H54" s="138"/>
      <c r="I54" s="138"/>
      <c r="J54" s="272">
        <v>500000</v>
      </c>
      <c r="K54" s="138"/>
      <c r="L54" s="138"/>
      <c r="M54" s="138"/>
      <c r="N54" s="138"/>
      <c r="O54" s="135" t="s">
        <v>150</v>
      </c>
      <c r="P54" s="135">
        <v>1</v>
      </c>
      <c r="Q54" s="135" t="s">
        <v>150</v>
      </c>
      <c r="R54" s="135" t="s">
        <v>150</v>
      </c>
      <c r="S54" s="135" t="s">
        <v>150</v>
      </c>
      <c r="T54" s="135" t="s">
        <v>150</v>
      </c>
      <c r="U54" s="135" t="s">
        <v>150</v>
      </c>
      <c r="V54" s="135" t="s">
        <v>150</v>
      </c>
      <c r="W54" s="135" t="s">
        <v>150</v>
      </c>
      <c r="X54" s="135" t="s">
        <v>150</v>
      </c>
      <c r="Y54" s="135"/>
      <c r="Z54" s="138"/>
    </row>
    <row r="55" spans="2:26" ht="51.75" customHeight="1">
      <c r="B55" s="135">
        <v>47</v>
      </c>
      <c r="C55" s="253" t="s">
        <v>1786</v>
      </c>
      <c r="D55" s="253" t="s">
        <v>339</v>
      </c>
      <c r="E55" s="135" t="s">
        <v>45</v>
      </c>
      <c r="F55" s="135" t="s">
        <v>2</v>
      </c>
      <c r="G55" s="169" t="s">
        <v>127</v>
      </c>
      <c r="H55" s="138"/>
      <c r="I55" s="138"/>
      <c r="J55" s="272">
        <v>1000000</v>
      </c>
      <c r="K55" s="138"/>
      <c r="L55" s="138"/>
      <c r="M55" s="138"/>
      <c r="N55" s="138"/>
      <c r="O55" s="135" t="s">
        <v>150</v>
      </c>
      <c r="P55" s="135">
        <v>1</v>
      </c>
      <c r="Q55" s="135" t="s">
        <v>150</v>
      </c>
      <c r="R55" s="135" t="s">
        <v>150</v>
      </c>
      <c r="S55" s="135" t="s">
        <v>150</v>
      </c>
      <c r="T55" s="135" t="s">
        <v>150</v>
      </c>
      <c r="U55" s="135" t="s">
        <v>150</v>
      </c>
      <c r="V55" s="135" t="s">
        <v>150</v>
      </c>
      <c r="W55" s="135" t="s">
        <v>150</v>
      </c>
      <c r="X55" s="135" t="s">
        <v>150</v>
      </c>
      <c r="Y55" s="135"/>
      <c r="Z55" s="138"/>
    </row>
    <row r="56" spans="2:26" ht="51.75" customHeight="1">
      <c r="B56" s="135">
        <v>48</v>
      </c>
      <c r="C56" s="253" t="s">
        <v>1787</v>
      </c>
      <c r="D56" s="253" t="s">
        <v>345</v>
      </c>
      <c r="E56" s="135" t="s">
        <v>45</v>
      </c>
      <c r="F56" s="135" t="s">
        <v>2</v>
      </c>
      <c r="G56" s="169" t="s">
        <v>127</v>
      </c>
      <c r="H56" s="138"/>
      <c r="I56" s="138"/>
      <c r="J56" s="272">
        <v>500000</v>
      </c>
      <c r="K56" s="138"/>
      <c r="L56" s="138"/>
      <c r="M56" s="138"/>
      <c r="N56" s="138"/>
      <c r="O56" s="135">
        <v>1</v>
      </c>
      <c r="P56" s="135" t="s">
        <v>150</v>
      </c>
      <c r="Q56" s="135" t="s">
        <v>150</v>
      </c>
      <c r="R56" s="135" t="s">
        <v>150</v>
      </c>
      <c r="S56" s="135" t="s">
        <v>150</v>
      </c>
      <c r="T56" s="135" t="s">
        <v>150</v>
      </c>
      <c r="U56" s="135" t="s">
        <v>150</v>
      </c>
      <c r="V56" s="135" t="s">
        <v>150</v>
      </c>
      <c r="W56" s="135" t="s">
        <v>150</v>
      </c>
      <c r="X56" s="135" t="s">
        <v>150</v>
      </c>
      <c r="Y56" s="135"/>
      <c r="Z56" s="138"/>
    </row>
    <row r="57" spans="2:26" ht="51.75" customHeight="1">
      <c r="B57" s="135">
        <v>49</v>
      </c>
      <c r="C57" s="253" t="s">
        <v>1788</v>
      </c>
      <c r="D57" s="253" t="s">
        <v>1780</v>
      </c>
      <c r="E57" s="135" t="s">
        <v>45</v>
      </c>
      <c r="F57" s="135" t="s">
        <v>2</v>
      </c>
      <c r="G57" s="169" t="s">
        <v>127</v>
      </c>
      <c r="H57" s="138"/>
      <c r="I57" s="138"/>
      <c r="J57" s="272">
        <v>500000</v>
      </c>
      <c r="K57" s="138"/>
      <c r="L57" s="138"/>
      <c r="M57" s="138"/>
      <c r="N57" s="138"/>
      <c r="O57" s="135">
        <v>1</v>
      </c>
      <c r="P57" s="135" t="s">
        <v>150</v>
      </c>
      <c r="Q57" s="135" t="s">
        <v>150</v>
      </c>
      <c r="R57" s="135" t="s">
        <v>150</v>
      </c>
      <c r="S57" s="135" t="s">
        <v>150</v>
      </c>
      <c r="T57" s="135" t="s">
        <v>150</v>
      </c>
      <c r="U57" s="135" t="s">
        <v>150</v>
      </c>
      <c r="V57" s="135" t="s">
        <v>150</v>
      </c>
      <c r="W57" s="135" t="s">
        <v>150</v>
      </c>
      <c r="X57" s="135" t="s">
        <v>150</v>
      </c>
      <c r="Y57" s="135"/>
      <c r="Z57" s="138"/>
    </row>
    <row r="58" spans="2:26" ht="51.75" customHeight="1">
      <c r="B58" s="135">
        <v>50</v>
      </c>
      <c r="C58" s="253" t="s">
        <v>1789</v>
      </c>
      <c r="D58" s="253" t="s">
        <v>1791</v>
      </c>
      <c r="E58" s="135" t="s">
        <v>45</v>
      </c>
      <c r="F58" s="135" t="s">
        <v>2</v>
      </c>
      <c r="G58" s="169" t="s">
        <v>127</v>
      </c>
      <c r="H58" s="138"/>
      <c r="I58" s="138"/>
      <c r="J58" s="272">
        <v>500000</v>
      </c>
      <c r="K58" s="138"/>
      <c r="L58" s="138"/>
      <c r="M58" s="138"/>
      <c r="N58" s="138"/>
      <c r="O58" s="135" t="s">
        <v>150</v>
      </c>
      <c r="P58" s="135">
        <v>1</v>
      </c>
      <c r="Q58" s="135" t="s">
        <v>150</v>
      </c>
      <c r="R58" s="135" t="s">
        <v>150</v>
      </c>
      <c r="S58" s="135" t="s">
        <v>150</v>
      </c>
      <c r="T58" s="135" t="s">
        <v>150</v>
      </c>
      <c r="U58" s="135" t="s">
        <v>150</v>
      </c>
      <c r="V58" s="135" t="s">
        <v>150</v>
      </c>
      <c r="W58" s="135" t="s">
        <v>150</v>
      </c>
      <c r="X58" s="135" t="s">
        <v>150</v>
      </c>
      <c r="Y58" s="135"/>
      <c r="Z58" s="138"/>
    </row>
    <row r="59" spans="2:26" ht="51.75" customHeight="1">
      <c r="B59" s="135">
        <v>51</v>
      </c>
      <c r="C59" s="253" t="s">
        <v>1790</v>
      </c>
      <c r="D59" s="253" t="s">
        <v>342</v>
      </c>
      <c r="E59" s="135" t="s">
        <v>45</v>
      </c>
      <c r="F59" s="135" t="s">
        <v>2</v>
      </c>
      <c r="G59" s="169" t="s">
        <v>127</v>
      </c>
      <c r="H59" s="138"/>
      <c r="I59" s="138"/>
      <c r="J59" s="272">
        <v>1000000</v>
      </c>
      <c r="K59" s="138"/>
      <c r="L59" s="138"/>
      <c r="M59" s="138"/>
      <c r="N59" s="138"/>
      <c r="O59" s="135">
        <v>1</v>
      </c>
      <c r="P59" s="135" t="s">
        <v>150</v>
      </c>
      <c r="Q59" s="135" t="s">
        <v>150</v>
      </c>
      <c r="R59" s="135" t="s">
        <v>150</v>
      </c>
      <c r="S59" s="135" t="s">
        <v>150</v>
      </c>
      <c r="T59" s="135" t="s">
        <v>150</v>
      </c>
      <c r="U59" s="135" t="s">
        <v>150</v>
      </c>
      <c r="V59" s="135" t="s">
        <v>150</v>
      </c>
      <c r="W59" s="135" t="s">
        <v>150</v>
      </c>
      <c r="X59" s="135" t="s">
        <v>150</v>
      </c>
      <c r="Y59" s="135"/>
      <c r="Z59" s="138"/>
    </row>
    <row r="60" spans="2:26" ht="51.75" customHeight="1">
      <c r="B60" s="135">
        <v>52</v>
      </c>
      <c r="C60" s="253" t="s">
        <v>1792</v>
      </c>
      <c r="D60" s="253" t="s">
        <v>610</v>
      </c>
      <c r="E60" s="135" t="s">
        <v>45</v>
      </c>
      <c r="F60" s="135" t="s">
        <v>2</v>
      </c>
      <c r="G60" s="169" t="s">
        <v>127</v>
      </c>
      <c r="H60" s="138"/>
      <c r="I60" s="138"/>
      <c r="J60" s="272">
        <v>500000</v>
      </c>
      <c r="K60" s="138"/>
      <c r="L60" s="138"/>
      <c r="M60" s="138"/>
      <c r="N60" s="138"/>
      <c r="O60" s="135" t="s">
        <v>150</v>
      </c>
      <c r="P60" s="135">
        <v>1</v>
      </c>
      <c r="Q60" s="135" t="s">
        <v>150</v>
      </c>
      <c r="R60" s="135" t="s">
        <v>150</v>
      </c>
      <c r="S60" s="135" t="s">
        <v>150</v>
      </c>
      <c r="T60" s="135" t="s">
        <v>150</v>
      </c>
      <c r="U60" s="135" t="s">
        <v>150</v>
      </c>
      <c r="V60" s="135" t="s">
        <v>150</v>
      </c>
      <c r="W60" s="135" t="s">
        <v>150</v>
      </c>
      <c r="X60" s="135" t="s">
        <v>150</v>
      </c>
      <c r="Y60" s="135"/>
      <c r="Z60" s="138"/>
    </row>
    <row r="61" spans="2:26" ht="51.75" customHeight="1">
      <c r="B61" s="135">
        <v>53</v>
      </c>
      <c r="C61" s="253" t="s">
        <v>1793</v>
      </c>
      <c r="D61" s="253" t="s">
        <v>337</v>
      </c>
      <c r="E61" s="135" t="s">
        <v>45</v>
      </c>
      <c r="F61" s="135" t="s">
        <v>2</v>
      </c>
      <c r="G61" s="169" t="s">
        <v>127</v>
      </c>
      <c r="H61" s="138"/>
      <c r="I61" s="138"/>
      <c r="J61" s="272">
        <v>500000</v>
      </c>
      <c r="K61" s="138"/>
      <c r="L61" s="138"/>
      <c r="M61" s="138"/>
      <c r="N61" s="138"/>
      <c r="O61" s="135">
        <v>1</v>
      </c>
      <c r="P61" s="135" t="s">
        <v>150</v>
      </c>
      <c r="Q61" s="135" t="s">
        <v>150</v>
      </c>
      <c r="R61" s="135" t="s">
        <v>150</v>
      </c>
      <c r="S61" s="135" t="s">
        <v>150</v>
      </c>
      <c r="T61" s="135" t="s">
        <v>150</v>
      </c>
      <c r="U61" s="135" t="s">
        <v>150</v>
      </c>
      <c r="V61" s="135" t="s">
        <v>150</v>
      </c>
      <c r="W61" s="135" t="s">
        <v>150</v>
      </c>
      <c r="X61" s="135" t="s">
        <v>150</v>
      </c>
      <c r="Y61" s="135"/>
      <c r="Z61" s="138"/>
    </row>
    <row r="62" spans="2:26" ht="51.75" customHeight="1">
      <c r="B62" s="135">
        <v>54</v>
      </c>
      <c r="C62" s="253" t="s">
        <v>1794</v>
      </c>
      <c r="D62" s="253" t="s">
        <v>1782</v>
      </c>
      <c r="E62" s="135" t="s">
        <v>45</v>
      </c>
      <c r="F62" s="135" t="s">
        <v>2</v>
      </c>
      <c r="G62" s="169" t="s">
        <v>127</v>
      </c>
      <c r="H62" s="138"/>
      <c r="I62" s="138"/>
      <c r="J62" s="272">
        <v>500000</v>
      </c>
      <c r="K62" s="138"/>
      <c r="L62" s="138"/>
      <c r="M62" s="138"/>
      <c r="N62" s="138"/>
      <c r="O62" s="135">
        <v>1</v>
      </c>
      <c r="P62" s="135" t="s">
        <v>150</v>
      </c>
      <c r="Q62" s="135" t="s">
        <v>150</v>
      </c>
      <c r="R62" s="135" t="s">
        <v>150</v>
      </c>
      <c r="S62" s="135" t="s">
        <v>150</v>
      </c>
      <c r="T62" s="135" t="s">
        <v>150</v>
      </c>
      <c r="U62" s="135" t="s">
        <v>150</v>
      </c>
      <c r="V62" s="135" t="s">
        <v>150</v>
      </c>
      <c r="W62" s="135" t="s">
        <v>150</v>
      </c>
      <c r="X62" s="135" t="s">
        <v>150</v>
      </c>
      <c r="Y62" s="135"/>
      <c r="Z62" s="138"/>
    </row>
    <row r="63" spans="2:26" ht="51.75" customHeight="1">
      <c r="B63" s="135">
        <v>55</v>
      </c>
      <c r="C63" s="253" t="s">
        <v>1795</v>
      </c>
      <c r="D63" s="253" t="s">
        <v>1797</v>
      </c>
      <c r="E63" s="135" t="s">
        <v>45</v>
      </c>
      <c r="F63" s="135" t="s">
        <v>2</v>
      </c>
      <c r="G63" s="169" t="s">
        <v>127</v>
      </c>
      <c r="H63" s="138"/>
      <c r="I63" s="138"/>
      <c r="J63" s="272">
        <v>500000</v>
      </c>
      <c r="K63" s="138"/>
      <c r="L63" s="138"/>
      <c r="M63" s="138"/>
      <c r="N63" s="138"/>
      <c r="O63" s="135" t="s">
        <v>150</v>
      </c>
      <c r="P63" s="135">
        <v>1</v>
      </c>
      <c r="Q63" s="135" t="s">
        <v>150</v>
      </c>
      <c r="R63" s="135" t="s">
        <v>150</v>
      </c>
      <c r="S63" s="135" t="s">
        <v>150</v>
      </c>
      <c r="T63" s="135" t="s">
        <v>150</v>
      </c>
      <c r="U63" s="135" t="s">
        <v>150</v>
      </c>
      <c r="V63" s="135" t="s">
        <v>150</v>
      </c>
      <c r="W63" s="135" t="s">
        <v>150</v>
      </c>
      <c r="X63" s="135" t="s">
        <v>150</v>
      </c>
      <c r="Y63" s="135"/>
      <c r="Z63" s="138"/>
    </row>
    <row r="64" spans="2:26" ht="51.75" customHeight="1">
      <c r="B64" s="135">
        <v>56</v>
      </c>
      <c r="C64" s="253" t="s">
        <v>1796</v>
      </c>
      <c r="D64" s="253" t="s">
        <v>1798</v>
      </c>
      <c r="E64" s="135" t="s">
        <v>45</v>
      </c>
      <c r="F64" s="135" t="s">
        <v>2</v>
      </c>
      <c r="G64" s="169" t="s">
        <v>127</v>
      </c>
      <c r="H64" s="138"/>
      <c r="I64" s="138"/>
      <c r="J64" s="272">
        <v>1000000</v>
      </c>
      <c r="K64" s="138"/>
      <c r="L64" s="138"/>
      <c r="M64" s="138"/>
      <c r="N64" s="138"/>
      <c r="O64" s="135">
        <v>1</v>
      </c>
      <c r="P64" s="135" t="s">
        <v>150</v>
      </c>
      <c r="Q64" s="135" t="s">
        <v>150</v>
      </c>
      <c r="R64" s="135" t="s">
        <v>150</v>
      </c>
      <c r="S64" s="135" t="s">
        <v>150</v>
      </c>
      <c r="T64" s="135" t="s">
        <v>150</v>
      </c>
      <c r="U64" s="135" t="s">
        <v>150</v>
      </c>
      <c r="V64" s="135" t="s">
        <v>150</v>
      </c>
      <c r="W64" s="135" t="s">
        <v>150</v>
      </c>
      <c r="X64" s="135" t="s">
        <v>150</v>
      </c>
      <c r="Y64" s="135"/>
      <c r="Z64" s="138"/>
    </row>
    <row r="65" spans="2:26" ht="51.75" customHeight="1">
      <c r="B65" s="135">
        <v>57</v>
      </c>
      <c r="C65" s="253" t="s">
        <v>1799</v>
      </c>
      <c r="D65" s="253" t="s">
        <v>337</v>
      </c>
      <c r="E65" s="135" t="s">
        <v>45</v>
      </c>
      <c r="F65" s="135" t="s">
        <v>2</v>
      </c>
      <c r="G65" s="169" t="s">
        <v>127</v>
      </c>
      <c r="H65" s="138"/>
      <c r="I65" s="138"/>
      <c r="J65" s="272">
        <v>500000</v>
      </c>
      <c r="K65" s="138"/>
      <c r="L65" s="138"/>
      <c r="M65" s="138"/>
      <c r="N65" s="138"/>
      <c r="O65" s="135" t="s">
        <v>150</v>
      </c>
      <c r="P65" s="135">
        <v>1</v>
      </c>
      <c r="Q65" s="135" t="s">
        <v>150</v>
      </c>
      <c r="R65" s="135" t="s">
        <v>150</v>
      </c>
      <c r="S65" s="135" t="s">
        <v>150</v>
      </c>
      <c r="T65" s="135" t="s">
        <v>150</v>
      </c>
      <c r="U65" s="135" t="s">
        <v>150</v>
      </c>
      <c r="V65" s="135" t="s">
        <v>150</v>
      </c>
      <c r="W65" s="135" t="s">
        <v>150</v>
      </c>
      <c r="X65" s="135" t="s">
        <v>150</v>
      </c>
      <c r="Y65" s="135"/>
      <c r="Z65" s="138"/>
    </row>
    <row r="66" spans="2:26" ht="51.75" customHeight="1">
      <c r="B66" s="135">
        <v>58</v>
      </c>
      <c r="C66" s="253" t="s">
        <v>1800</v>
      </c>
      <c r="D66" s="253" t="s">
        <v>1807</v>
      </c>
      <c r="E66" s="135" t="s">
        <v>45</v>
      </c>
      <c r="F66" s="135" t="s">
        <v>2</v>
      </c>
      <c r="G66" s="169" t="s">
        <v>127</v>
      </c>
      <c r="H66" s="138"/>
      <c r="I66" s="138"/>
      <c r="J66" s="272">
        <v>500000</v>
      </c>
      <c r="K66" s="138"/>
      <c r="L66" s="138"/>
      <c r="M66" s="138"/>
      <c r="N66" s="138"/>
      <c r="O66" s="135" t="s">
        <v>150</v>
      </c>
      <c r="P66" s="135">
        <v>1</v>
      </c>
      <c r="Q66" s="135" t="s">
        <v>150</v>
      </c>
      <c r="R66" s="135" t="s">
        <v>150</v>
      </c>
      <c r="S66" s="135" t="s">
        <v>150</v>
      </c>
      <c r="T66" s="135" t="s">
        <v>150</v>
      </c>
      <c r="U66" s="135" t="s">
        <v>150</v>
      </c>
      <c r="V66" s="135" t="s">
        <v>150</v>
      </c>
      <c r="W66" s="135" t="s">
        <v>150</v>
      </c>
      <c r="X66" s="135" t="s">
        <v>150</v>
      </c>
      <c r="Y66" s="135"/>
      <c r="Z66" s="138"/>
    </row>
    <row r="67" spans="2:26" ht="51.75" customHeight="1">
      <c r="B67" s="135">
        <v>59</v>
      </c>
      <c r="C67" s="253" t="s">
        <v>1801</v>
      </c>
      <c r="D67" s="253" t="s">
        <v>1808</v>
      </c>
      <c r="E67" s="135" t="s">
        <v>45</v>
      </c>
      <c r="F67" s="135" t="s">
        <v>2</v>
      </c>
      <c r="G67" s="169" t="s">
        <v>127</v>
      </c>
      <c r="H67" s="138"/>
      <c r="I67" s="138"/>
      <c r="J67" s="272">
        <v>500000</v>
      </c>
      <c r="K67" s="138"/>
      <c r="L67" s="138"/>
      <c r="M67" s="138"/>
      <c r="N67" s="138"/>
      <c r="O67" s="135">
        <v>1</v>
      </c>
      <c r="P67" s="135" t="s">
        <v>150</v>
      </c>
      <c r="Q67" s="135" t="s">
        <v>150</v>
      </c>
      <c r="R67" s="135" t="s">
        <v>150</v>
      </c>
      <c r="S67" s="135" t="s">
        <v>150</v>
      </c>
      <c r="T67" s="135" t="s">
        <v>150</v>
      </c>
      <c r="U67" s="135" t="s">
        <v>150</v>
      </c>
      <c r="V67" s="135" t="s">
        <v>150</v>
      </c>
      <c r="W67" s="135" t="s">
        <v>150</v>
      </c>
      <c r="X67" s="135" t="s">
        <v>150</v>
      </c>
      <c r="Y67" s="135"/>
      <c r="Z67" s="138"/>
    </row>
    <row r="68" spans="2:26" ht="51.75" customHeight="1">
      <c r="B68" s="135">
        <v>60</v>
      </c>
      <c r="C68" s="253" t="s">
        <v>1802</v>
      </c>
      <c r="D68" s="253" t="s">
        <v>1767</v>
      </c>
      <c r="E68" s="135" t="s">
        <v>45</v>
      </c>
      <c r="F68" s="135" t="s">
        <v>2</v>
      </c>
      <c r="G68" s="169" t="s">
        <v>127</v>
      </c>
      <c r="H68" s="138"/>
      <c r="I68" s="138"/>
      <c r="J68" s="272">
        <v>500000</v>
      </c>
      <c r="K68" s="138"/>
      <c r="L68" s="138"/>
      <c r="M68" s="138"/>
      <c r="N68" s="138"/>
      <c r="O68" s="135">
        <v>1</v>
      </c>
      <c r="P68" s="135" t="s">
        <v>150</v>
      </c>
      <c r="Q68" s="135" t="s">
        <v>150</v>
      </c>
      <c r="R68" s="135" t="s">
        <v>150</v>
      </c>
      <c r="S68" s="135" t="s">
        <v>150</v>
      </c>
      <c r="T68" s="135" t="s">
        <v>150</v>
      </c>
      <c r="U68" s="135" t="s">
        <v>150</v>
      </c>
      <c r="V68" s="135" t="s">
        <v>150</v>
      </c>
      <c r="W68" s="135" t="s">
        <v>150</v>
      </c>
      <c r="X68" s="135" t="s">
        <v>150</v>
      </c>
      <c r="Y68" s="135"/>
      <c r="Z68" s="138"/>
    </row>
    <row r="69" spans="2:26" ht="51.75" customHeight="1">
      <c r="B69" s="135">
        <v>61</v>
      </c>
      <c r="C69" s="253" t="s">
        <v>1803</v>
      </c>
      <c r="D69" s="253" t="s">
        <v>1767</v>
      </c>
      <c r="E69" s="135" t="s">
        <v>45</v>
      </c>
      <c r="F69" s="135" t="s">
        <v>2</v>
      </c>
      <c r="G69" s="169" t="s">
        <v>127</v>
      </c>
      <c r="H69" s="138"/>
      <c r="I69" s="138"/>
      <c r="J69" s="272">
        <v>500000</v>
      </c>
      <c r="K69" s="138"/>
      <c r="L69" s="138"/>
      <c r="M69" s="138"/>
      <c r="N69" s="138"/>
      <c r="O69" s="135">
        <v>1</v>
      </c>
      <c r="P69" s="135" t="s">
        <v>150</v>
      </c>
      <c r="Q69" s="135" t="s">
        <v>150</v>
      </c>
      <c r="R69" s="135" t="s">
        <v>150</v>
      </c>
      <c r="S69" s="135" t="s">
        <v>150</v>
      </c>
      <c r="T69" s="135" t="s">
        <v>150</v>
      </c>
      <c r="U69" s="135" t="s">
        <v>150</v>
      </c>
      <c r="V69" s="135" t="s">
        <v>150</v>
      </c>
      <c r="W69" s="135" t="s">
        <v>150</v>
      </c>
      <c r="X69" s="135" t="s">
        <v>150</v>
      </c>
      <c r="Y69" s="135"/>
      <c r="Z69" s="138"/>
    </row>
    <row r="70" spans="2:26" ht="51.75" customHeight="1">
      <c r="B70" s="135">
        <v>62</v>
      </c>
      <c r="C70" s="253" t="s">
        <v>1804</v>
      </c>
      <c r="D70" s="253" t="s">
        <v>1809</v>
      </c>
      <c r="E70" s="135" t="s">
        <v>45</v>
      </c>
      <c r="F70" s="135" t="s">
        <v>2</v>
      </c>
      <c r="G70" s="169" t="s">
        <v>127</v>
      </c>
      <c r="H70" s="138"/>
      <c r="I70" s="138"/>
      <c r="J70" s="272">
        <v>700000</v>
      </c>
      <c r="K70" s="138"/>
      <c r="L70" s="138"/>
      <c r="M70" s="138"/>
      <c r="N70" s="138"/>
      <c r="O70" s="135">
        <v>1</v>
      </c>
      <c r="P70" s="135" t="s">
        <v>150</v>
      </c>
      <c r="Q70" s="135" t="s">
        <v>150</v>
      </c>
      <c r="R70" s="135" t="s">
        <v>150</v>
      </c>
      <c r="S70" s="135" t="s">
        <v>150</v>
      </c>
      <c r="T70" s="135" t="s">
        <v>150</v>
      </c>
      <c r="U70" s="135" t="s">
        <v>150</v>
      </c>
      <c r="V70" s="135" t="s">
        <v>150</v>
      </c>
      <c r="W70" s="135" t="s">
        <v>150</v>
      </c>
      <c r="X70" s="135" t="s">
        <v>150</v>
      </c>
      <c r="Y70" s="135"/>
      <c r="Z70" s="138"/>
    </row>
    <row r="71" spans="2:26" ht="51.75" customHeight="1">
      <c r="B71" s="135">
        <v>63</v>
      </c>
      <c r="C71" s="253" t="s">
        <v>1805</v>
      </c>
      <c r="D71" s="253" t="s">
        <v>1810</v>
      </c>
      <c r="E71" s="135" t="s">
        <v>45</v>
      </c>
      <c r="F71" s="135" t="s">
        <v>2</v>
      </c>
      <c r="G71" s="169" t="s">
        <v>127</v>
      </c>
      <c r="H71" s="138"/>
      <c r="I71" s="138"/>
      <c r="J71" s="272">
        <v>500000</v>
      </c>
      <c r="K71" s="138"/>
      <c r="L71" s="138"/>
      <c r="M71" s="138"/>
      <c r="N71" s="138"/>
      <c r="O71" s="135">
        <v>1</v>
      </c>
      <c r="P71" s="135" t="s">
        <v>150</v>
      </c>
      <c r="Q71" s="135" t="s">
        <v>150</v>
      </c>
      <c r="R71" s="135" t="s">
        <v>150</v>
      </c>
      <c r="S71" s="135" t="s">
        <v>150</v>
      </c>
      <c r="T71" s="135" t="s">
        <v>150</v>
      </c>
      <c r="U71" s="135" t="s">
        <v>150</v>
      </c>
      <c r="V71" s="135" t="s">
        <v>150</v>
      </c>
      <c r="W71" s="135" t="s">
        <v>150</v>
      </c>
      <c r="X71" s="135" t="s">
        <v>150</v>
      </c>
      <c r="Y71" s="135"/>
      <c r="Z71" s="138"/>
    </row>
    <row r="72" spans="2:26" ht="51.75" customHeight="1">
      <c r="B72" s="135">
        <v>64</v>
      </c>
      <c r="C72" s="253" t="s">
        <v>1806</v>
      </c>
      <c r="D72" s="253" t="s">
        <v>1782</v>
      </c>
      <c r="E72" s="135" t="s">
        <v>45</v>
      </c>
      <c r="F72" s="135" t="s">
        <v>2</v>
      </c>
      <c r="G72" s="169" t="s">
        <v>127</v>
      </c>
      <c r="H72" s="138"/>
      <c r="I72" s="138"/>
      <c r="J72" s="272">
        <v>300000</v>
      </c>
      <c r="K72" s="138"/>
      <c r="L72" s="138"/>
      <c r="M72" s="138"/>
      <c r="N72" s="138"/>
      <c r="O72" s="135">
        <v>1</v>
      </c>
      <c r="P72" s="135" t="s">
        <v>150</v>
      </c>
      <c r="Q72" s="135" t="s">
        <v>150</v>
      </c>
      <c r="R72" s="135" t="s">
        <v>150</v>
      </c>
      <c r="S72" s="135" t="s">
        <v>150</v>
      </c>
      <c r="T72" s="135" t="s">
        <v>150</v>
      </c>
      <c r="U72" s="135" t="s">
        <v>150</v>
      </c>
      <c r="V72" s="135" t="s">
        <v>150</v>
      </c>
      <c r="W72" s="135" t="s">
        <v>150</v>
      </c>
      <c r="X72" s="135" t="s">
        <v>150</v>
      </c>
      <c r="Y72" s="135"/>
      <c r="Z72" s="138"/>
    </row>
    <row r="73" spans="2:26" ht="51.75" customHeight="1">
      <c r="B73" s="135">
        <v>65</v>
      </c>
      <c r="C73" s="253" t="s">
        <v>1811</v>
      </c>
      <c r="D73" s="253" t="s">
        <v>1764</v>
      </c>
      <c r="E73" s="135" t="s">
        <v>36</v>
      </c>
      <c r="F73" s="135" t="s">
        <v>2</v>
      </c>
      <c r="G73" s="169" t="s">
        <v>127</v>
      </c>
      <c r="H73" s="138"/>
      <c r="I73" s="138"/>
      <c r="J73" s="272">
        <v>100000</v>
      </c>
      <c r="K73" s="138"/>
      <c r="L73" s="138"/>
      <c r="M73" s="138"/>
      <c r="N73" s="138"/>
      <c r="O73" s="135">
        <v>1</v>
      </c>
      <c r="P73" s="135" t="s">
        <v>150</v>
      </c>
      <c r="Q73" s="135" t="s">
        <v>150</v>
      </c>
      <c r="R73" s="135" t="s">
        <v>150</v>
      </c>
      <c r="S73" s="135" t="s">
        <v>150</v>
      </c>
      <c r="T73" s="135" t="s">
        <v>150</v>
      </c>
      <c r="U73" s="135" t="s">
        <v>150</v>
      </c>
      <c r="V73" s="135" t="s">
        <v>150</v>
      </c>
      <c r="W73" s="135" t="s">
        <v>150</v>
      </c>
      <c r="X73" s="135" t="s">
        <v>150</v>
      </c>
      <c r="Y73" s="135"/>
      <c r="Z73" s="138"/>
    </row>
    <row r="74" spans="2:26" ht="51.75" customHeight="1">
      <c r="B74" s="135">
        <v>66</v>
      </c>
      <c r="C74" s="253" t="s">
        <v>1812</v>
      </c>
      <c r="D74" s="253" t="s">
        <v>339</v>
      </c>
      <c r="E74" s="135" t="s">
        <v>36</v>
      </c>
      <c r="F74" s="135" t="s">
        <v>2</v>
      </c>
      <c r="G74" s="169" t="s">
        <v>127</v>
      </c>
      <c r="H74" s="138"/>
      <c r="I74" s="138"/>
      <c r="J74" s="272">
        <v>200000</v>
      </c>
      <c r="K74" s="138"/>
      <c r="L74" s="138"/>
      <c r="M74" s="138"/>
      <c r="N74" s="138"/>
      <c r="O74" s="135">
        <v>1</v>
      </c>
      <c r="P74" s="135" t="s">
        <v>150</v>
      </c>
      <c r="Q74" s="135" t="s">
        <v>150</v>
      </c>
      <c r="R74" s="135" t="s">
        <v>150</v>
      </c>
      <c r="S74" s="135" t="s">
        <v>150</v>
      </c>
      <c r="T74" s="135" t="s">
        <v>150</v>
      </c>
      <c r="U74" s="135" t="s">
        <v>150</v>
      </c>
      <c r="V74" s="135" t="s">
        <v>150</v>
      </c>
      <c r="W74" s="135" t="s">
        <v>150</v>
      </c>
      <c r="X74" s="135" t="s">
        <v>150</v>
      </c>
      <c r="Y74" s="135"/>
      <c r="Z74" s="138"/>
    </row>
    <row r="75" spans="2:26" ht="51.75" customHeight="1">
      <c r="B75" s="135">
        <v>67</v>
      </c>
      <c r="C75" s="253" t="s">
        <v>1813</v>
      </c>
      <c r="D75" s="253" t="s">
        <v>1764</v>
      </c>
      <c r="E75" s="135" t="s">
        <v>36</v>
      </c>
      <c r="F75" s="135" t="s">
        <v>2</v>
      </c>
      <c r="G75" s="169" t="s">
        <v>127</v>
      </c>
      <c r="H75" s="138"/>
      <c r="I75" s="138"/>
      <c r="J75" s="272">
        <v>200000</v>
      </c>
      <c r="K75" s="138"/>
      <c r="L75" s="138"/>
      <c r="M75" s="138"/>
      <c r="N75" s="138"/>
      <c r="O75" s="135">
        <v>1</v>
      </c>
      <c r="P75" s="135" t="s">
        <v>150</v>
      </c>
      <c r="Q75" s="135" t="s">
        <v>150</v>
      </c>
      <c r="R75" s="135" t="s">
        <v>150</v>
      </c>
      <c r="S75" s="135" t="s">
        <v>150</v>
      </c>
      <c r="T75" s="135" t="s">
        <v>150</v>
      </c>
      <c r="U75" s="135" t="s">
        <v>150</v>
      </c>
      <c r="V75" s="135" t="s">
        <v>150</v>
      </c>
      <c r="W75" s="135" t="s">
        <v>150</v>
      </c>
      <c r="X75" s="135" t="s">
        <v>150</v>
      </c>
      <c r="Y75" s="135"/>
      <c r="Z75" s="138"/>
    </row>
    <row r="76" spans="2:26" ht="51.75" customHeight="1">
      <c r="B76" s="135">
        <v>68</v>
      </c>
      <c r="C76" s="253" t="s">
        <v>1814</v>
      </c>
      <c r="D76" s="253" t="s">
        <v>1817</v>
      </c>
      <c r="E76" s="135" t="s">
        <v>36</v>
      </c>
      <c r="F76" s="135" t="s">
        <v>2</v>
      </c>
      <c r="G76" s="169" t="s">
        <v>127</v>
      </c>
      <c r="H76" s="138"/>
      <c r="I76" s="138"/>
      <c r="J76" s="272">
        <v>200000</v>
      </c>
      <c r="K76" s="138"/>
      <c r="L76" s="138"/>
      <c r="M76" s="138"/>
      <c r="N76" s="138"/>
      <c r="O76" s="135">
        <v>1</v>
      </c>
      <c r="P76" s="135" t="s">
        <v>150</v>
      </c>
      <c r="Q76" s="135" t="s">
        <v>150</v>
      </c>
      <c r="R76" s="135" t="s">
        <v>150</v>
      </c>
      <c r="S76" s="135" t="s">
        <v>150</v>
      </c>
      <c r="T76" s="135" t="s">
        <v>150</v>
      </c>
      <c r="U76" s="135" t="s">
        <v>150</v>
      </c>
      <c r="V76" s="135" t="s">
        <v>150</v>
      </c>
      <c r="W76" s="135" t="s">
        <v>150</v>
      </c>
      <c r="X76" s="135" t="s">
        <v>150</v>
      </c>
      <c r="Y76" s="135"/>
      <c r="Z76" s="138"/>
    </row>
    <row r="77" spans="2:26" ht="51.75" customHeight="1">
      <c r="B77" s="135">
        <v>69</v>
      </c>
      <c r="C77" s="253" t="s">
        <v>1815</v>
      </c>
      <c r="D77" s="253" t="s">
        <v>1818</v>
      </c>
      <c r="E77" s="135" t="s">
        <v>36</v>
      </c>
      <c r="F77" s="135" t="s">
        <v>2</v>
      </c>
      <c r="G77" s="169" t="s">
        <v>127</v>
      </c>
      <c r="H77" s="138"/>
      <c r="I77" s="138"/>
      <c r="J77" s="272">
        <v>200000</v>
      </c>
      <c r="K77" s="138"/>
      <c r="L77" s="138"/>
      <c r="M77" s="138"/>
      <c r="N77" s="138"/>
      <c r="O77" s="135">
        <v>1</v>
      </c>
      <c r="P77" s="135" t="s">
        <v>150</v>
      </c>
      <c r="Q77" s="135" t="s">
        <v>150</v>
      </c>
      <c r="R77" s="135" t="s">
        <v>150</v>
      </c>
      <c r="S77" s="135" t="s">
        <v>150</v>
      </c>
      <c r="T77" s="135" t="s">
        <v>150</v>
      </c>
      <c r="U77" s="135" t="s">
        <v>150</v>
      </c>
      <c r="V77" s="135" t="s">
        <v>150</v>
      </c>
      <c r="W77" s="135" t="s">
        <v>150</v>
      </c>
      <c r="X77" s="135" t="s">
        <v>150</v>
      </c>
      <c r="Y77" s="135"/>
      <c r="Z77" s="138"/>
    </row>
    <row r="78" spans="2:26" ht="51.75" customHeight="1">
      <c r="B78" s="135">
        <v>70</v>
      </c>
      <c r="C78" s="253" t="s">
        <v>1816</v>
      </c>
      <c r="D78" s="253" t="s">
        <v>1780</v>
      </c>
      <c r="E78" s="135" t="s">
        <v>36</v>
      </c>
      <c r="F78" s="135" t="s">
        <v>2</v>
      </c>
      <c r="G78" s="169" t="s">
        <v>127</v>
      </c>
      <c r="H78" s="138"/>
      <c r="I78" s="138"/>
      <c r="J78" s="272">
        <v>100000</v>
      </c>
      <c r="K78" s="138"/>
      <c r="L78" s="138"/>
      <c r="M78" s="138"/>
      <c r="N78" s="138"/>
      <c r="O78" s="135">
        <v>1</v>
      </c>
      <c r="P78" s="135" t="s">
        <v>150</v>
      </c>
      <c r="Q78" s="135" t="s">
        <v>150</v>
      </c>
      <c r="R78" s="135" t="s">
        <v>150</v>
      </c>
      <c r="S78" s="135" t="s">
        <v>150</v>
      </c>
      <c r="T78" s="135" t="s">
        <v>150</v>
      </c>
      <c r="U78" s="135" t="s">
        <v>150</v>
      </c>
      <c r="V78" s="135" t="s">
        <v>150</v>
      </c>
      <c r="W78" s="135" t="s">
        <v>150</v>
      </c>
      <c r="X78" s="135" t="s">
        <v>150</v>
      </c>
      <c r="Y78" s="135"/>
      <c r="Z78" s="138"/>
    </row>
    <row r="79" spans="2:26" ht="51.75" customHeight="1">
      <c r="B79" s="135">
        <v>71</v>
      </c>
      <c r="C79" s="253" t="s">
        <v>1819</v>
      </c>
      <c r="D79" s="253" t="s">
        <v>1817</v>
      </c>
      <c r="E79" s="135" t="s">
        <v>49</v>
      </c>
      <c r="F79" s="135" t="s">
        <v>2</v>
      </c>
      <c r="G79" s="169" t="s">
        <v>127</v>
      </c>
      <c r="H79" s="138"/>
      <c r="I79" s="138"/>
      <c r="J79" s="272">
        <v>300000</v>
      </c>
      <c r="K79" s="138"/>
      <c r="L79" s="138"/>
      <c r="M79" s="138"/>
      <c r="N79" s="138"/>
      <c r="O79" s="135">
        <v>1</v>
      </c>
      <c r="P79" s="135" t="s">
        <v>150</v>
      </c>
      <c r="Q79" s="135" t="s">
        <v>150</v>
      </c>
      <c r="R79" s="135" t="s">
        <v>150</v>
      </c>
      <c r="S79" s="135" t="s">
        <v>150</v>
      </c>
      <c r="T79" s="135" t="s">
        <v>150</v>
      </c>
      <c r="U79" s="135" t="s">
        <v>150</v>
      </c>
      <c r="V79" s="135" t="s">
        <v>150</v>
      </c>
      <c r="W79" s="135" t="s">
        <v>150</v>
      </c>
      <c r="X79" s="135" t="s">
        <v>150</v>
      </c>
      <c r="Y79" s="135"/>
      <c r="Z79" s="138"/>
    </row>
    <row r="80" spans="2:26" ht="51.75" customHeight="1">
      <c r="B80" s="135">
        <v>72</v>
      </c>
      <c r="C80" s="253" t="s">
        <v>1820</v>
      </c>
      <c r="D80" s="253" t="s">
        <v>1818</v>
      </c>
      <c r="E80" s="135" t="s">
        <v>49</v>
      </c>
      <c r="F80" s="135" t="s">
        <v>2</v>
      </c>
      <c r="G80" s="169" t="s">
        <v>127</v>
      </c>
      <c r="H80" s="138"/>
      <c r="I80" s="138"/>
      <c r="J80" s="272">
        <v>350000</v>
      </c>
      <c r="K80" s="138"/>
      <c r="L80" s="138"/>
      <c r="M80" s="138"/>
      <c r="N80" s="138"/>
      <c r="O80" s="135">
        <v>1</v>
      </c>
      <c r="P80" s="135" t="s">
        <v>150</v>
      </c>
      <c r="Q80" s="135" t="s">
        <v>150</v>
      </c>
      <c r="R80" s="135" t="s">
        <v>150</v>
      </c>
      <c r="S80" s="135" t="s">
        <v>150</v>
      </c>
      <c r="T80" s="135" t="s">
        <v>150</v>
      </c>
      <c r="U80" s="135" t="s">
        <v>150</v>
      </c>
      <c r="V80" s="135" t="s">
        <v>150</v>
      </c>
      <c r="W80" s="135" t="s">
        <v>150</v>
      </c>
      <c r="X80" s="135" t="s">
        <v>150</v>
      </c>
      <c r="Y80" s="135"/>
      <c r="Z80" s="138"/>
    </row>
    <row r="81" spans="2:26" ht="51.75" customHeight="1">
      <c r="B81" s="135">
        <v>73</v>
      </c>
      <c r="C81" s="253" t="s">
        <v>1821</v>
      </c>
      <c r="D81" s="253" t="s">
        <v>1765</v>
      </c>
      <c r="E81" s="135" t="s">
        <v>49</v>
      </c>
      <c r="F81" s="135" t="s">
        <v>2</v>
      </c>
      <c r="G81" s="169" t="s">
        <v>127</v>
      </c>
      <c r="H81" s="138"/>
      <c r="I81" s="138"/>
      <c r="J81" s="272">
        <v>2500000</v>
      </c>
      <c r="K81" s="138"/>
      <c r="L81" s="138"/>
      <c r="M81" s="138"/>
      <c r="N81" s="138"/>
      <c r="O81" s="135">
        <v>1</v>
      </c>
      <c r="P81" s="135" t="s">
        <v>150</v>
      </c>
      <c r="Q81" s="135" t="s">
        <v>150</v>
      </c>
      <c r="R81" s="135" t="s">
        <v>150</v>
      </c>
      <c r="S81" s="135" t="s">
        <v>150</v>
      </c>
      <c r="T81" s="135" t="s">
        <v>150</v>
      </c>
      <c r="U81" s="135" t="s">
        <v>150</v>
      </c>
      <c r="V81" s="135" t="s">
        <v>150</v>
      </c>
      <c r="W81" s="135" t="s">
        <v>150</v>
      </c>
      <c r="X81" s="135" t="s">
        <v>150</v>
      </c>
      <c r="Y81" s="135"/>
      <c r="Z81" s="138"/>
    </row>
    <row r="82" spans="2:26" ht="51.75" customHeight="1">
      <c r="B82" s="135">
        <v>74</v>
      </c>
      <c r="C82" s="253" t="s">
        <v>1822</v>
      </c>
      <c r="D82" s="253" t="s">
        <v>1767</v>
      </c>
      <c r="E82" s="135" t="s">
        <v>49</v>
      </c>
      <c r="F82" s="135" t="s">
        <v>2</v>
      </c>
      <c r="G82" s="169" t="s">
        <v>127</v>
      </c>
      <c r="H82" s="138"/>
      <c r="I82" s="138"/>
      <c r="J82" s="272">
        <v>100000</v>
      </c>
      <c r="K82" s="138"/>
      <c r="L82" s="138"/>
      <c r="M82" s="138"/>
      <c r="N82" s="138"/>
      <c r="O82" s="135">
        <v>1</v>
      </c>
      <c r="P82" s="135" t="s">
        <v>150</v>
      </c>
      <c r="Q82" s="135" t="s">
        <v>150</v>
      </c>
      <c r="R82" s="135" t="s">
        <v>150</v>
      </c>
      <c r="S82" s="135" t="s">
        <v>150</v>
      </c>
      <c r="T82" s="135" t="s">
        <v>150</v>
      </c>
      <c r="U82" s="135" t="s">
        <v>150</v>
      </c>
      <c r="V82" s="135" t="s">
        <v>150</v>
      </c>
      <c r="W82" s="135" t="s">
        <v>150</v>
      </c>
      <c r="X82" s="135" t="s">
        <v>150</v>
      </c>
      <c r="Y82" s="135"/>
      <c r="Z82" s="138"/>
    </row>
    <row r="83" spans="2:26" ht="51.75" customHeight="1">
      <c r="B83" s="135">
        <v>75</v>
      </c>
      <c r="C83" s="253" t="s">
        <v>1823</v>
      </c>
      <c r="D83" s="253" t="s">
        <v>1824</v>
      </c>
      <c r="E83" s="135" t="s">
        <v>37</v>
      </c>
      <c r="F83" s="135" t="s">
        <v>2</v>
      </c>
      <c r="G83" s="169" t="s">
        <v>127</v>
      </c>
      <c r="H83" s="138"/>
      <c r="I83" s="138"/>
      <c r="J83" s="272">
        <v>1000000</v>
      </c>
      <c r="K83" s="138"/>
      <c r="L83" s="138"/>
      <c r="M83" s="138"/>
      <c r="N83" s="138"/>
      <c r="O83" s="135">
        <v>1</v>
      </c>
      <c r="P83" s="135" t="s">
        <v>150</v>
      </c>
      <c r="Q83" s="135" t="s">
        <v>150</v>
      </c>
      <c r="R83" s="135" t="s">
        <v>150</v>
      </c>
      <c r="S83" s="135" t="s">
        <v>150</v>
      </c>
      <c r="T83" s="135" t="s">
        <v>150</v>
      </c>
      <c r="U83" s="135" t="s">
        <v>150</v>
      </c>
      <c r="V83" s="135" t="s">
        <v>150</v>
      </c>
      <c r="W83" s="135" t="s">
        <v>150</v>
      </c>
      <c r="X83" s="135" t="s">
        <v>150</v>
      </c>
      <c r="Y83" s="135"/>
      <c r="Z83" s="138"/>
    </row>
    <row r="84" spans="2:26" ht="51.75" customHeight="1">
      <c r="B84" s="135">
        <v>76</v>
      </c>
      <c r="C84" s="253" t="s">
        <v>1825</v>
      </c>
      <c r="D84" s="253" t="s">
        <v>1855</v>
      </c>
      <c r="E84" s="135" t="s">
        <v>46</v>
      </c>
      <c r="F84" s="135" t="s">
        <v>6</v>
      </c>
      <c r="G84" s="169" t="s">
        <v>127</v>
      </c>
      <c r="H84" s="138"/>
      <c r="I84" s="138"/>
      <c r="J84" s="272">
        <v>30000</v>
      </c>
      <c r="K84" s="138"/>
      <c r="L84" s="138"/>
      <c r="M84" s="138"/>
      <c r="N84" s="138"/>
      <c r="O84" s="135">
        <v>1</v>
      </c>
      <c r="P84" s="135" t="s">
        <v>150</v>
      </c>
      <c r="Q84" s="135" t="s">
        <v>150</v>
      </c>
      <c r="R84" s="135" t="s">
        <v>150</v>
      </c>
      <c r="S84" s="135" t="s">
        <v>150</v>
      </c>
      <c r="T84" s="135" t="s">
        <v>150</v>
      </c>
      <c r="U84" s="135" t="s">
        <v>150</v>
      </c>
      <c r="V84" s="135" t="s">
        <v>150</v>
      </c>
      <c r="W84" s="135" t="s">
        <v>150</v>
      </c>
      <c r="X84" s="135" t="s">
        <v>150</v>
      </c>
      <c r="Y84" s="135"/>
      <c r="Z84" s="138"/>
    </row>
    <row r="85" spans="2:26" ht="51.75" customHeight="1">
      <c r="B85" s="135">
        <v>77</v>
      </c>
      <c r="C85" s="253" t="s">
        <v>1826</v>
      </c>
      <c r="D85" s="253" t="s">
        <v>1855</v>
      </c>
      <c r="E85" s="135" t="s">
        <v>46</v>
      </c>
      <c r="F85" s="135" t="s">
        <v>6</v>
      </c>
      <c r="G85" s="169" t="s">
        <v>127</v>
      </c>
      <c r="H85" s="138"/>
      <c r="I85" s="138"/>
      <c r="J85" s="272">
        <v>30000</v>
      </c>
      <c r="K85" s="138"/>
      <c r="L85" s="138"/>
      <c r="M85" s="138"/>
      <c r="N85" s="138"/>
      <c r="O85" s="135">
        <v>1</v>
      </c>
      <c r="P85" s="135" t="s">
        <v>150</v>
      </c>
      <c r="Q85" s="135" t="s">
        <v>150</v>
      </c>
      <c r="R85" s="135" t="s">
        <v>150</v>
      </c>
      <c r="S85" s="135" t="s">
        <v>150</v>
      </c>
      <c r="T85" s="135" t="s">
        <v>150</v>
      </c>
      <c r="U85" s="135" t="s">
        <v>150</v>
      </c>
      <c r="V85" s="135" t="s">
        <v>150</v>
      </c>
      <c r="W85" s="135" t="s">
        <v>150</v>
      </c>
      <c r="X85" s="135" t="s">
        <v>150</v>
      </c>
      <c r="Y85" s="135"/>
      <c r="Z85" s="138"/>
    </row>
    <row r="86" spans="2:26" ht="51.75" customHeight="1">
      <c r="B86" s="135">
        <v>78</v>
      </c>
      <c r="C86" s="253" t="s">
        <v>1827</v>
      </c>
      <c r="D86" s="253" t="s">
        <v>1856</v>
      </c>
      <c r="E86" s="135" t="s">
        <v>46</v>
      </c>
      <c r="F86" s="135" t="s">
        <v>6</v>
      </c>
      <c r="G86" s="169" t="s">
        <v>127</v>
      </c>
      <c r="H86" s="138"/>
      <c r="I86" s="138"/>
      <c r="J86" s="272">
        <v>30000</v>
      </c>
      <c r="K86" s="138"/>
      <c r="L86" s="138"/>
      <c r="M86" s="138"/>
      <c r="N86" s="138"/>
      <c r="O86" s="135">
        <v>1</v>
      </c>
      <c r="P86" s="135" t="s">
        <v>150</v>
      </c>
      <c r="Q86" s="135" t="s">
        <v>150</v>
      </c>
      <c r="R86" s="135" t="s">
        <v>150</v>
      </c>
      <c r="S86" s="135" t="s">
        <v>150</v>
      </c>
      <c r="T86" s="135" t="s">
        <v>150</v>
      </c>
      <c r="U86" s="135" t="s">
        <v>150</v>
      </c>
      <c r="V86" s="135" t="s">
        <v>150</v>
      </c>
      <c r="W86" s="135" t="s">
        <v>150</v>
      </c>
      <c r="X86" s="135" t="s">
        <v>150</v>
      </c>
      <c r="Y86" s="135"/>
      <c r="Z86" s="138"/>
    </row>
    <row r="87" spans="2:26" ht="51.75" customHeight="1">
      <c r="B87" s="135">
        <v>79</v>
      </c>
      <c r="C87" s="253" t="s">
        <v>1828</v>
      </c>
      <c r="D87" s="253" t="s">
        <v>1856</v>
      </c>
      <c r="E87" s="135" t="s">
        <v>46</v>
      </c>
      <c r="F87" s="135" t="s">
        <v>6</v>
      </c>
      <c r="G87" s="169" t="s">
        <v>127</v>
      </c>
      <c r="H87" s="138"/>
      <c r="I87" s="138"/>
      <c r="J87" s="272">
        <v>30000</v>
      </c>
      <c r="K87" s="138"/>
      <c r="L87" s="138"/>
      <c r="M87" s="138"/>
      <c r="N87" s="138"/>
      <c r="O87" s="135">
        <v>1</v>
      </c>
      <c r="P87" s="135" t="s">
        <v>150</v>
      </c>
      <c r="Q87" s="135" t="s">
        <v>150</v>
      </c>
      <c r="R87" s="135" t="s">
        <v>150</v>
      </c>
      <c r="S87" s="135" t="s">
        <v>150</v>
      </c>
      <c r="T87" s="135" t="s">
        <v>150</v>
      </c>
      <c r="U87" s="135" t="s">
        <v>150</v>
      </c>
      <c r="V87" s="135" t="s">
        <v>150</v>
      </c>
      <c r="W87" s="135" t="s">
        <v>150</v>
      </c>
      <c r="X87" s="135" t="s">
        <v>150</v>
      </c>
      <c r="Y87" s="135"/>
      <c r="Z87" s="138"/>
    </row>
    <row r="88" spans="2:26" ht="51.75" customHeight="1">
      <c r="B88" s="135">
        <v>80</v>
      </c>
      <c r="C88" s="253" t="s">
        <v>1829</v>
      </c>
      <c r="D88" s="253" t="s">
        <v>1857</v>
      </c>
      <c r="E88" s="135" t="s">
        <v>46</v>
      </c>
      <c r="F88" s="135" t="s">
        <v>6</v>
      </c>
      <c r="G88" s="169" t="s">
        <v>127</v>
      </c>
      <c r="H88" s="138"/>
      <c r="I88" s="138"/>
      <c r="J88" s="272">
        <v>30000</v>
      </c>
      <c r="K88" s="138"/>
      <c r="L88" s="138"/>
      <c r="M88" s="138"/>
      <c r="N88" s="138"/>
      <c r="O88" s="135">
        <v>1</v>
      </c>
      <c r="P88" s="135" t="s">
        <v>150</v>
      </c>
      <c r="Q88" s="135" t="s">
        <v>150</v>
      </c>
      <c r="R88" s="135" t="s">
        <v>150</v>
      </c>
      <c r="S88" s="135" t="s">
        <v>150</v>
      </c>
      <c r="T88" s="135" t="s">
        <v>150</v>
      </c>
      <c r="U88" s="135" t="s">
        <v>150</v>
      </c>
      <c r="V88" s="135" t="s">
        <v>150</v>
      </c>
      <c r="W88" s="135" t="s">
        <v>150</v>
      </c>
      <c r="X88" s="135" t="s">
        <v>150</v>
      </c>
      <c r="Y88" s="135"/>
      <c r="Z88" s="138"/>
    </row>
    <row r="89" spans="2:26" ht="51.75" customHeight="1">
      <c r="B89" s="135">
        <v>81</v>
      </c>
      <c r="C89" s="253" t="s">
        <v>1830</v>
      </c>
      <c r="D89" s="253" t="s">
        <v>1858</v>
      </c>
      <c r="E89" s="135" t="s">
        <v>46</v>
      </c>
      <c r="F89" s="135" t="s">
        <v>6</v>
      </c>
      <c r="G89" s="169" t="s">
        <v>127</v>
      </c>
      <c r="H89" s="138"/>
      <c r="I89" s="138"/>
      <c r="J89" s="272">
        <v>30000</v>
      </c>
      <c r="K89" s="138"/>
      <c r="L89" s="138"/>
      <c r="M89" s="138"/>
      <c r="N89" s="138"/>
      <c r="O89" s="135">
        <v>1</v>
      </c>
      <c r="P89" s="135" t="s">
        <v>150</v>
      </c>
      <c r="Q89" s="135" t="s">
        <v>150</v>
      </c>
      <c r="R89" s="135" t="s">
        <v>150</v>
      </c>
      <c r="S89" s="135" t="s">
        <v>150</v>
      </c>
      <c r="T89" s="135" t="s">
        <v>150</v>
      </c>
      <c r="U89" s="135" t="s">
        <v>150</v>
      </c>
      <c r="V89" s="135" t="s">
        <v>150</v>
      </c>
      <c r="W89" s="135" t="s">
        <v>150</v>
      </c>
      <c r="X89" s="135" t="s">
        <v>150</v>
      </c>
      <c r="Y89" s="135"/>
      <c r="Z89" s="138"/>
    </row>
    <row r="90" spans="2:26" ht="51.75" customHeight="1">
      <c r="B90" s="135">
        <v>82</v>
      </c>
      <c r="C90" s="253" t="s">
        <v>1831</v>
      </c>
      <c r="D90" s="253" t="s">
        <v>1859</v>
      </c>
      <c r="E90" s="135" t="s">
        <v>46</v>
      </c>
      <c r="F90" s="135" t="s">
        <v>6</v>
      </c>
      <c r="G90" s="169" t="s">
        <v>127</v>
      </c>
      <c r="H90" s="138"/>
      <c r="I90" s="138"/>
      <c r="J90" s="272">
        <v>30000</v>
      </c>
      <c r="K90" s="138"/>
      <c r="L90" s="138"/>
      <c r="M90" s="138"/>
      <c r="N90" s="138"/>
      <c r="O90" s="135">
        <v>1</v>
      </c>
      <c r="P90" s="135" t="s">
        <v>150</v>
      </c>
      <c r="Q90" s="135" t="s">
        <v>150</v>
      </c>
      <c r="R90" s="135" t="s">
        <v>150</v>
      </c>
      <c r="S90" s="135" t="s">
        <v>150</v>
      </c>
      <c r="T90" s="135" t="s">
        <v>150</v>
      </c>
      <c r="U90" s="135" t="s">
        <v>150</v>
      </c>
      <c r="V90" s="135" t="s">
        <v>150</v>
      </c>
      <c r="W90" s="135" t="s">
        <v>150</v>
      </c>
      <c r="X90" s="135" t="s">
        <v>150</v>
      </c>
      <c r="Y90" s="135"/>
      <c r="Z90" s="138"/>
    </row>
    <row r="91" spans="2:26" ht="51.75" customHeight="1">
      <c r="B91" s="135">
        <v>83</v>
      </c>
      <c r="C91" s="253" t="s">
        <v>1832</v>
      </c>
      <c r="D91" s="253" t="s">
        <v>1860</v>
      </c>
      <c r="E91" s="135" t="s">
        <v>46</v>
      </c>
      <c r="F91" s="135" t="s">
        <v>6</v>
      </c>
      <c r="G91" s="169" t="s">
        <v>127</v>
      </c>
      <c r="H91" s="138"/>
      <c r="I91" s="138"/>
      <c r="J91" s="272">
        <v>30000</v>
      </c>
      <c r="K91" s="138"/>
      <c r="L91" s="138"/>
      <c r="M91" s="138"/>
      <c r="N91" s="138"/>
      <c r="O91" s="135">
        <v>1</v>
      </c>
      <c r="P91" s="135" t="s">
        <v>150</v>
      </c>
      <c r="Q91" s="135" t="s">
        <v>150</v>
      </c>
      <c r="R91" s="135" t="s">
        <v>150</v>
      </c>
      <c r="S91" s="135" t="s">
        <v>150</v>
      </c>
      <c r="T91" s="135" t="s">
        <v>150</v>
      </c>
      <c r="U91" s="135" t="s">
        <v>150</v>
      </c>
      <c r="V91" s="135" t="s">
        <v>150</v>
      </c>
      <c r="W91" s="135" t="s">
        <v>150</v>
      </c>
      <c r="X91" s="135" t="s">
        <v>150</v>
      </c>
      <c r="Y91" s="135"/>
      <c r="Z91" s="138"/>
    </row>
    <row r="92" spans="2:26" ht="51.75" customHeight="1">
      <c r="B92" s="135">
        <v>84</v>
      </c>
      <c r="C92" s="253" t="s">
        <v>1833</v>
      </c>
      <c r="D92" s="253" t="s">
        <v>1861</v>
      </c>
      <c r="E92" s="135" t="s">
        <v>46</v>
      </c>
      <c r="F92" s="135" t="s">
        <v>6</v>
      </c>
      <c r="G92" s="169" t="s">
        <v>127</v>
      </c>
      <c r="H92" s="138"/>
      <c r="I92" s="138"/>
      <c r="J92" s="272">
        <v>30000</v>
      </c>
      <c r="K92" s="138"/>
      <c r="L92" s="138"/>
      <c r="M92" s="138"/>
      <c r="N92" s="138"/>
      <c r="O92" s="135">
        <v>1</v>
      </c>
      <c r="P92" s="135" t="s">
        <v>150</v>
      </c>
      <c r="Q92" s="135" t="s">
        <v>150</v>
      </c>
      <c r="R92" s="135" t="s">
        <v>150</v>
      </c>
      <c r="S92" s="135" t="s">
        <v>150</v>
      </c>
      <c r="T92" s="135" t="s">
        <v>150</v>
      </c>
      <c r="U92" s="135" t="s">
        <v>150</v>
      </c>
      <c r="V92" s="135" t="s">
        <v>150</v>
      </c>
      <c r="W92" s="135" t="s">
        <v>150</v>
      </c>
      <c r="X92" s="135" t="s">
        <v>150</v>
      </c>
      <c r="Y92" s="135"/>
      <c r="Z92" s="138"/>
    </row>
    <row r="93" spans="2:26" ht="51.75" customHeight="1">
      <c r="B93" s="135">
        <v>85</v>
      </c>
      <c r="C93" s="253" t="s">
        <v>1834</v>
      </c>
      <c r="D93" s="253" t="s">
        <v>1862</v>
      </c>
      <c r="E93" s="135" t="s">
        <v>46</v>
      </c>
      <c r="F93" s="135" t="s">
        <v>6</v>
      </c>
      <c r="G93" s="169" t="s">
        <v>127</v>
      </c>
      <c r="H93" s="138"/>
      <c r="I93" s="138"/>
      <c r="J93" s="272">
        <v>30000</v>
      </c>
      <c r="K93" s="138"/>
      <c r="L93" s="138"/>
      <c r="M93" s="138"/>
      <c r="N93" s="138"/>
      <c r="O93" s="135">
        <v>1</v>
      </c>
      <c r="P93" s="135" t="s">
        <v>150</v>
      </c>
      <c r="Q93" s="135" t="s">
        <v>150</v>
      </c>
      <c r="R93" s="135" t="s">
        <v>150</v>
      </c>
      <c r="S93" s="135" t="s">
        <v>150</v>
      </c>
      <c r="T93" s="135" t="s">
        <v>150</v>
      </c>
      <c r="U93" s="135" t="s">
        <v>150</v>
      </c>
      <c r="V93" s="135" t="s">
        <v>150</v>
      </c>
      <c r="W93" s="135" t="s">
        <v>150</v>
      </c>
      <c r="X93" s="135" t="s">
        <v>150</v>
      </c>
      <c r="Y93" s="135"/>
      <c r="Z93" s="138"/>
    </row>
    <row r="94" spans="2:26" ht="51.75" customHeight="1">
      <c r="B94" s="135">
        <v>86</v>
      </c>
      <c r="C94" s="253" t="s">
        <v>1835</v>
      </c>
      <c r="D94" s="253" t="s">
        <v>1863</v>
      </c>
      <c r="E94" s="135" t="s">
        <v>46</v>
      </c>
      <c r="F94" s="135" t="s">
        <v>6</v>
      </c>
      <c r="G94" s="169" t="s">
        <v>127</v>
      </c>
      <c r="H94" s="138"/>
      <c r="I94" s="138"/>
      <c r="J94" s="272">
        <v>30000</v>
      </c>
      <c r="K94" s="138"/>
      <c r="L94" s="138"/>
      <c r="M94" s="138"/>
      <c r="N94" s="138"/>
      <c r="O94" s="135">
        <v>1</v>
      </c>
      <c r="P94" s="135" t="s">
        <v>150</v>
      </c>
      <c r="Q94" s="135" t="s">
        <v>150</v>
      </c>
      <c r="R94" s="135" t="s">
        <v>150</v>
      </c>
      <c r="S94" s="135" t="s">
        <v>150</v>
      </c>
      <c r="T94" s="135" t="s">
        <v>150</v>
      </c>
      <c r="U94" s="135" t="s">
        <v>150</v>
      </c>
      <c r="V94" s="135" t="s">
        <v>150</v>
      </c>
      <c r="W94" s="135" t="s">
        <v>150</v>
      </c>
      <c r="X94" s="135" t="s">
        <v>150</v>
      </c>
      <c r="Y94" s="135"/>
      <c r="Z94" s="138"/>
    </row>
    <row r="95" spans="2:26" ht="51.75" customHeight="1">
      <c r="B95" s="135">
        <v>87</v>
      </c>
      <c r="C95" s="253" t="s">
        <v>1836</v>
      </c>
      <c r="D95" s="253" t="s">
        <v>1864</v>
      </c>
      <c r="E95" s="135" t="s">
        <v>46</v>
      </c>
      <c r="F95" s="135" t="s">
        <v>6</v>
      </c>
      <c r="G95" s="169" t="s">
        <v>127</v>
      </c>
      <c r="H95" s="138"/>
      <c r="I95" s="138"/>
      <c r="J95" s="272">
        <v>30000</v>
      </c>
      <c r="K95" s="138"/>
      <c r="L95" s="138"/>
      <c r="M95" s="138"/>
      <c r="N95" s="138"/>
      <c r="O95" s="135">
        <v>1</v>
      </c>
      <c r="P95" s="135" t="s">
        <v>150</v>
      </c>
      <c r="Q95" s="135" t="s">
        <v>150</v>
      </c>
      <c r="R95" s="135" t="s">
        <v>150</v>
      </c>
      <c r="S95" s="135" t="s">
        <v>150</v>
      </c>
      <c r="T95" s="135" t="s">
        <v>150</v>
      </c>
      <c r="U95" s="135" t="s">
        <v>150</v>
      </c>
      <c r="V95" s="135" t="s">
        <v>150</v>
      </c>
      <c r="W95" s="135" t="s">
        <v>150</v>
      </c>
      <c r="X95" s="135" t="s">
        <v>150</v>
      </c>
      <c r="Y95" s="135"/>
      <c r="Z95" s="138"/>
    </row>
    <row r="96" spans="2:26" ht="51.75" customHeight="1">
      <c r="B96" s="135">
        <v>88</v>
      </c>
      <c r="C96" s="253" t="s">
        <v>1837</v>
      </c>
      <c r="D96" s="253" t="s">
        <v>1865</v>
      </c>
      <c r="E96" s="135" t="s">
        <v>46</v>
      </c>
      <c r="F96" s="135" t="s">
        <v>6</v>
      </c>
      <c r="G96" s="169" t="s">
        <v>127</v>
      </c>
      <c r="H96" s="138"/>
      <c r="I96" s="138"/>
      <c r="J96" s="272">
        <v>30000</v>
      </c>
      <c r="K96" s="138"/>
      <c r="L96" s="138"/>
      <c r="M96" s="138"/>
      <c r="N96" s="138"/>
      <c r="O96" s="135">
        <v>1</v>
      </c>
      <c r="P96" s="135" t="s">
        <v>150</v>
      </c>
      <c r="Q96" s="135" t="s">
        <v>150</v>
      </c>
      <c r="R96" s="135" t="s">
        <v>150</v>
      </c>
      <c r="S96" s="135" t="s">
        <v>150</v>
      </c>
      <c r="T96" s="135" t="s">
        <v>150</v>
      </c>
      <c r="U96" s="135" t="s">
        <v>150</v>
      </c>
      <c r="V96" s="135" t="s">
        <v>150</v>
      </c>
      <c r="W96" s="135" t="s">
        <v>150</v>
      </c>
      <c r="X96" s="135" t="s">
        <v>150</v>
      </c>
      <c r="Y96" s="135"/>
      <c r="Z96" s="138"/>
    </row>
    <row r="97" spans="2:26" ht="51.75" customHeight="1">
      <c r="B97" s="135">
        <v>89</v>
      </c>
      <c r="C97" s="253" t="s">
        <v>1838</v>
      </c>
      <c r="D97" s="253" t="s">
        <v>1866</v>
      </c>
      <c r="E97" s="135" t="s">
        <v>46</v>
      </c>
      <c r="F97" s="135" t="s">
        <v>6</v>
      </c>
      <c r="G97" s="169" t="s">
        <v>127</v>
      </c>
      <c r="H97" s="138"/>
      <c r="I97" s="138"/>
      <c r="J97" s="272">
        <v>30000</v>
      </c>
      <c r="K97" s="138"/>
      <c r="L97" s="138"/>
      <c r="M97" s="138"/>
      <c r="N97" s="138"/>
      <c r="O97" s="135">
        <v>1</v>
      </c>
      <c r="P97" s="135" t="s">
        <v>150</v>
      </c>
      <c r="Q97" s="135" t="s">
        <v>150</v>
      </c>
      <c r="R97" s="135" t="s">
        <v>150</v>
      </c>
      <c r="S97" s="135" t="s">
        <v>150</v>
      </c>
      <c r="T97" s="135" t="s">
        <v>150</v>
      </c>
      <c r="U97" s="135" t="s">
        <v>150</v>
      </c>
      <c r="V97" s="135" t="s">
        <v>150</v>
      </c>
      <c r="W97" s="135" t="s">
        <v>150</v>
      </c>
      <c r="X97" s="135" t="s">
        <v>150</v>
      </c>
      <c r="Y97" s="135"/>
      <c r="Z97" s="138"/>
    </row>
    <row r="98" spans="2:26" ht="51.75" customHeight="1">
      <c r="B98" s="135">
        <v>90</v>
      </c>
      <c r="C98" s="253" t="s">
        <v>1839</v>
      </c>
      <c r="D98" s="253" t="s">
        <v>1866</v>
      </c>
      <c r="E98" s="135" t="s">
        <v>46</v>
      </c>
      <c r="F98" s="135" t="s">
        <v>6</v>
      </c>
      <c r="G98" s="169" t="s">
        <v>127</v>
      </c>
      <c r="H98" s="138"/>
      <c r="I98" s="138"/>
      <c r="J98" s="272">
        <v>30000</v>
      </c>
      <c r="K98" s="138"/>
      <c r="L98" s="138"/>
      <c r="M98" s="138"/>
      <c r="N98" s="138"/>
      <c r="O98" s="135">
        <v>1</v>
      </c>
      <c r="P98" s="135" t="s">
        <v>150</v>
      </c>
      <c r="Q98" s="135" t="s">
        <v>150</v>
      </c>
      <c r="R98" s="135" t="s">
        <v>150</v>
      </c>
      <c r="S98" s="135" t="s">
        <v>150</v>
      </c>
      <c r="T98" s="135" t="s">
        <v>150</v>
      </c>
      <c r="U98" s="135" t="s">
        <v>150</v>
      </c>
      <c r="V98" s="135" t="s">
        <v>150</v>
      </c>
      <c r="W98" s="135" t="s">
        <v>150</v>
      </c>
      <c r="X98" s="135" t="s">
        <v>150</v>
      </c>
      <c r="Y98" s="135"/>
      <c r="Z98" s="138"/>
    </row>
    <row r="99" spans="2:26" ht="51.75" customHeight="1">
      <c r="B99" s="135">
        <v>91</v>
      </c>
      <c r="C99" s="253" t="s">
        <v>1840</v>
      </c>
      <c r="D99" s="253" t="s">
        <v>1867</v>
      </c>
      <c r="E99" s="135" t="s">
        <v>46</v>
      </c>
      <c r="F99" s="135" t="s">
        <v>6</v>
      </c>
      <c r="G99" s="169" t="s">
        <v>127</v>
      </c>
      <c r="H99" s="138"/>
      <c r="I99" s="138"/>
      <c r="J99" s="272">
        <v>30000</v>
      </c>
      <c r="K99" s="138"/>
      <c r="L99" s="138"/>
      <c r="M99" s="138"/>
      <c r="N99" s="138"/>
      <c r="O99" s="135">
        <v>1</v>
      </c>
      <c r="P99" s="135" t="s">
        <v>150</v>
      </c>
      <c r="Q99" s="135" t="s">
        <v>150</v>
      </c>
      <c r="R99" s="135" t="s">
        <v>150</v>
      </c>
      <c r="S99" s="135" t="s">
        <v>150</v>
      </c>
      <c r="T99" s="135" t="s">
        <v>150</v>
      </c>
      <c r="U99" s="135" t="s">
        <v>150</v>
      </c>
      <c r="V99" s="135" t="s">
        <v>150</v>
      </c>
      <c r="W99" s="135" t="s">
        <v>150</v>
      </c>
      <c r="X99" s="135" t="s">
        <v>150</v>
      </c>
      <c r="Y99" s="135"/>
      <c r="Z99" s="138"/>
    </row>
    <row r="100" spans="2:26" ht="51.75" customHeight="1">
      <c r="B100" s="135">
        <v>92</v>
      </c>
      <c r="C100" s="253" t="s">
        <v>1841</v>
      </c>
      <c r="D100" s="253" t="s">
        <v>1868</v>
      </c>
      <c r="E100" s="135" t="s">
        <v>46</v>
      </c>
      <c r="F100" s="135" t="s">
        <v>6</v>
      </c>
      <c r="G100" s="169" t="s">
        <v>127</v>
      </c>
      <c r="H100" s="138"/>
      <c r="I100" s="138"/>
      <c r="J100" s="272">
        <v>30000</v>
      </c>
      <c r="K100" s="138"/>
      <c r="L100" s="138"/>
      <c r="M100" s="138"/>
      <c r="N100" s="138"/>
      <c r="O100" s="135">
        <v>1</v>
      </c>
      <c r="P100" s="135" t="s">
        <v>150</v>
      </c>
      <c r="Q100" s="135" t="s">
        <v>150</v>
      </c>
      <c r="R100" s="135" t="s">
        <v>150</v>
      </c>
      <c r="S100" s="135" t="s">
        <v>150</v>
      </c>
      <c r="T100" s="135" t="s">
        <v>150</v>
      </c>
      <c r="U100" s="135" t="s">
        <v>150</v>
      </c>
      <c r="V100" s="135" t="s">
        <v>150</v>
      </c>
      <c r="W100" s="135" t="s">
        <v>150</v>
      </c>
      <c r="X100" s="135" t="s">
        <v>150</v>
      </c>
      <c r="Y100" s="135"/>
      <c r="Z100" s="138"/>
    </row>
    <row r="101" spans="2:26" ht="51.75" customHeight="1">
      <c r="B101" s="135">
        <v>93</v>
      </c>
      <c r="C101" s="253" t="s">
        <v>1842</v>
      </c>
      <c r="D101" s="253" t="s">
        <v>1869</v>
      </c>
      <c r="E101" s="135" t="s">
        <v>46</v>
      </c>
      <c r="F101" s="135" t="s">
        <v>6</v>
      </c>
      <c r="G101" s="169" t="s">
        <v>127</v>
      </c>
      <c r="H101" s="138"/>
      <c r="I101" s="138"/>
      <c r="J101" s="272">
        <v>30000</v>
      </c>
      <c r="K101" s="138"/>
      <c r="L101" s="138"/>
      <c r="M101" s="138"/>
      <c r="N101" s="138"/>
      <c r="O101" s="135">
        <v>1</v>
      </c>
      <c r="P101" s="135" t="s">
        <v>150</v>
      </c>
      <c r="Q101" s="135" t="s">
        <v>150</v>
      </c>
      <c r="R101" s="135" t="s">
        <v>150</v>
      </c>
      <c r="S101" s="135" t="s">
        <v>150</v>
      </c>
      <c r="T101" s="135" t="s">
        <v>150</v>
      </c>
      <c r="U101" s="135" t="s">
        <v>150</v>
      </c>
      <c r="V101" s="135" t="s">
        <v>150</v>
      </c>
      <c r="W101" s="135" t="s">
        <v>150</v>
      </c>
      <c r="X101" s="135" t="s">
        <v>150</v>
      </c>
      <c r="Y101" s="135"/>
      <c r="Z101" s="138"/>
    </row>
    <row r="102" spans="2:26" ht="51.75" customHeight="1">
      <c r="B102" s="135">
        <v>94</v>
      </c>
      <c r="C102" s="253" t="s">
        <v>1843</v>
      </c>
      <c r="D102" s="253" t="s">
        <v>1870</v>
      </c>
      <c r="E102" s="135" t="s">
        <v>46</v>
      </c>
      <c r="F102" s="135" t="s">
        <v>6</v>
      </c>
      <c r="G102" s="169" t="s">
        <v>127</v>
      </c>
      <c r="H102" s="138"/>
      <c r="I102" s="138"/>
      <c r="J102" s="272">
        <v>30000</v>
      </c>
      <c r="K102" s="138"/>
      <c r="L102" s="138"/>
      <c r="M102" s="138"/>
      <c r="N102" s="138"/>
      <c r="O102" s="135">
        <v>1</v>
      </c>
      <c r="P102" s="135" t="s">
        <v>150</v>
      </c>
      <c r="Q102" s="135" t="s">
        <v>150</v>
      </c>
      <c r="R102" s="135" t="s">
        <v>150</v>
      </c>
      <c r="S102" s="135" t="s">
        <v>150</v>
      </c>
      <c r="T102" s="135" t="s">
        <v>150</v>
      </c>
      <c r="U102" s="135" t="s">
        <v>150</v>
      </c>
      <c r="V102" s="135" t="s">
        <v>150</v>
      </c>
      <c r="W102" s="135" t="s">
        <v>150</v>
      </c>
      <c r="X102" s="135" t="s">
        <v>150</v>
      </c>
      <c r="Y102" s="135"/>
      <c r="Z102" s="138"/>
    </row>
    <row r="103" spans="2:26" ht="51.75" customHeight="1">
      <c r="B103" s="135">
        <v>95</v>
      </c>
      <c r="C103" s="253" t="s">
        <v>1844</v>
      </c>
      <c r="D103" s="253" t="s">
        <v>1871</v>
      </c>
      <c r="E103" s="135" t="s">
        <v>46</v>
      </c>
      <c r="F103" s="135" t="s">
        <v>6</v>
      </c>
      <c r="G103" s="169" t="s">
        <v>127</v>
      </c>
      <c r="H103" s="138"/>
      <c r="I103" s="138"/>
      <c r="J103" s="272">
        <v>30000</v>
      </c>
      <c r="K103" s="138"/>
      <c r="L103" s="138"/>
      <c r="M103" s="138"/>
      <c r="N103" s="138"/>
      <c r="O103" s="135">
        <v>1</v>
      </c>
      <c r="P103" s="135" t="s">
        <v>150</v>
      </c>
      <c r="Q103" s="135" t="s">
        <v>150</v>
      </c>
      <c r="R103" s="135" t="s">
        <v>150</v>
      </c>
      <c r="S103" s="135" t="s">
        <v>150</v>
      </c>
      <c r="T103" s="135" t="s">
        <v>150</v>
      </c>
      <c r="U103" s="135" t="s">
        <v>150</v>
      </c>
      <c r="V103" s="135" t="s">
        <v>150</v>
      </c>
      <c r="W103" s="135" t="s">
        <v>150</v>
      </c>
      <c r="X103" s="135" t="s">
        <v>150</v>
      </c>
      <c r="Y103" s="135"/>
      <c r="Z103" s="138"/>
    </row>
    <row r="104" spans="2:26" ht="51.75" customHeight="1">
      <c r="B104" s="135">
        <v>96</v>
      </c>
      <c r="C104" s="253" t="s">
        <v>1845</v>
      </c>
      <c r="D104" s="253" t="s">
        <v>1866</v>
      </c>
      <c r="E104" s="135" t="s">
        <v>46</v>
      </c>
      <c r="F104" s="135" t="s">
        <v>6</v>
      </c>
      <c r="G104" s="169" t="s">
        <v>127</v>
      </c>
      <c r="H104" s="138"/>
      <c r="I104" s="138"/>
      <c r="J104" s="272">
        <v>30000</v>
      </c>
      <c r="K104" s="138"/>
      <c r="L104" s="138"/>
      <c r="M104" s="138"/>
      <c r="N104" s="138"/>
      <c r="O104" s="135">
        <v>1</v>
      </c>
      <c r="P104" s="135" t="s">
        <v>150</v>
      </c>
      <c r="Q104" s="135" t="s">
        <v>150</v>
      </c>
      <c r="R104" s="135" t="s">
        <v>150</v>
      </c>
      <c r="S104" s="135" t="s">
        <v>150</v>
      </c>
      <c r="T104" s="135" t="s">
        <v>150</v>
      </c>
      <c r="U104" s="135" t="s">
        <v>150</v>
      </c>
      <c r="V104" s="135" t="s">
        <v>150</v>
      </c>
      <c r="W104" s="135" t="s">
        <v>150</v>
      </c>
      <c r="X104" s="135" t="s">
        <v>150</v>
      </c>
      <c r="Y104" s="135"/>
      <c r="Z104" s="138"/>
    </row>
    <row r="105" spans="2:26" ht="51.75" customHeight="1">
      <c r="B105" s="135">
        <v>97</v>
      </c>
      <c r="C105" s="253" t="s">
        <v>1846</v>
      </c>
      <c r="D105" s="253" t="s">
        <v>1855</v>
      </c>
      <c r="E105" s="135" t="s">
        <v>46</v>
      </c>
      <c r="F105" s="135" t="s">
        <v>6</v>
      </c>
      <c r="G105" s="169" t="s">
        <v>127</v>
      </c>
      <c r="H105" s="138"/>
      <c r="I105" s="138"/>
      <c r="J105" s="272">
        <v>30000</v>
      </c>
      <c r="K105" s="138"/>
      <c r="L105" s="138"/>
      <c r="M105" s="138"/>
      <c r="N105" s="138"/>
      <c r="O105" s="135">
        <v>1</v>
      </c>
      <c r="P105" s="135" t="s">
        <v>150</v>
      </c>
      <c r="Q105" s="135" t="s">
        <v>150</v>
      </c>
      <c r="R105" s="135" t="s">
        <v>150</v>
      </c>
      <c r="S105" s="135" t="s">
        <v>150</v>
      </c>
      <c r="T105" s="135" t="s">
        <v>150</v>
      </c>
      <c r="U105" s="135" t="s">
        <v>150</v>
      </c>
      <c r="V105" s="135" t="s">
        <v>150</v>
      </c>
      <c r="W105" s="135" t="s">
        <v>150</v>
      </c>
      <c r="X105" s="135" t="s">
        <v>150</v>
      </c>
      <c r="Y105" s="135"/>
      <c r="Z105" s="138"/>
    </row>
    <row r="106" spans="2:26" ht="51.75" customHeight="1">
      <c r="B106" s="135">
        <v>98</v>
      </c>
      <c r="C106" s="253" t="s">
        <v>1847</v>
      </c>
      <c r="D106" s="253" t="s">
        <v>1872</v>
      </c>
      <c r="E106" s="135" t="s">
        <v>46</v>
      </c>
      <c r="F106" s="135" t="s">
        <v>6</v>
      </c>
      <c r="G106" s="169" t="s">
        <v>127</v>
      </c>
      <c r="H106" s="138"/>
      <c r="I106" s="138"/>
      <c r="J106" s="272">
        <v>30000</v>
      </c>
      <c r="K106" s="138"/>
      <c r="L106" s="138"/>
      <c r="M106" s="138"/>
      <c r="N106" s="138"/>
      <c r="O106" s="135">
        <v>1</v>
      </c>
      <c r="P106" s="135" t="s">
        <v>150</v>
      </c>
      <c r="Q106" s="135" t="s">
        <v>150</v>
      </c>
      <c r="R106" s="135" t="s">
        <v>150</v>
      </c>
      <c r="S106" s="135" t="s">
        <v>150</v>
      </c>
      <c r="T106" s="135" t="s">
        <v>150</v>
      </c>
      <c r="U106" s="135" t="s">
        <v>150</v>
      </c>
      <c r="V106" s="135" t="s">
        <v>150</v>
      </c>
      <c r="W106" s="135" t="s">
        <v>150</v>
      </c>
      <c r="X106" s="135" t="s">
        <v>150</v>
      </c>
      <c r="Y106" s="135"/>
      <c r="Z106" s="138"/>
    </row>
    <row r="107" spans="2:26" ht="51.75" customHeight="1">
      <c r="B107" s="135">
        <v>99</v>
      </c>
      <c r="C107" s="253" t="s">
        <v>1848</v>
      </c>
      <c r="D107" s="253" t="s">
        <v>1872</v>
      </c>
      <c r="E107" s="135" t="s">
        <v>46</v>
      </c>
      <c r="F107" s="135" t="s">
        <v>6</v>
      </c>
      <c r="G107" s="169" t="s">
        <v>127</v>
      </c>
      <c r="H107" s="138"/>
      <c r="I107" s="138"/>
      <c r="J107" s="272">
        <v>30000</v>
      </c>
      <c r="K107" s="138"/>
      <c r="L107" s="138"/>
      <c r="M107" s="138"/>
      <c r="N107" s="138"/>
      <c r="O107" s="135">
        <v>1</v>
      </c>
      <c r="P107" s="135" t="s">
        <v>150</v>
      </c>
      <c r="Q107" s="135" t="s">
        <v>150</v>
      </c>
      <c r="R107" s="135" t="s">
        <v>150</v>
      </c>
      <c r="S107" s="135" t="s">
        <v>150</v>
      </c>
      <c r="T107" s="135" t="s">
        <v>150</v>
      </c>
      <c r="U107" s="135" t="s">
        <v>150</v>
      </c>
      <c r="V107" s="135" t="s">
        <v>150</v>
      </c>
      <c r="W107" s="135" t="s">
        <v>150</v>
      </c>
      <c r="X107" s="135" t="s">
        <v>150</v>
      </c>
      <c r="Y107" s="135"/>
      <c r="Z107" s="138"/>
    </row>
    <row r="108" spans="2:26" ht="51.75" customHeight="1">
      <c r="B108" s="135">
        <v>100</v>
      </c>
      <c r="C108" s="253" t="s">
        <v>1849</v>
      </c>
      <c r="D108" s="253" t="s">
        <v>1873</v>
      </c>
      <c r="E108" s="135" t="s">
        <v>46</v>
      </c>
      <c r="F108" s="135" t="s">
        <v>6</v>
      </c>
      <c r="G108" s="169" t="s">
        <v>127</v>
      </c>
      <c r="H108" s="138"/>
      <c r="I108" s="138"/>
      <c r="J108" s="272">
        <v>30000</v>
      </c>
      <c r="K108" s="138"/>
      <c r="L108" s="138"/>
      <c r="M108" s="138"/>
      <c r="N108" s="138"/>
      <c r="O108" s="135">
        <v>1</v>
      </c>
      <c r="P108" s="135" t="s">
        <v>150</v>
      </c>
      <c r="Q108" s="135" t="s">
        <v>150</v>
      </c>
      <c r="R108" s="135" t="s">
        <v>150</v>
      </c>
      <c r="S108" s="135" t="s">
        <v>150</v>
      </c>
      <c r="T108" s="135" t="s">
        <v>150</v>
      </c>
      <c r="U108" s="135" t="s">
        <v>150</v>
      </c>
      <c r="V108" s="135" t="s">
        <v>150</v>
      </c>
      <c r="W108" s="135" t="s">
        <v>150</v>
      </c>
      <c r="X108" s="135" t="s">
        <v>150</v>
      </c>
      <c r="Y108" s="135"/>
      <c r="Z108" s="138"/>
    </row>
    <row r="109" spans="2:26" ht="51.75" customHeight="1">
      <c r="B109" s="135">
        <v>101</v>
      </c>
      <c r="C109" s="253" t="s">
        <v>1850</v>
      </c>
      <c r="D109" s="253" t="s">
        <v>1874</v>
      </c>
      <c r="E109" s="135" t="s">
        <v>46</v>
      </c>
      <c r="F109" s="135" t="s">
        <v>6</v>
      </c>
      <c r="G109" s="169" t="s">
        <v>127</v>
      </c>
      <c r="H109" s="138"/>
      <c r="I109" s="138"/>
      <c r="J109" s="272">
        <v>30000</v>
      </c>
      <c r="K109" s="138"/>
      <c r="L109" s="138"/>
      <c r="M109" s="138"/>
      <c r="N109" s="138"/>
      <c r="O109" s="135">
        <v>1</v>
      </c>
      <c r="P109" s="135" t="s">
        <v>150</v>
      </c>
      <c r="Q109" s="135" t="s">
        <v>150</v>
      </c>
      <c r="R109" s="135" t="s">
        <v>150</v>
      </c>
      <c r="S109" s="135" t="s">
        <v>150</v>
      </c>
      <c r="T109" s="135" t="s">
        <v>150</v>
      </c>
      <c r="U109" s="135" t="s">
        <v>150</v>
      </c>
      <c r="V109" s="135" t="s">
        <v>150</v>
      </c>
      <c r="W109" s="135" t="s">
        <v>150</v>
      </c>
      <c r="X109" s="135" t="s">
        <v>150</v>
      </c>
      <c r="Y109" s="135"/>
      <c r="Z109" s="138"/>
    </row>
    <row r="110" spans="2:26" ht="51.75" customHeight="1">
      <c r="B110" s="135">
        <v>102</v>
      </c>
      <c r="C110" s="253" t="s">
        <v>1851</v>
      </c>
      <c r="D110" s="253" t="s">
        <v>1875</v>
      </c>
      <c r="E110" s="135" t="s">
        <v>46</v>
      </c>
      <c r="F110" s="135" t="s">
        <v>6</v>
      </c>
      <c r="G110" s="169" t="s">
        <v>127</v>
      </c>
      <c r="H110" s="138"/>
      <c r="I110" s="138"/>
      <c r="J110" s="272">
        <v>30000</v>
      </c>
      <c r="K110" s="138"/>
      <c r="L110" s="138"/>
      <c r="M110" s="138"/>
      <c r="N110" s="138"/>
      <c r="O110" s="135">
        <v>1</v>
      </c>
      <c r="P110" s="135" t="s">
        <v>150</v>
      </c>
      <c r="Q110" s="135" t="s">
        <v>150</v>
      </c>
      <c r="R110" s="135" t="s">
        <v>150</v>
      </c>
      <c r="S110" s="135" t="s">
        <v>150</v>
      </c>
      <c r="T110" s="135" t="s">
        <v>150</v>
      </c>
      <c r="U110" s="135" t="s">
        <v>150</v>
      </c>
      <c r="V110" s="135" t="s">
        <v>150</v>
      </c>
      <c r="W110" s="135" t="s">
        <v>150</v>
      </c>
      <c r="X110" s="135" t="s">
        <v>150</v>
      </c>
      <c r="Y110" s="135"/>
      <c r="Z110" s="138"/>
    </row>
    <row r="111" spans="2:26" ht="51.75" customHeight="1">
      <c r="B111" s="135">
        <v>103</v>
      </c>
      <c r="C111" s="253" t="s">
        <v>1852</v>
      </c>
      <c r="D111" s="253" t="s">
        <v>1876</v>
      </c>
      <c r="E111" s="135" t="s">
        <v>46</v>
      </c>
      <c r="F111" s="135" t="s">
        <v>6</v>
      </c>
      <c r="G111" s="169" t="s">
        <v>127</v>
      </c>
      <c r="H111" s="138"/>
      <c r="I111" s="138"/>
      <c r="J111" s="272">
        <v>30000</v>
      </c>
      <c r="K111" s="138"/>
      <c r="L111" s="138"/>
      <c r="M111" s="138"/>
      <c r="N111" s="138"/>
      <c r="O111" s="135">
        <v>1</v>
      </c>
      <c r="P111" s="135" t="s">
        <v>150</v>
      </c>
      <c r="Q111" s="135" t="s">
        <v>150</v>
      </c>
      <c r="R111" s="135" t="s">
        <v>150</v>
      </c>
      <c r="S111" s="135" t="s">
        <v>150</v>
      </c>
      <c r="T111" s="135" t="s">
        <v>150</v>
      </c>
      <c r="U111" s="135" t="s">
        <v>150</v>
      </c>
      <c r="V111" s="135" t="s">
        <v>150</v>
      </c>
      <c r="W111" s="135" t="s">
        <v>150</v>
      </c>
      <c r="X111" s="135" t="s">
        <v>150</v>
      </c>
      <c r="Y111" s="135"/>
      <c r="Z111" s="138"/>
    </row>
    <row r="112" spans="2:26" ht="51.75" customHeight="1">
      <c r="B112" s="135">
        <v>104</v>
      </c>
      <c r="C112" s="253" t="s">
        <v>1853</v>
      </c>
      <c r="D112" s="253" t="s">
        <v>1877</v>
      </c>
      <c r="E112" s="135" t="s">
        <v>46</v>
      </c>
      <c r="F112" s="135" t="s">
        <v>6</v>
      </c>
      <c r="G112" s="169" t="s">
        <v>127</v>
      </c>
      <c r="H112" s="138"/>
      <c r="I112" s="138"/>
      <c r="J112" s="272">
        <v>30000</v>
      </c>
      <c r="K112" s="138"/>
      <c r="L112" s="138"/>
      <c r="M112" s="138"/>
      <c r="N112" s="138"/>
      <c r="O112" s="135">
        <v>1</v>
      </c>
      <c r="P112" s="135" t="s">
        <v>150</v>
      </c>
      <c r="Q112" s="135" t="s">
        <v>150</v>
      </c>
      <c r="R112" s="135" t="s">
        <v>150</v>
      </c>
      <c r="S112" s="135" t="s">
        <v>150</v>
      </c>
      <c r="T112" s="135" t="s">
        <v>150</v>
      </c>
      <c r="U112" s="135" t="s">
        <v>150</v>
      </c>
      <c r="V112" s="135" t="s">
        <v>150</v>
      </c>
      <c r="W112" s="135" t="s">
        <v>150</v>
      </c>
      <c r="X112" s="135" t="s">
        <v>150</v>
      </c>
      <c r="Y112" s="135"/>
      <c r="Z112" s="138"/>
    </row>
    <row r="113" spans="2:26" ht="51.75" customHeight="1">
      <c r="B113" s="135">
        <v>105</v>
      </c>
      <c r="C113" s="253" t="s">
        <v>1854</v>
      </c>
      <c r="D113" s="253" t="s">
        <v>1878</v>
      </c>
      <c r="E113" s="135" t="s">
        <v>46</v>
      </c>
      <c r="F113" s="135" t="s">
        <v>6</v>
      </c>
      <c r="G113" s="169" t="s">
        <v>127</v>
      </c>
      <c r="H113" s="138"/>
      <c r="I113" s="138"/>
      <c r="J113" s="272">
        <v>30000</v>
      </c>
      <c r="K113" s="138"/>
      <c r="L113" s="138"/>
      <c r="M113" s="138"/>
      <c r="N113" s="138"/>
      <c r="O113" s="135">
        <v>1</v>
      </c>
      <c r="P113" s="135" t="s">
        <v>150</v>
      </c>
      <c r="Q113" s="135" t="s">
        <v>150</v>
      </c>
      <c r="R113" s="135" t="s">
        <v>150</v>
      </c>
      <c r="S113" s="135" t="s">
        <v>150</v>
      </c>
      <c r="T113" s="135" t="s">
        <v>150</v>
      </c>
      <c r="U113" s="135" t="s">
        <v>150</v>
      </c>
      <c r="V113" s="135" t="s">
        <v>150</v>
      </c>
      <c r="W113" s="135" t="s">
        <v>150</v>
      </c>
      <c r="X113" s="135" t="s">
        <v>150</v>
      </c>
      <c r="Y113" s="135"/>
      <c r="Z113" s="138"/>
    </row>
    <row r="114" spans="2:26" ht="51.75" customHeight="1">
      <c r="B114" s="135">
        <v>106</v>
      </c>
      <c r="C114" s="253" t="s">
        <v>1879</v>
      </c>
      <c r="D114" s="253" t="s">
        <v>619</v>
      </c>
      <c r="E114" s="135" t="s">
        <v>47</v>
      </c>
      <c r="F114" s="135" t="s">
        <v>2</v>
      </c>
      <c r="G114" s="169" t="s">
        <v>127</v>
      </c>
      <c r="H114" s="138"/>
      <c r="I114" s="138"/>
      <c r="J114" s="272">
        <v>100000</v>
      </c>
      <c r="K114" s="138"/>
      <c r="L114" s="138"/>
      <c r="M114" s="138"/>
      <c r="N114" s="138"/>
      <c r="O114" s="135">
        <v>1</v>
      </c>
      <c r="P114" s="135" t="s">
        <v>150</v>
      </c>
      <c r="Q114" s="135" t="s">
        <v>150</v>
      </c>
      <c r="R114" s="135" t="s">
        <v>150</v>
      </c>
      <c r="S114" s="135" t="s">
        <v>150</v>
      </c>
      <c r="T114" s="135" t="s">
        <v>150</v>
      </c>
      <c r="U114" s="135" t="s">
        <v>150</v>
      </c>
      <c r="V114" s="135" t="s">
        <v>150</v>
      </c>
      <c r="W114" s="135" t="s">
        <v>150</v>
      </c>
      <c r="X114" s="135" t="s">
        <v>150</v>
      </c>
      <c r="Y114" s="135"/>
      <c r="Z114" s="138"/>
    </row>
    <row r="115" spans="2:26" ht="51.75" customHeight="1">
      <c r="B115" s="135">
        <v>107</v>
      </c>
      <c r="C115" s="253" t="s">
        <v>1880</v>
      </c>
      <c r="D115" s="253" t="s">
        <v>1896</v>
      </c>
      <c r="E115" s="135" t="s">
        <v>47</v>
      </c>
      <c r="F115" s="135" t="s">
        <v>2</v>
      </c>
      <c r="G115" s="169" t="s">
        <v>127</v>
      </c>
      <c r="H115" s="138"/>
      <c r="I115" s="138"/>
      <c r="J115" s="272">
        <v>50000</v>
      </c>
      <c r="K115" s="138"/>
      <c r="L115" s="138"/>
      <c r="M115" s="138"/>
      <c r="N115" s="138"/>
      <c r="O115" s="135">
        <v>1</v>
      </c>
      <c r="P115" s="135" t="s">
        <v>150</v>
      </c>
      <c r="Q115" s="135" t="s">
        <v>150</v>
      </c>
      <c r="R115" s="135" t="s">
        <v>150</v>
      </c>
      <c r="S115" s="135" t="s">
        <v>150</v>
      </c>
      <c r="T115" s="135" t="s">
        <v>150</v>
      </c>
      <c r="U115" s="135" t="s">
        <v>150</v>
      </c>
      <c r="V115" s="135" t="s">
        <v>150</v>
      </c>
      <c r="W115" s="135" t="s">
        <v>150</v>
      </c>
      <c r="X115" s="135" t="s">
        <v>150</v>
      </c>
      <c r="Y115" s="135"/>
      <c r="Z115" s="138"/>
    </row>
    <row r="116" spans="2:26" ht="51.75" customHeight="1">
      <c r="B116" s="135">
        <v>108</v>
      </c>
      <c r="C116" s="253" t="s">
        <v>1881</v>
      </c>
      <c r="D116" s="253" t="s">
        <v>1798</v>
      </c>
      <c r="E116" s="135" t="s">
        <v>47</v>
      </c>
      <c r="F116" s="135" t="s">
        <v>2</v>
      </c>
      <c r="G116" s="169" t="s">
        <v>127</v>
      </c>
      <c r="H116" s="138"/>
      <c r="I116" s="138"/>
      <c r="J116" s="272">
        <v>25000</v>
      </c>
      <c r="K116" s="138"/>
      <c r="L116" s="138"/>
      <c r="M116" s="138"/>
      <c r="N116" s="138"/>
      <c r="O116" s="135">
        <v>1</v>
      </c>
      <c r="P116" s="135" t="s">
        <v>150</v>
      </c>
      <c r="Q116" s="135" t="s">
        <v>150</v>
      </c>
      <c r="R116" s="135" t="s">
        <v>150</v>
      </c>
      <c r="S116" s="135" t="s">
        <v>150</v>
      </c>
      <c r="T116" s="135" t="s">
        <v>150</v>
      </c>
      <c r="U116" s="135" t="s">
        <v>150</v>
      </c>
      <c r="V116" s="135" t="s">
        <v>150</v>
      </c>
      <c r="W116" s="135" t="s">
        <v>150</v>
      </c>
      <c r="X116" s="135" t="s">
        <v>150</v>
      </c>
      <c r="Y116" s="135"/>
      <c r="Z116" s="138"/>
    </row>
    <row r="117" spans="2:26" ht="51.75" customHeight="1">
      <c r="B117" s="135">
        <v>109</v>
      </c>
      <c r="C117" s="253" t="s">
        <v>1882</v>
      </c>
      <c r="D117" s="253" t="s">
        <v>1765</v>
      </c>
      <c r="E117" s="135" t="s">
        <v>47</v>
      </c>
      <c r="F117" s="135" t="s">
        <v>2</v>
      </c>
      <c r="G117" s="169" t="s">
        <v>127</v>
      </c>
      <c r="H117" s="138"/>
      <c r="I117" s="138"/>
      <c r="J117" s="272">
        <v>25000</v>
      </c>
      <c r="K117" s="138"/>
      <c r="L117" s="138"/>
      <c r="M117" s="138"/>
      <c r="N117" s="138"/>
      <c r="O117" s="135">
        <v>1</v>
      </c>
      <c r="P117" s="135" t="s">
        <v>150</v>
      </c>
      <c r="Q117" s="135" t="s">
        <v>150</v>
      </c>
      <c r="R117" s="135" t="s">
        <v>150</v>
      </c>
      <c r="S117" s="135" t="s">
        <v>150</v>
      </c>
      <c r="T117" s="135" t="s">
        <v>150</v>
      </c>
      <c r="U117" s="135" t="s">
        <v>150</v>
      </c>
      <c r="V117" s="135" t="s">
        <v>150</v>
      </c>
      <c r="W117" s="135" t="s">
        <v>150</v>
      </c>
      <c r="X117" s="135" t="s">
        <v>150</v>
      </c>
      <c r="Y117" s="135"/>
      <c r="Z117" s="138"/>
    </row>
    <row r="118" spans="2:26" ht="51.75" customHeight="1">
      <c r="B118" s="135">
        <v>110</v>
      </c>
      <c r="C118" s="253" t="s">
        <v>1883</v>
      </c>
      <c r="D118" s="253" t="s">
        <v>610</v>
      </c>
      <c r="E118" s="135" t="s">
        <v>47</v>
      </c>
      <c r="F118" s="135" t="s">
        <v>2</v>
      </c>
      <c r="G118" s="169" t="s">
        <v>127</v>
      </c>
      <c r="H118" s="138"/>
      <c r="I118" s="138"/>
      <c r="J118" s="272">
        <v>50000</v>
      </c>
      <c r="K118" s="138"/>
      <c r="L118" s="138"/>
      <c r="M118" s="138"/>
      <c r="N118" s="138"/>
      <c r="O118" s="135">
        <v>1</v>
      </c>
      <c r="P118" s="135" t="s">
        <v>150</v>
      </c>
      <c r="Q118" s="135" t="s">
        <v>150</v>
      </c>
      <c r="R118" s="135" t="s">
        <v>150</v>
      </c>
      <c r="S118" s="135" t="s">
        <v>150</v>
      </c>
      <c r="T118" s="135" t="s">
        <v>150</v>
      </c>
      <c r="U118" s="135" t="s">
        <v>150</v>
      </c>
      <c r="V118" s="135" t="s">
        <v>150</v>
      </c>
      <c r="W118" s="135" t="s">
        <v>150</v>
      </c>
      <c r="X118" s="135" t="s">
        <v>150</v>
      </c>
      <c r="Y118" s="135"/>
      <c r="Z118" s="138"/>
    </row>
    <row r="119" spans="2:26" ht="51.75" customHeight="1">
      <c r="B119" s="135">
        <v>111</v>
      </c>
      <c r="C119" s="253" t="s">
        <v>1884</v>
      </c>
      <c r="D119" s="253" t="s">
        <v>345</v>
      </c>
      <c r="E119" s="135" t="s">
        <v>47</v>
      </c>
      <c r="F119" s="135" t="s">
        <v>2</v>
      </c>
      <c r="G119" s="169" t="s">
        <v>127</v>
      </c>
      <c r="H119" s="138"/>
      <c r="I119" s="138"/>
      <c r="J119" s="272">
        <v>500000</v>
      </c>
      <c r="K119" s="138"/>
      <c r="L119" s="138"/>
      <c r="M119" s="138"/>
      <c r="N119" s="138"/>
      <c r="O119" s="135">
        <v>1</v>
      </c>
      <c r="P119" s="135" t="s">
        <v>150</v>
      </c>
      <c r="Q119" s="135" t="s">
        <v>150</v>
      </c>
      <c r="R119" s="135" t="s">
        <v>150</v>
      </c>
      <c r="S119" s="135" t="s">
        <v>150</v>
      </c>
      <c r="T119" s="135" t="s">
        <v>150</v>
      </c>
      <c r="U119" s="135" t="s">
        <v>150</v>
      </c>
      <c r="V119" s="135" t="s">
        <v>150</v>
      </c>
      <c r="W119" s="135" t="s">
        <v>150</v>
      </c>
      <c r="X119" s="135" t="s">
        <v>150</v>
      </c>
      <c r="Y119" s="135"/>
      <c r="Z119" s="138"/>
    </row>
    <row r="120" spans="2:26" ht="51.75" customHeight="1">
      <c r="B120" s="135">
        <v>112</v>
      </c>
      <c r="C120" s="253" t="s">
        <v>1885</v>
      </c>
      <c r="D120" s="253" t="s">
        <v>625</v>
      </c>
      <c r="E120" s="135" t="s">
        <v>47</v>
      </c>
      <c r="F120" s="135" t="s">
        <v>2</v>
      </c>
      <c r="G120" s="169" t="s">
        <v>127</v>
      </c>
      <c r="H120" s="138"/>
      <c r="I120" s="138"/>
      <c r="J120" s="272">
        <v>500000</v>
      </c>
      <c r="K120" s="138"/>
      <c r="L120" s="138"/>
      <c r="M120" s="138"/>
      <c r="N120" s="138"/>
      <c r="O120" s="135">
        <v>1</v>
      </c>
      <c r="P120" s="135" t="s">
        <v>150</v>
      </c>
      <c r="Q120" s="135" t="s">
        <v>150</v>
      </c>
      <c r="R120" s="135" t="s">
        <v>150</v>
      </c>
      <c r="S120" s="135" t="s">
        <v>150</v>
      </c>
      <c r="T120" s="135" t="s">
        <v>150</v>
      </c>
      <c r="U120" s="135" t="s">
        <v>150</v>
      </c>
      <c r="V120" s="135" t="s">
        <v>150</v>
      </c>
      <c r="W120" s="135" t="s">
        <v>150</v>
      </c>
      <c r="X120" s="135" t="s">
        <v>150</v>
      </c>
      <c r="Y120" s="135"/>
      <c r="Z120" s="138"/>
    </row>
    <row r="121" spans="2:26" ht="51.75" customHeight="1">
      <c r="B121" s="135">
        <v>113</v>
      </c>
      <c r="C121" s="253" t="s">
        <v>1886</v>
      </c>
      <c r="D121" s="253" t="s">
        <v>1897</v>
      </c>
      <c r="E121" s="135" t="s">
        <v>47</v>
      </c>
      <c r="F121" s="135" t="s">
        <v>2</v>
      </c>
      <c r="G121" s="169" t="s">
        <v>127</v>
      </c>
      <c r="H121" s="138"/>
      <c r="I121" s="138"/>
      <c r="J121" s="272">
        <v>25000</v>
      </c>
      <c r="K121" s="138"/>
      <c r="L121" s="138"/>
      <c r="M121" s="138"/>
      <c r="N121" s="138"/>
      <c r="O121" s="135">
        <v>1</v>
      </c>
      <c r="P121" s="135" t="s">
        <v>150</v>
      </c>
      <c r="Q121" s="135" t="s">
        <v>150</v>
      </c>
      <c r="R121" s="135" t="s">
        <v>150</v>
      </c>
      <c r="S121" s="135" t="s">
        <v>150</v>
      </c>
      <c r="T121" s="135" t="s">
        <v>150</v>
      </c>
      <c r="U121" s="135" t="s">
        <v>150</v>
      </c>
      <c r="V121" s="135" t="s">
        <v>150</v>
      </c>
      <c r="W121" s="135" t="s">
        <v>150</v>
      </c>
      <c r="X121" s="135" t="s">
        <v>150</v>
      </c>
      <c r="Y121" s="135"/>
      <c r="Z121" s="138"/>
    </row>
    <row r="122" spans="2:26" ht="51.75" customHeight="1">
      <c r="B122" s="135">
        <v>114</v>
      </c>
      <c r="C122" s="253" t="s">
        <v>1887</v>
      </c>
      <c r="D122" s="253" t="s">
        <v>338</v>
      </c>
      <c r="E122" s="135" t="s">
        <v>47</v>
      </c>
      <c r="F122" s="135" t="s">
        <v>2</v>
      </c>
      <c r="G122" s="169" t="s">
        <v>127</v>
      </c>
      <c r="H122" s="138"/>
      <c r="I122" s="138"/>
      <c r="J122" s="272">
        <v>500000</v>
      </c>
      <c r="K122" s="138"/>
      <c r="L122" s="138"/>
      <c r="M122" s="138"/>
      <c r="N122" s="138"/>
      <c r="O122" s="135">
        <v>1</v>
      </c>
      <c r="P122" s="135" t="s">
        <v>150</v>
      </c>
      <c r="Q122" s="135" t="s">
        <v>150</v>
      </c>
      <c r="R122" s="135" t="s">
        <v>150</v>
      </c>
      <c r="S122" s="135" t="s">
        <v>150</v>
      </c>
      <c r="T122" s="135" t="s">
        <v>150</v>
      </c>
      <c r="U122" s="135" t="s">
        <v>150</v>
      </c>
      <c r="V122" s="135" t="s">
        <v>150</v>
      </c>
      <c r="W122" s="135" t="s">
        <v>150</v>
      </c>
      <c r="X122" s="135" t="s">
        <v>150</v>
      </c>
      <c r="Y122" s="135"/>
      <c r="Z122" s="138"/>
    </row>
    <row r="123" spans="2:26" ht="51.75" customHeight="1">
      <c r="B123" s="135">
        <v>115</v>
      </c>
      <c r="C123" s="253" t="s">
        <v>1888</v>
      </c>
      <c r="D123" s="253" t="s">
        <v>1817</v>
      </c>
      <c r="E123" s="135" t="s">
        <v>47</v>
      </c>
      <c r="F123" s="135" t="s">
        <v>2</v>
      </c>
      <c r="G123" s="169" t="s">
        <v>127</v>
      </c>
      <c r="H123" s="138"/>
      <c r="I123" s="138"/>
      <c r="J123" s="272">
        <v>25000</v>
      </c>
      <c r="K123" s="138"/>
      <c r="L123" s="138"/>
      <c r="M123" s="138"/>
      <c r="N123" s="138"/>
      <c r="O123" s="135">
        <v>1</v>
      </c>
      <c r="P123" s="135" t="s">
        <v>150</v>
      </c>
      <c r="Q123" s="135" t="s">
        <v>150</v>
      </c>
      <c r="R123" s="135" t="s">
        <v>150</v>
      </c>
      <c r="S123" s="135" t="s">
        <v>150</v>
      </c>
      <c r="T123" s="135" t="s">
        <v>150</v>
      </c>
      <c r="U123" s="135" t="s">
        <v>150</v>
      </c>
      <c r="V123" s="135" t="s">
        <v>150</v>
      </c>
      <c r="W123" s="135" t="s">
        <v>150</v>
      </c>
      <c r="X123" s="135" t="s">
        <v>150</v>
      </c>
      <c r="Y123" s="135"/>
      <c r="Z123" s="138"/>
    </row>
    <row r="124" spans="2:26" ht="51.75" customHeight="1">
      <c r="B124" s="135">
        <v>116</v>
      </c>
      <c r="C124" s="253" t="s">
        <v>1889</v>
      </c>
      <c r="D124" s="253" t="s">
        <v>337</v>
      </c>
      <c r="E124" s="135" t="s">
        <v>47</v>
      </c>
      <c r="F124" s="135" t="s">
        <v>2</v>
      </c>
      <c r="G124" s="169" t="s">
        <v>127</v>
      </c>
      <c r="H124" s="138"/>
      <c r="I124" s="138"/>
      <c r="J124" s="272">
        <v>400000</v>
      </c>
      <c r="K124" s="138"/>
      <c r="L124" s="138"/>
      <c r="M124" s="138"/>
      <c r="N124" s="138"/>
      <c r="O124" s="135">
        <v>1</v>
      </c>
      <c r="P124" s="135" t="s">
        <v>150</v>
      </c>
      <c r="Q124" s="135" t="s">
        <v>150</v>
      </c>
      <c r="R124" s="135" t="s">
        <v>150</v>
      </c>
      <c r="S124" s="135" t="s">
        <v>150</v>
      </c>
      <c r="T124" s="135" t="s">
        <v>150</v>
      </c>
      <c r="U124" s="135" t="s">
        <v>150</v>
      </c>
      <c r="V124" s="135" t="s">
        <v>150</v>
      </c>
      <c r="W124" s="135" t="s">
        <v>150</v>
      </c>
      <c r="X124" s="135" t="s">
        <v>150</v>
      </c>
      <c r="Y124" s="135"/>
      <c r="Z124" s="138"/>
    </row>
    <row r="125" spans="2:26" ht="51.75" customHeight="1">
      <c r="B125" s="135">
        <v>117</v>
      </c>
      <c r="C125" s="253" t="s">
        <v>1890</v>
      </c>
      <c r="D125" s="253" t="s">
        <v>342</v>
      </c>
      <c r="E125" s="135" t="s">
        <v>47</v>
      </c>
      <c r="F125" s="135" t="s">
        <v>2</v>
      </c>
      <c r="G125" s="169" t="s">
        <v>127</v>
      </c>
      <c r="H125" s="138"/>
      <c r="I125" s="138"/>
      <c r="J125" s="272">
        <v>50000</v>
      </c>
      <c r="K125" s="138"/>
      <c r="L125" s="138"/>
      <c r="M125" s="138"/>
      <c r="N125" s="138"/>
      <c r="O125" s="135">
        <v>1</v>
      </c>
      <c r="P125" s="135" t="s">
        <v>150</v>
      </c>
      <c r="Q125" s="135" t="s">
        <v>150</v>
      </c>
      <c r="R125" s="135" t="s">
        <v>150</v>
      </c>
      <c r="S125" s="135" t="s">
        <v>150</v>
      </c>
      <c r="T125" s="135" t="s">
        <v>150</v>
      </c>
      <c r="U125" s="135" t="s">
        <v>150</v>
      </c>
      <c r="V125" s="135" t="s">
        <v>150</v>
      </c>
      <c r="W125" s="135" t="s">
        <v>150</v>
      </c>
      <c r="X125" s="135" t="s">
        <v>150</v>
      </c>
      <c r="Y125" s="135"/>
      <c r="Z125" s="138"/>
    </row>
    <row r="126" spans="2:26" ht="51.75" customHeight="1">
      <c r="B126" s="135">
        <v>118</v>
      </c>
      <c r="C126" s="253" t="s">
        <v>1891</v>
      </c>
      <c r="D126" s="253" t="s">
        <v>1824</v>
      </c>
      <c r="E126" s="135" t="s">
        <v>47</v>
      </c>
      <c r="F126" s="135" t="s">
        <v>2</v>
      </c>
      <c r="G126" s="169" t="s">
        <v>127</v>
      </c>
      <c r="H126" s="138"/>
      <c r="I126" s="138"/>
      <c r="J126" s="272">
        <v>25000</v>
      </c>
      <c r="K126" s="138"/>
      <c r="L126" s="138"/>
      <c r="M126" s="138"/>
      <c r="N126" s="138"/>
      <c r="O126" s="135">
        <v>1</v>
      </c>
      <c r="P126" s="135" t="s">
        <v>150</v>
      </c>
      <c r="Q126" s="135" t="s">
        <v>150</v>
      </c>
      <c r="R126" s="135" t="s">
        <v>150</v>
      </c>
      <c r="S126" s="135" t="s">
        <v>150</v>
      </c>
      <c r="T126" s="135" t="s">
        <v>150</v>
      </c>
      <c r="U126" s="135" t="s">
        <v>150</v>
      </c>
      <c r="V126" s="135" t="s">
        <v>150</v>
      </c>
      <c r="W126" s="135" t="s">
        <v>150</v>
      </c>
      <c r="X126" s="135" t="s">
        <v>150</v>
      </c>
      <c r="Y126" s="135"/>
      <c r="Z126" s="138"/>
    </row>
    <row r="127" spans="2:26" ht="51.75" customHeight="1">
      <c r="B127" s="135">
        <v>119</v>
      </c>
      <c r="C127" s="253" t="s">
        <v>1892</v>
      </c>
      <c r="D127" s="253" t="s">
        <v>1898</v>
      </c>
      <c r="E127" s="135" t="s">
        <v>47</v>
      </c>
      <c r="F127" s="135" t="s">
        <v>2</v>
      </c>
      <c r="G127" s="169" t="s">
        <v>127</v>
      </c>
      <c r="H127" s="138"/>
      <c r="I127" s="138"/>
      <c r="J127" s="272">
        <v>25000</v>
      </c>
      <c r="K127" s="138"/>
      <c r="L127" s="138"/>
      <c r="M127" s="138"/>
      <c r="N127" s="138"/>
      <c r="O127" s="135">
        <v>1</v>
      </c>
      <c r="P127" s="135" t="s">
        <v>150</v>
      </c>
      <c r="Q127" s="135" t="s">
        <v>150</v>
      </c>
      <c r="R127" s="135" t="s">
        <v>150</v>
      </c>
      <c r="S127" s="135" t="s">
        <v>150</v>
      </c>
      <c r="T127" s="135" t="s">
        <v>150</v>
      </c>
      <c r="U127" s="135" t="s">
        <v>150</v>
      </c>
      <c r="V127" s="135" t="s">
        <v>150</v>
      </c>
      <c r="W127" s="135" t="s">
        <v>150</v>
      </c>
      <c r="X127" s="135" t="s">
        <v>150</v>
      </c>
      <c r="Y127" s="135"/>
      <c r="Z127" s="138"/>
    </row>
    <row r="128" spans="2:26" ht="51.75" customHeight="1">
      <c r="B128" s="135">
        <v>120</v>
      </c>
      <c r="C128" s="253" t="s">
        <v>1893</v>
      </c>
      <c r="D128" s="253" t="s">
        <v>1896</v>
      </c>
      <c r="E128" s="135" t="s">
        <v>47</v>
      </c>
      <c r="F128" s="135" t="s">
        <v>2</v>
      </c>
      <c r="G128" s="169" t="s">
        <v>127</v>
      </c>
      <c r="H128" s="138"/>
      <c r="I128" s="138"/>
      <c r="J128" s="272">
        <v>25000</v>
      </c>
      <c r="K128" s="138"/>
      <c r="L128" s="138"/>
      <c r="M128" s="138"/>
      <c r="N128" s="138"/>
      <c r="O128" s="135">
        <v>1</v>
      </c>
      <c r="P128" s="135" t="s">
        <v>150</v>
      </c>
      <c r="Q128" s="135" t="s">
        <v>150</v>
      </c>
      <c r="R128" s="135" t="s">
        <v>150</v>
      </c>
      <c r="S128" s="135" t="s">
        <v>150</v>
      </c>
      <c r="T128" s="135" t="s">
        <v>150</v>
      </c>
      <c r="U128" s="135" t="s">
        <v>150</v>
      </c>
      <c r="V128" s="135" t="s">
        <v>150</v>
      </c>
      <c r="W128" s="135" t="s">
        <v>150</v>
      </c>
      <c r="X128" s="135" t="s">
        <v>150</v>
      </c>
      <c r="Y128" s="135"/>
      <c r="Z128" s="138"/>
    </row>
    <row r="129" spans="2:26" ht="51.75" customHeight="1">
      <c r="B129" s="135">
        <v>121</v>
      </c>
      <c r="C129" s="253" t="s">
        <v>1894</v>
      </c>
      <c r="D129" s="253" t="s">
        <v>1791</v>
      </c>
      <c r="E129" s="135" t="s">
        <v>47</v>
      </c>
      <c r="F129" s="135" t="s">
        <v>2</v>
      </c>
      <c r="G129" s="169" t="s">
        <v>127</v>
      </c>
      <c r="H129" s="138"/>
      <c r="I129" s="138"/>
      <c r="J129" s="272">
        <v>25000</v>
      </c>
      <c r="K129" s="138"/>
      <c r="L129" s="138"/>
      <c r="M129" s="138"/>
      <c r="N129" s="138"/>
      <c r="O129" s="135">
        <v>1</v>
      </c>
      <c r="P129" s="135" t="s">
        <v>150</v>
      </c>
      <c r="Q129" s="135" t="s">
        <v>150</v>
      </c>
      <c r="R129" s="135" t="s">
        <v>150</v>
      </c>
      <c r="S129" s="135" t="s">
        <v>150</v>
      </c>
      <c r="T129" s="135" t="s">
        <v>150</v>
      </c>
      <c r="U129" s="135" t="s">
        <v>150</v>
      </c>
      <c r="V129" s="135" t="s">
        <v>150</v>
      </c>
      <c r="W129" s="135" t="s">
        <v>150</v>
      </c>
      <c r="X129" s="135" t="s">
        <v>150</v>
      </c>
      <c r="Y129" s="135"/>
      <c r="Z129" s="138"/>
    </row>
    <row r="130" spans="2:26" ht="51.75" customHeight="1">
      <c r="B130" s="135">
        <v>122</v>
      </c>
      <c r="C130" s="253" t="s">
        <v>1895</v>
      </c>
      <c r="D130" s="253" t="s">
        <v>1899</v>
      </c>
      <c r="E130" s="135" t="s">
        <v>47</v>
      </c>
      <c r="F130" s="135" t="s">
        <v>2</v>
      </c>
      <c r="G130" s="169" t="s">
        <v>127</v>
      </c>
      <c r="H130" s="138"/>
      <c r="I130" s="138"/>
      <c r="J130" s="272">
        <v>25000</v>
      </c>
      <c r="K130" s="138"/>
      <c r="L130" s="138"/>
      <c r="M130" s="138"/>
      <c r="N130" s="138"/>
      <c r="O130" s="135">
        <v>1</v>
      </c>
      <c r="P130" s="135" t="s">
        <v>150</v>
      </c>
      <c r="Q130" s="135" t="s">
        <v>150</v>
      </c>
      <c r="R130" s="135" t="s">
        <v>150</v>
      </c>
      <c r="S130" s="135" t="s">
        <v>150</v>
      </c>
      <c r="T130" s="135" t="s">
        <v>150</v>
      </c>
      <c r="U130" s="135" t="s">
        <v>150</v>
      </c>
      <c r="V130" s="135" t="s">
        <v>150</v>
      </c>
      <c r="W130" s="135" t="s">
        <v>150</v>
      </c>
      <c r="X130" s="135" t="s">
        <v>150</v>
      </c>
      <c r="Y130" s="135"/>
      <c r="Z130" s="138"/>
    </row>
    <row r="131" spans="2:26" ht="51.75" customHeight="1">
      <c r="B131" s="135">
        <v>123</v>
      </c>
      <c r="C131" s="253" t="s">
        <v>1900</v>
      </c>
      <c r="D131" s="253" t="s">
        <v>1901</v>
      </c>
      <c r="E131" s="135" t="s">
        <v>51</v>
      </c>
      <c r="F131" s="135" t="s">
        <v>2</v>
      </c>
      <c r="G131" s="169" t="s">
        <v>127</v>
      </c>
      <c r="H131" s="138"/>
      <c r="I131" s="138"/>
      <c r="J131" s="272">
        <v>600000</v>
      </c>
      <c r="K131" s="138"/>
      <c r="L131" s="138"/>
      <c r="M131" s="138"/>
      <c r="N131" s="138"/>
      <c r="O131" s="135">
        <v>1</v>
      </c>
      <c r="P131" s="135" t="s">
        <v>150</v>
      </c>
      <c r="Q131" s="135" t="s">
        <v>150</v>
      </c>
      <c r="R131" s="135" t="s">
        <v>150</v>
      </c>
      <c r="S131" s="135" t="s">
        <v>150</v>
      </c>
      <c r="T131" s="135" t="s">
        <v>150</v>
      </c>
      <c r="U131" s="135" t="s">
        <v>150</v>
      </c>
      <c r="V131" s="135" t="s">
        <v>150</v>
      </c>
      <c r="W131" s="135" t="s">
        <v>150</v>
      </c>
      <c r="X131" s="135" t="s">
        <v>150</v>
      </c>
      <c r="Y131" s="135"/>
      <c r="Z131" s="138"/>
    </row>
    <row r="132" spans="2:26" ht="51.75" customHeight="1">
      <c r="B132" s="135">
        <v>124</v>
      </c>
      <c r="C132" s="253" t="s">
        <v>1902</v>
      </c>
      <c r="D132" s="253" t="s">
        <v>2001</v>
      </c>
      <c r="E132" s="135" t="s">
        <v>53</v>
      </c>
      <c r="F132" s="135" t="s">
        <v>2</v>
      </c>
      <c r="G132" s="169" t="s">
        <v>127</v>
      </c>
      <c r="H132" s="138"/>
      <c r="I132" s="138"/>
      <c r="J132" s="272">
        <v>300000</v>
      </c>
      <c r="K132" s="138"/>
      <c r="L132" s="138"/>
      <c r="M132" s="138"/>
      <c r="N132" s="138"/>
      <c r="O132" s="135">
        <v>1</v>
      </c>
      <c r="P132" s="135" t="s">
        <v>150</v>
      </c>
      <c r="Q132" s="135" t="s">
        <v>150</v>
      </c>
      <c r="R132" s="135" t="s">
        <v>150</v>
      </c>
      <c r="S132" s="135" t="s">
        <v>150</v>
      </c>
      <c r="T132" s="135" t="s">
        <v>150</v>
      </c>
      <c r="U132" s="135" t="s">
        <v>150</v>
      </c>
      <c r="V132" s="135" t="s">
        <v>150</v>
      </c>
      <c r="W132" s="135" t="s">
        <v>150</v>
      </c>
      <c r="X132" s="135" t="s">
        <v>150</v>
      </c>
      <c r="Y132" s="135"/>
      <c r="Z132" s="138"/>
    </row>
    <row r="133" spans="2:26" ht="51.75" customHeight="1">
      <c r="B133" s="135">
        <v>125</v>
      </c>
      <c r="C133" s="253" t="s">
        <v>1903</v>
      </c>
      <c r="D133" s="253" t="s">
        <v>2002</v>
      </c>
      <c r="E133" s="135" t="s">
        <v>53</v>
      </c>
      <c r="F133" s="135" t="s">
        <v>2</v>
      </c>
      <c r="G133" s="169" t="s">
        <v>127</v>
      </c>
      <c r="H133" s="138"/>
      <c r="I133" s="138"/>
      <c r="J133" s="272">
        <v>300000</v>
      </c>
      <c r="K133" s="138"/>
      <c r="L133" s="138"/>
      <c r="M133" s="138"/>
      <c r="N133" s="138"/>
      <c r="O133" s="135">
        <v>1</v>
      </c>
      <c r="P133" s="135" t="s">
        <v>150</v>
      </c>
      <c r="Q133" s="135" t="s">
        <v>150</v>
      </c>
      <c r="R133" s="135" t="s">
        <v>150</v>
      </c>
      <c r="S133" s="135" t="s">
        <v>150</v>
      </c>
      <c r="T133" s="135" t="s">
        <v>150</v>
      </c>
      <c r="U133" s="135" t="s">
        <v>150</v>
      </c>
      <c r="V133" s="135" t="s">
        <v>150</v>
      </c>
      <c r="W133" s="135" t="s">
        <v>150</v>
      </c>
      <c r="X133" s="135" t="s">
        <v>150</v>
      </c>
      <c r="Y133" s="135"/>
      <c r="Z133" s="138"/>
    </row>
    <row r="134" spans="2:26" ht="51.75" customHeight="1">
      <c r="B134" s="135">
        <v>126</v>
      </c>
      <c r="C134" s="253" t="s">
        <v>1904</v>
      </c>
      <c r="D134" s="253" t="s">
        <v>2003</v>
      </c>
      <c r="E134" s="135" t="s">
        <v>53</v>
      </c>
      <c r="F134" s="135" t="s">
        <v>2</v>
      </c>
      <c r="G134" s="169" t="s">
        <v>127</v>
      </c>
      <c r="H134" s="138"/>
      <c r="I134" s="138"/>
      <c r="J134" s="272">
        <v>300000</v>
      </c>
      <c r="K134" s="138"/>
      <c r="L134" s="138"/>
      <c r="M134" s="138"/>
      <c r="N134" s="138"/>
      <c r="O134" s="135">
        <v>1</v>
      </c>
      <c r="P134" s="135" t="s">
        <v>150</v>
      </c>
      <c r="Q134" s="135" t="s">
        <v>150</v>
      </c>
      <c r="R134" s="135" t="s">
        <v>150</v>
      </c>
      <c r="S134" s="135" t="s">
        <v>150</v>
      </c>
      <c r="T134" s="135" t="s">
        <v>150</v>
      </c>
      <c r="U134" s="135" t="s">
        <v>150</v>
      </c>
      <c r="V134" s="135" t="s">
        <v>150</v>
      </c>
      <c r="W134" s="135" t="s">
        <v>150</v>
      </c>
      <c r="X134" s="135" t="s">
        <v>150</v>
      </c>
      <c r="Y134" s="135"/>
      <c r="Z134" s="138"/>
    </row>
    <row r="135" spans="2:26" ht="51.75" customHeight="1">
      <c r="B135" s="135">
        <v>127</v>
      </c>
      <c r="C135" s="253" t="s">
        <v>1905</v>
      </c>
      <c r="D135" s="253" t="s">
        <v>2004</v>
      </c>
      <c r="E135" s="135" t="s">
        <v>53</v>
      </c>
      <c r="F135" s="135" t="s">
        <v>2</v>
      </c>
      <c r="G135" s="169" t="s">
        <v>127</v>
      </c>
      <c r="H135" s="138"/>
      <c r="I135" s="138"/>
      <c r="J135" s="272">
        <v>300000</v>
      </c>
      <c r="K135" s="138"/>
      <c r="L135" s="138"/>
      <c r="M135" s="138"/>
      <c r="N135" s="138"/>
      <c r="O135" s="135">
        <v>1</v>
      </c>
      <c r="P135" s="135" t="s">
        <v>150</v>
      </c>
      <c r="Q135" s="135" t="s">
        <v>150</v>
      </c>
      <c r="R135" s="135" t="s">
        <v>150</v>
      </c>
      <c r="S135" s="135" t="s">
        <v>150</v>
      </c>
      <c r="T135" s="135" t="s">
        <v>150</v>
      </c>
      <c r="U135" s="135" t="s">
        <v>150</v>
      </c>
      <c r="V135" s="135" t="s">
        <v>150</v>
      </c>
      <c r="W135" s="135" t="s">
        <v>150</v>
      </c>
      <c r="X135" s="135" t="s">
        <v>150</v>
      </c>
      <c r="Y135" s="135"/>
      <c r="Z135" s="138"/>
    </row>
    <row r="136" spans="2:26" ht="51.75" customHeight="1">
      <c r="B136" s="135">
        <v>128</v>
      </c>
      <c r="C136" s="253" t="s">
        <v>1906</v>
      </c>
      <c r="D136" s="253" t="s">
        <v>2003</v>
      </c>
      <c r="E136" s="135" t="s">
        <v>53</v>
      </c>
      <c r="F136" s="135" t="s">
        <v>2</v>
      </c>
      <c r="G136" s="169" t="s">
        <v>127</v>
      </c>
      <c r="H136" s="138"/>
      <c r="I136" s="138"/>
      <c r="J136" s="272">
        <v>300000</v>
      </c>
      <c r="K136" s="138"/>
      <c r="L136" s="138"/>
      <c r="M136" s="138"/>
      <c r="N136" s="138"/>
      <c r="O136" s="135">
        <v>1</v>
      </c>
      <c r="P136" s="135" t="s">
        <v>150</v>
      </c>
      <c r="Q136" s="135" t="s">
        <v>150</v>
      </c>
      <c r="R136" s="135" t="s">
        <v>150</v>
      </c>
      <c r="S136" s="135" t="s">
        <v>150</v>
      </c>
      <c r="T136" s="135" t="s">
        <v>150</v>
      </c>
      <c r="U136" s="135" t="s">
        <v>150</v>
      </c>
      <c r="V136" s="135" t="s">
        <v>150</v>
      </c>
      <c r="W136" s="135" t="s">
        <v>150</v>
      </c>
      <c r="X136" s="135" t="s">
        <v>150</v>
      </c>
      <c r="Y136" s="135"/>
      <c r="Z136" s="138"/>
    </row>
    <row r="137" spans="2:26" ht="51.75" customHeight="1">
      <c r="B137" s="135">
        <v>129</v>
      </c>
      <c r="C137" s="253" t="s">
        <v>1907</v>
      </c>
      <c r="D137" s="253" t="s">
        <v>2005</v>
      </c>
      <c r="E137" s="135" t="s">
        <v>53</v>
      </c>
      <c r="F137" s="135" t="s">
        <v>2</v>
      </c>
      <c r="G137" s="169" t="s">
        <v>127</v>
      </c>
      <c r="H137" s="138"/>
      <c r="I137" s="138"/>
      <c r="J137" s="272">
        <v>300000</v>
      </c>
      <c r="K137" s="138"/>
      <c r="L137" s="138"/>
      <c r="M137" s="138"/>
      <c r="N137" s="138"/>
      <c r="O137" s="135">
        <v>1</v>
      </c>
      <c r="P137" s="135" t="s">
        <v>150</v>
      </c>
      <c r="Q137" s="135" t="s">
        <v>150</v>
      </c>
      <c r="R137" s="135" t="s">
        <v>150</v>
      </c>
      <c r="S137" s="135" t="s">
        <v>150</v>
      </c>
      <c r="T137" s="135" t="s">
        <v>150</v>
      </c>
      <c r="U137" s="135" t="s">
        <v>150</v>
      </c>
      <c r="V137" s="135" t="s">
        <v>150</v>
      </c>
      <c r="W137" s="135" t="s">
        <v>150</v>
      </c>
      <c r="X137" s="135" t="s">
        <v>150</v>
      </c>
      <c r="Y137" s="135"/>
      <c r="Z137" s="138"/>
    </row>
    <row r="138" spans="2:26" ht="51.75" customHeight="1">
      <c r="B138" s="135">
        <v>130</v>
      </c>
      <c r="C138" s="253" t="s">
        <v>1908</v>
      </c>
      <c r="D138" s="253" t="s">
        <v>2006</v>
      </c>
      <c r="E138" s="135" t="s">
        <v>53</v>
      </c>
      <c r="F138" s="135" t="s">
        <v>2</v>
      </c>
      <c r="G138" s="169" t="s">
        <v>127</v>
      </c>
      <c r="H138" s="138"/>
      <c r="I138" s="138"/>
      <c r="J138" s="272">
        <v>300000</v>
      </c>
      <c r="K138" s="138"/>
      <c r="L138" s="138"/>
      <c r="M138" s="138"/>
      <c r="N138" s="138"/>
      <c r="O138" s="135">
        <v>1</v>
      </c>
      <c r="P138" s="135" t="s">
        <v>150</v>
      </c>
      <c r="Q138" s="135" t="s">
        <v>150</v>
      </c>
      <c r="R138" s="135" t="s">
        <v>150</v>
      </c>
      <c r="S138" s="135" t="s">
        <v>150</v>
      </c>
      <c r="T138" s="135" t="s">
        <v>150</v>
      </c>
      <c r="U138" s="135" t="s">
        <v>150</v>
      </c>
      <c r="V138" s="135" t="s">
        <v>150</v>
      </c>
      <c r="W138" s="135" t="s">
        <v>150</v>
      </c>
      <c r="X138" s="135" t="s">
        <v>150</v>
      </c>
      <c r="Y138" s="135"/>
      <c r="Z138" s="138"/>
    </row>
    <row r="139" spans="2:26" ht="51.75" customHeight="1">
      <c r="B139" s="135">
        <v>131</v>
      </c>
      <c r="C139" s="253" t="s">
        <v>1909</v>
      </c>
      <c r="D139" s="253" t="s">
        <v>2007</v>
      </c>
      <c r="E139" s="135" t="s">
        <v>53</v>
      </c>
      <c r="F139" s="135" t="s">
        <v>2</v>
      </c>
      <c r="G139" s="169" t="s">
        <v>127</v>
      </c>
      <c r="H139" s="138"/>
      <c r="I139" s="138"/>
      <c r="J139" s="272">
        <v>300000</v>
      </c>
      <c r="K139" s="138"/>
      <c r="L139" s="138"/>
      <c r="M139" s="138"/>
      <c r="N139" s="138"/>
      <c r="O139" s="135">
        <v>1</v>
      </c>
      <c r="P139" s="135" t="s">
        <v>150</v>
      </c>
      <c r="Q139" s="135" t="s">
        <v>150</v>
      </c>
      <c r="R139" s="135" t="s">
        <v>150</v>
      </c>
      <c r="S139" s="135" t="s">
        <v>150</v>
      </c>
      <c r="T139" s="135" t="s">
        <v>150</v>
      </c>
      <c r="U139" s="135" t="s">
        <v>150</v>
      </c>
      <c r="V139" s="135" t="s">
        <v>150</v>
      </c>
      <c r="W139" s="135" t="s">
        <v>150</v>
      </c>
      <c r="X139" s="135" t="s">
        <v>150</v>
      </c>
      <c r="Y139" s="135"/>
      <c r="Z139" s="138"/>
    </row>
    <row r="140" spans="2:26" ht="51.75" customHeight="1">
      <c r="B140" s="135">
        <v>132</v>
      </c>
      <c r="C140" s="253" t="s">
        <v>1910</v>
      </c>
      <c r="D140" s="253" t="s">
        <v>2008</v>
      </c>
      <c r="E140" s="135" t="s">
        <v>53</v>
      </c>
      <c r="F140" s="135" t="s">
        <v>2</v>
      </c>
      <c r="G140" s="169" t="s">
        <v>127</v>
      </c>
      <c r="H140" s="138"/>
      <c r="I140" s="138"/>
      <c r="J140" s="272">
        <v>300000</v>
      </c>
      <c r="K140" s="138"/>
      <c r="L140" s="138"/>
      <c r="M140" s="138"/>
      <c r="N140" s="138"/>
      <c r="O140" s="135">
        <v>1</v>
      </c>
      <c r="P140" s="135" t="s">
        <v>150</v>
      </c>
      <c r="Q140" s="135" t="s">
        <v>150</v>
      </c>
      <c r="R140" s="135" t="s">
        <v>150</v>
      </c>
      <c r="S140" s="135" t="s">
        <v>150</v>
      </c>
      <c r="T140" s="135" t="s">
        <v>150</v>
      </c>
      <c r="U140" s="135" t="s">
        <v>150</v>
      </c>
      <c r="V140" s="135" t="s">
        <v>150</v>
      </c>
      <c r="W140" s="135" t="s">
        <v>150</v>
      </c>
      <c r="X140" s="135" t="s">
        <v>150</v>
      </c>
      <c r="Y140" s="135"/>
      <c r="Z140" s="138"/>
    </row>
    <row r="141" spans="2:26" ht="51.75" customHeight="1">
      <c r="B141" s="135">
        <v>133</v>
      </c>
      <c r="C141" s="253" t="s">
        <v>1911</v>
      </c>
      <c r="D141" s="253" t="s">
        <v>2009</v>
      </c>
      <c r="E141" s="135" t="s">
        <v>53</v>
      </c>
      <c r="F141" s="135" t="s">
        <v>2</v>
      </c>
      <c r="G141" s="169" t="s">
        <v>127</v>
      </c>
      <c r="H141" s="138"/>
      <c r="I141" s="138"/>
      <c r="J141" s="272">
        <v>300000</v>
      </c>
      <c r="K141" s="138"/>
      <c r="L141" s="138"/>
      <c r="M141" s="138"/>
      <c r="N141" s="138"/>
      <c r="O141" s="135">
        <v>1</v>
      </c>
      <c r="P141" s="135" t="s">
        <v>150</v>
      </c>
      <c r="Q141" s="135" t="s">
        <v>150</v>
      </c>
      <c r="R141" s="135" t="s">
        <v>150</v>
      </c>
      <c r="S141" s="135" t="s">
        <v>150</v>
      </c>
      <c r="T141" s="135" t="s">
        <v>150</v>
      </c>
      <c r="U141" s="135" t="s">
        <v>150</v>
      </c>
      <c r="V141" s="135" t="s">
        <v>150</v>
      </c>
      <c r="W141" s="135" t="s">
        <v>150</v>
      </c>
      <c r="X141" s="135" t="s">
        <v>150</v>
      </c>
      <c r="Y141" s="135"/>
      <c r="Z141" s="138"/>
    </row>
    <row r="142" spans="2:26" ht="51.75" customHeight="1">
      <c r="B142" s="135">
        <v>134</v>
      </c>
      <c r="C142" s="253" t="s">
        <v>1912</v>
      </c>
      <c r="D142" s="253" t="s">
        <v>2010</v>
      </c>
      <c r="E142" s="135" t="s">
        <v>53</v>
      </c>
      <c r="F142" s="135" t="s">
        <v>2</v>
      </c>
      <c r="G142" s="169" t="s">
        <v>127</v>
      </c>
      <c r="H142" s="138"/>
      <c r="I142" s="138"/>
      <c r="J142" s="272">
        <v>300000</v>
      </c>
      <c r="K142" s="138"/>
      <c r="L142" s="138"/>
      <c r="M142" s="138"/>
      <c r="N142" s="138"/>
      <c r="O142" s="135">
        <v>1</v>
      </c>
      <c r="P142" s="135" t="s">
        <v>150</v>
      </c>
      <c r="Q142" s="135" t="s">
        <v>150</v>
      </c>
      <c r="R142" s="135" t="s">
        <v>150</v>
      </c>
      <c r="S142" s="135" t="s">
        <v>150</v>
      </c>
      <c r="T142" s="135" t="s">
        <v>150</v>
      </c>
      <c r="U142" s="135" t="s">
        <v>150</v>
      </c>
      <c r="V142" s="135" t="s">
        <v>150</v>
      </c>
      <c r="W142" s="135" t="s">
        <v>150</v>
      </c>
      <c r="X142" s="135" t="s">
        <v>150</v>
      </c>
      <c r="Y142" s="135"/>
      <c r="Z142" s="138"/>
    </row>
    <row r="143" spans="2:26" ht="51.75" customHeight="1">
      <c r="B143" s="135">
        <v>135</v>
      </c>
      <c r="C143" s="253" t="s">
        <v>1913</v>
      </c>
      <c r="D143" s="253" t="s">
        <v>2011</v>
      </c>
      <c r="E143" s="135" t="s">
        <v>53</v>
      </c>
      <c r="F143" s="135" t="s">
        <v>2</v>
      </c>
      <c r="G143" s="169" t="s">
        <v>127</v>
      </c>
      <c r="H143" s="138"/>
      <c r="I143" s="138"/>
      <c r="J143" s="272">
        <v>300000</v>
      </c>
      <c r="K143" s="138"/>
      <c r="L143" s="138"/>
      <c r="M143" s="138"/>
      <c r="N143" s="138"/>
      <c r="O143" s="135">
        <v>1</v>
      </c>
      <c r="P143" s="135" t="s">
        <v>150</v>
      </c>
      <c r="Q143" s="135" t="s">
        <v>150</v>
      </c>
      <c r="R143" s="135" t="s">
        <v>150</v>
      </c>
      <c r="S143" s="135" t="s">
        <v>150</v>
      </c>
      <c r="T143" s="135" t="s">
        <v>150</v>
      </c>
      <c r="U143" s="135" t="s">
        <v>150</v>
      </c>
      <c r="V143" s="135" t="s">
        <v>150</v>
      </c>
      <c r="W143" s="135" t="s">
        <v>150</v>
      </c>
      <c r="X143" s="135" t="s">
        <v>150</v>
      </c>
      <c r="Y143" s="135"/>
      <c r="Z143" s="138"/>
    </row>
    <row r="144" spans="2:26" ht="51.75" customHeight="1">
      <c r="B144" s="135">
        <v>136</v>
      </c>
      <c r="C144" s="253" t="s">
        <v>1914</v>
      </c>
      <c r="D144" s="253" t="s">
        <v>2012</v>
      </c>
      <c r="E144" s="135" t="s">
        <v>53</v>
      </c>
      <c r="F144" s="135" t="s">
        <v>2</v>
      </c>
      <c r="G144" s="169" t="s">
        <v>127</v>
      </c>
      <c r="H144" s="138"/>
      <c r="I144" s="138"/>
      <c r="J144" s="272">
        <v>300000</v>
      </c>
      <c r="K144" s="138"/>
      <c r="L144" s="138"/>
      <c r="M144" s="138"/>
      <c r="N144" s="138"/>
      <c r="O144" s="135">
        <v>1</v>
      </c>
      <c r="P144" s="135" t="s">
        <v>150</v>
      </c>
      <c r="Q144" s="135" t="s">
        <v>150</v>
      </c>
      <c r="R144" s="135" t="s">
        <v>150</v>
      </c>
      <c r="S144" s="135" t="s">
        <v>150</v>
      </c>
      <c r="T144" s="135" t="s">
        <v>150</v>
      </c>
      <c r="U144" s="135" t="s">
        <v>150</v>
      </c>
      <c r="V144" s="135" t="s">
        <v>150</v>
      </c>
      <c r="W144" s="135" t="s">
        <v>150</v>
      </c>
      <c r="X144" s="135" t="s">
        <v>150</v>
      </c>
      <c r="Y144" s="135"/>
      <c r="Z144" s="138"/>
    </row>
    <row r="145" spans="2:26" ht="51.75" customHeight="1">
      <c r="B145" s="135">
        <v>137</v>
      </c>
      <c r="C145" s="253" t="s">
        <v>1915</v>
      </c>
      <c r="D145" s="253" t="s">
        <v>2013</v>
      </c>
      <c r="E145" s="135" t="s">
        <v>53</v>
      </c>
      <c r="F145" s="135" t="s">
        <v>2</v>
      </c>
      <c r="G145" s="169" t="s">
        <v>127</v>
      </c>
      <c r="H145" s="138"/>
      <c r="I145" s="138"/>
      <c r="J145" s="272">
        <v>300000</v>
      </c>
      <c r="K145" s="138"/>
      <c r="L145" s="138"/>
      <c r="M145" s="138"/>
      <c r="N145" s="138"/>
      <c r="O145" s="135">
        <v>1</v>
      </c>
      <c r="P145" s="135" t="s">
        <v>150</v>
      </c>
      <c r="Q145" s="135" t="s">
        <v>150</v>
      </c>
      <c r="R145" s="135" t="s">
        <v>150</v>
      </c>
      <c r="S145" s="135" t="s">
        <v>150</v>
      </c>
      <c r="T145" s="135" t="s">
        <v>150</v>
      </c>
      <c r="U145" s="135" t="s">
        <v>150</v>
      </c>
      <c r="V145" s="135" t="s">
        <v>150</v>
      </c>
      <c r="W145" s="135" t="s">
        <v>150</v>
      </c>
      <c r="X145" s="135" t="s">
        <v>150</v>
      </c>
      <c r="Y145" s="135"/>
      <c r="Z145" s="138"/>
    </row>
    <row r="146" spans="2:26" ht="51.75" customHeight="1">
      <c r="B146" s="135">
        <v>138</v>
      </c>
      <c r="C146" s="253" t="s">
        <v>1916</v>
      </c>
      <c r="D146" s="253" t="s">
        <v>2014</v>
      </c>
      <c r="E146" s="135" t="s">
        <v>53</v>
      </c>
      <c r="F146" s="135" t="s">
        <v>2</v>
      </c>
      <c r="G146" s="169" t="s">
        <v>127</v>
      </c>
      <c r="H146" s="138"/>
      <c r="I146" s="138"/>
      <c r="J146" s="272">
        <v>300000</v>
      </c>
      <c r="K146" s="138"/>
      <c r="L146" s="138"/>
      <c r="M146" s="138"/>
      <c r="N146" s="138"/>
      <c r="O146" s="135">
        <v>1</v>
      </c>
      <c r="P146" s="135" t="s">
        <v>150</v>
      </c>
      <c r="Q146" s="135" t="s">
        <v>150</v>
      </c>
      <c r="R146" s="135" t="s">
        <v>150</v>
      </c>
      <c r="S146" s="135" t="s">
        <v>150</v>
      </c>
      <c r="T146" s="135" t="s">
        <v>150</v>
      </c>
      <c r="U146" s="135" t="s">
        <v>150</v>
      </c>
      <c r="V146" s="135" t="s">
        <v>150</v>
      </c>
      <c r="W146" s="135" t="s">
        <v>150</v>
      </c>
      <c r="X146" s="135" t="s">
        <v>150</v>
      </c>
      <c r="Y146" s="135"/>
      <c r="Z146" s="138"/>
    </row>
    <row r="147" spans="2:26" ht="51.75" customHeight="1">
      <c r="B147" s="135">
        <v>139</v>
      </c>
      <c r="C147" s="253" t="s">
        <v>1917</v>
      </c>
      <c r="D147" s="253" t="s">
        <v>2015</v>
      </c>
      <c r="E147" s="135" t="s">
        <v>53</v>
      </c>
      <c r="F147" s="135" t="s">
        <v>2</v>
      </c>
      <c r="G147" s="169" t="s">
        <v>127</v>
      </c>
      <c r="H147" s="138"/>
      <c r="I147" s="138"/>
      <c r="J147" s="272">
        <v>300000</v>
      </c>
      <c r="K147" s="138"/>
      <c r="L147" s="138"/>
      <c r="M147" s="138"/>
      <c r="N147" s="138"/>
      <c r="O147" s="135">
        <v>1</v>
      </c>
      <c r="P147" s="135" t="s">
        <v>150</v>
      </c>
      <c r="Q147" s="135" t="s">
        <v>150</v>
      </c>
      <c r="R147" s="135" t="s">
        <v>150</v>
      </c>
      <c r="S147" s="135" t="s">
        <v>150</v>
      </c>
      <c r="T147" s="135" t="s">
        <v>150</v>
      </c>
      <c r="U147" s="135" t="s">
        <v>150</v>
      </c>
      <c r="V147" s="135" t="s">
        <v>150</v>
      </c>
      <c r="W147" s="135" t="s">
        <v>150</v>
      </c>
      <c r="X147" s="135" t="s">
        <v>150</v>
      </c>
      <c r="Y147" s="135"/>
      <c r="Z147" s="138"/>
    </row>
    <row r="148" spans="2:26" ht="51.75" customHeight="1">
      <c r="B148" s="135">
        <v>140</v>
      </c>
      <c r="C148" s="253" t="s">
        <v>1918</v>
      </c>
      <c r="D148" s="253" t="s">
        <v>2016</v>
      </c>
      <c r="E148" s="135" t="s">
        <v>53</v>
      </c>
      <c r="F148" s="135" t="s">
        <v>2</v>
      </c>
      <c r="G148" s="169" t="s">
        <v>127</v>
      </c>
      <c r="H148" s="138"/>
      <c r="I148" s="138"/>
      <c r="J148" s="272">
        <v>300000</v>
      </c>
      <c r="K148" s="138"/>
      <c r="L148" s="138"/>
      <c r="M148" s="138"/>
      <c r="N148" s="138"/>
      <c r="O148" s="135">
        <v>1</v>
      </c>
      <c r="P148" s="135" t="s">
        <v>150</v>
      </c>
      <c r="Q148" s="135" t="s">
        <v>150</v>
      </c>
      <c r="R148" s="135" t="s">
        <v>150</v>
      </c>
      <c r="S148" s="135" t="s">
        <v>150</v>
      </c>
      <c r="T148" s="135" t="s">
        <v>150</v>
      </c>
      <c r="U148" s="135" t="s">
        <v>150</v>
      </c>
      <c r="V148" s="135" t="s">
        <v>150</v>
      </c>
      <c r="W148" s="135" t="s">
        <v>150</v>
      </c>
      <c r="X148" s="135" t="s">
        <v>150</v>
      </c>
      <c r="Y148" s="135"/>
      <c r="Z148" s="138"/>
    </row>
    <row r="149" spans="2:26" ht="51.75" customHeight="1">
      <c r="B149" s="135">
        <v>141</v>
      </c>
      <c r="C149" s="253" t="s">
        <v>1919</v>
      </c>
      <c r="D149" s="253" t="s">
        <v>2017</v>
      </c>
      <c r="E149" s="135" t="s">
        <v>53</v>
      </c>
      <c r="F149" s="135" t="s">
        <v>2</v>
      </c>
      <c r="G149" s="169" t="s">
        <v>127</v>
      </c>
      <c r="H149" s="138"/>
      <c r="I149" s="138"/>
      <c r="J149" s="272">
        <v>300000</v>
      </c>
      <c r="K149" s="138"/>
      <c r="L149" s="138"/>
      <c r="M149" s="138"/>
      <c r="N149" s="138"/>
      <c r="O149" s="135">
        <v>1</v>
      </c>
      <c r="P149" s="135" t="s">
        <v>150</v>
      </c>
      <c r="Q149" s="135" t="s">
        <v>150</v>
      </c>
      <c r="R149" s="135" t="s">
        <v>150</v>
      </c>
      <c r="S149" s="135" t="s">
        <v>150</v>
      </c>
      <c r="T149" s="135" t="s">
        <v>150</v>
      </c>
      <c r="U149" s="135" t="s">
        <v>150</v>
      </c>
      <c r="V149" s="135" t="s">
        <v>150</v>
      </c>
      <c r="W149" s="135" t="s">
        <v>150</v>
      </c>
      <c r="X149" s="135" t="s">
        <v>150</v>
      </c>
      <c r="Y149" s="135"/>
      <c r="Z149" s="138"/>
    </row>
    <row r="150" spans="2:26" ht="51.75" customHeight="1">
      <c r="B150" s="135">
        <v>142</v>
      </c>
      <c r="C150" s="253" t="s">
        <v>1920</v>
      </c>
      <c r="D150" s="253" t="s">
        <v>2018</v>
      </c>
      <c r="E150" s="135" t="s">
        <v>53</v>
      </c>
      <c r="F150" s="135" t="s">
        <v>2</v>
      </c>
      <c r="G150" s="169" t="s">
        <v>127</v>
      </c>
      <c r="H150" s="138"/>
      <c r="I150" s="138"/>
      <c r="J150" s="272">
        <v>300000</v>
      </c>
      <c r="K150" s="138"/>
      <c r="L150" s="138"/>
      <c r="M150" s="138"/>
      <c r="N150" s="138"/>
      <c r="O150" s="135">
        <v>1</v>
      </c>
      <c r="P150" s="135" t="s">
        <v>150</v>
      </c>
      <c r="Q150" s="135" t="s">
        <v>150</v>
      </c>
      <c r="R150" s="135" t="s">
        <v>150</v>
      </c>
      <c r="S150" s="135" t="s">
        <v>150</v>
      </c>
      <c r="T150" s="135" t="s">
        <v>150</v>
      </c>
      <c r="U150" s="135" t="s">
        <v>150</v>
      </c>
      <c r="V150" s="135" t="s">
        <v>150</v>
      </c>
      <c r="W150" s="135" t="s">
        <v>150</v>
      </c>
      <c r="X150" s="135" t="s">
        <v>150</v>
      </c>
      <c r="Y150" s="135"/>
      <c r="Z150" s="138"/>
    </row>
    <row r="151" spans="2:26" ht="51.75" customHeight="1">
      <c r="B151" s="135">
        <v>143</v>
      </c>
      <c r="C151" s="253" t="s">
        <v>1921</v>
      </c>
      <c r="D151" s="253" t="s">
        <v>2019</v>
      </c>
      <c r="E151" s="135" t="s">
        <v>53</v>
      </c>
      <c r="F151" s="135" t="s">
        <v>2</v>
      </c>
      <c r="G151" s="169" t="s">
        <v>127</v>
      </c>
      <c r="H151" s="138"/>
      <c r="I151" s="138"/>
      <c r="J151" s="272">
        <v>300000</v>
      </c>
      <c r="K151" s="138"/>
      <c r="L151" s="138"/>
      <c r="M151" s="138"/>
      <c r="N151" s="138"/>
      <c r="O151" s="135">
        <v>1</v>
      </c>
      <c r="P151" s="135" t="s">
        <v>150</v>
      </c>
      <c r="Q151" s="135" t="s">
        <v>150</v>
      </c>
      <c r="R151" s="135" t="s">
        <v>150</v>
      </c>
      <c r="S151" s="135" t="s">
        <v>150</v>
      </c>
      <c r="T151" s="135" t="s">
        <v>150</v>
      </c>
      <c r="U151" s="135" t="s">
        <v>150</v>
      </c>
      <c r="V151" s="135" t="s">
        <v>150</v>
      </c>
      <c r="W151" s="135" t="s">
        <v>150</v>
      </c>
      <c r="X151" s="135" t="s">
        <v>150</v>
      </c>
      <c r="Y151" s="135"/>
      <c r="Z151" s="138"/>
    </row>
    <row r="152" spans="2:26" ht="51.75" customHeight="1">
      <c r="B152" s="135">
        <v>144</v>
      </c>
      <c r="C152" s="253" t="s">
        <v>1922</v>
      </c>
      <c r="D152" s="253" t="s">
        <v>2019</v>
      </c>
      <c r="E152" s="135" t="s">
        <v>53</v>
      </c>
      <c r="F152" s="135" t="s">
        <v>2</v>
      </c>
      <c r="G152" s="169" t="s">
        <v>127</v>
      </c>
      <c r="H152" s="138"/>
      <c r="I152" s="138"/>
      <c r="J152" s="272">
        <v>300000</v>
      </c>
      <c r="K152" s="138"/>
      <c r="L152" s="138"/>
      <c r="M152" s="138"/>
      <c r="N152" s="138"/>
      <c r="O152" s="135">
        <v>1</v>
      </c>
      <c r="P152" s="135" t="s">
        <v>150</v>
      </c>
      <c r="Q152" s="135" t="s">
        <v>150</v>
      </c>
      <c r="R152" s="135" t="s">
        <v>150</v>
      </c>
      <c r="S152" s="135" t="s">
        <v>150</v>
      </c>
      <c r="T152" s="135" t="s">
        <v>150</v>
      </c>
      <c r="U152" s="135" t="s">
        <v>150</v>
      </c>
      <c r="V152" s="135" t="s">
        <v>150</v>
      </c>
      <c r="W152" s="135" t="s">
        <v>150</v>
      </c>
      <c r="X152" s="135" t="s">
        <v>150</v>
      </c>
      <c r="Y152" s="135"/>
      <c r="Z152" s="138"/>
    </row>
    <row r="153" spans="2:26" ht="51.75" customHeight="1">
      <c r="B153" s="135">
        <v>145</v>
      </c>
      <c r="C153" s="253" t="s">
        <v>1923</v>
      </c>
      <c r="D153" s="253" t="s">
        <v>2020</v>
      </c>
      <c r="E153" s="135" t="s">
        <v>53</v>
      </c>
      <c r="F153" s="135" t="s">
        <v>2</v>
      </c>
      <c r="G153" s="169" t="s">
        <v>127</v>
      </c>
      <c r="H153" s="138"/>
      <c r="I153" s="138"/>
      <c r="J153" s="272">
        <v>300000</v>
      </c>
      <c r="K153" s="138"/>
      <c r="L153" s="138"/>
      <c r="M153" s="138"/>
      <c r="N153" s="138"/>
      <c r="O153" s="135">
        <v>1</v>
      </c>
      <c r="P153" s="135" t="s">
        <v>150</v>
      </c>
      <c r="Q153" s="135" t="s">
        <v>150</v>
      </c>
      <c r="R153" s="135" t="s">
        <v>150</v>
      </c>
      <c r="S153" s="135" t="s">
        <v>150</v>
      </c>
      <c r="T153" s="135" t="s">
        <v>150</v>
      </c>
      <c r="U153" s="135" t="s">
        <v>150</v>
      </c>
      <c r="V153" s="135" t="s">
        <v>150</v>
      </c>
      <c r="W153" s="135" t="s">
        <v>150</v>
      </c>
      <c r="X153" s="135" t="s">
        <v>150</v>
      </c>
      <c r="Y153" s="135"/>
      <c r="Z153" s="138"/>
    </row>
    <row r="154" spans="2:26" ht="51.75" customHeight="1">
      <c r="B154" s="135">
        <v>146</v>
      </c>
      <c r="C154" s="253" t="s">
        <v>1924</v>
      </c>
      <c r="D154" s="253" t="s">
        <v>2020</v>
      </c>
      <c r="E154" s="135" t="s">
        <v>53</v>
      </c>
      <c r="F154" s="135" t="s">
        <v>2</v>
      </c>
      <c r="G154" s="169" t="s">
        <v>127</v>
      </c>
      <c r="H154" s="138"/>
      <c r="I154" s="138"/>
      <c r="J154" s="272">
        <v>300000</v>
      </c>
      <c r="K154" s="138"/>
      <c r="L154" s="138"/>
      <c r="M154" s="138"/>
      <c r="N154" s="138"/>
      <c r="O154" s="135">
        <v>1</v>
      </c>
      <c r="P154" s="135" t="s">
        <v>150</v>
      </c>
      <c r="Q154" s="135" t="s">
        <v>150</v>
      </c>
      <c r="R154" s="135" t="s">
        <v>150</v>
      </c>
      <c r="S154" s="135" t="s">
        <v>150</v>
      </c>
      <c r="T154" s="135" t="s">
        <v>150</v>
      </c>
      <c r="U154" s="135" t="s">
        <v>150</v>
      </c>
      <c r="V154" s="135" t="s">
        <v>150</v>
      </c>
      <c r="W154" s="135" t="s">
        <v>150</v>
      </c>
      <c r="X154" s="135" t="s">
        <v>150</v>
      </c>
      <c r="Y154" s="135"/>
      <c r="Z154" s="138"/>
    </row>
    <row r="155" spans="2:26" ht="51.75" customHeight="1">
      <c r="B155" s="135">
        <v>147</v>
      </c>
      <c r="C155" s="253" t="s">
        <v>1925</v>
      </c>
      <c r="D155" s="253" t="s">
        <v>2021</v>
      </c>
      <c r="E155" s="135" t="s">
        <v>53</v>
      </c>
      <c r="F155" s="135" t="s">
        <v>2</v>
      </c>
      <c r="G155" s="169" t="s">
        <v>127</v>
      </c>
      <c r="H155" s="138"/>
      <c r="I155" s="138"/>
      <c r="J155" s="272">
        <v>300000</v>
      </c>
      <c r="K155" s="138"/>
      <c r="L155" s="138"/>
      <c r="M155" s="138"/>
      <c r="N155" s="138"/>
      <c r="O155" s="135">
        <v>1</v>
      </c>
      <c r="P155" s="135" t="s">
        <v>150</v>
      </c>
      <c r="Q155" s="135" t="s">
        <v>150</v>
      </c>
      <c r="R155" s="135" t="s">
        <v>150</v>
      </c>
      <c r="S155" s="135" t="s">
        <v>150</v>
      </c>
      <c r="T155" s="135" t="s">
        <v>150</v>
      </c>
      <c r="U155" s="135" t="s">
        <v>150</v>
      </c>
      <c r="V155" s="135" t="s">
        <v>150</v>
      </c>
      <c r="W155" s="135" t="s">
        <v>150</v>
      </c>
      <c r="X155" s="135" t="s">
        <v>150</v>
      </c>
      <c r="Y155" s="135"/>
      <c r="Z155" s="138"/>
    </row>
    <row r="156" spans="2:26" ht="51.75" customHeight="1">
      <c r="B156" s="135">
        <v>148</v>
      </c>
      <c r="C156" s="253" t="s">
        <v>1926</v>
      </c>
      <c r="D156" s="253" t="s">
        <v>2022</v>
      </c>
      <c r="E156" s="135" t="s">
        <v>53</v>
      </c>
      <c r="F156" s="135" t="s">
        <v>2</v>
      </c>
      <c r="G156" s="169" t="s">
        <v>127</v>
      </c>
      <c r="H156" s="138"/>
      <c r="I156" s="138"/>
      <c r="J156" s="272">
        <v>300000</v>
      </c>
      <c r="K156" s="138"/>
      <c r="L156" s="138"/>
      <c r="M156" s="138"/>
      <c r="N156" s="138"/>
      <c r="O156" s="135">
        <v>1</v>
      </c>
      <c r="P156" s="135" t="s">
        <v>150</v>
      </c>
      <c r="Q156" s="135" t="s">
        <v>150</v>
      </c>
      <c r="R156" s="135" t="s">
        <v>150</v>
      </c>
      <c r="S156" s="135" t="s">
        <v>150</v>
      </c>
      <c r="T156" s="135" t="s">
        <v>150</v>
      </c>
      <c r="U156" s="135" t="s">
        <v>150</v>
      </c>
      <c r="V156" s="135" t="s">
        <v>150</v>
      </c>
      <c r="W156" s="135" t="s">
        <v>150</v>
      </c>
      <c r="X156" s="135" t="s">
        <v>150</v>
      </c>
      <c r="Y156" s="135"/>
      <c r="Z156" s="138"/>
    </row>
    <row r="157" spans="2:26" ht="51.75" customHeight="1">
      <c r="B157" s="135">
        <v>149</v>
      </c>
      <c r="C157" s="253" t="s">
        <v>1927</v>
      </c>
      <c r="D157" s="253" t="s">
        <v>2023</v>
      </c>
      <c r="E157" s="135" t="s">
        <v>53</v>
      </c>
      <c r="F157" s="135" t="s">
        <v>2</v>
      </c>
      <c r="G157" s="169" t="s">
        <v>127</v>
      </c>
      <c r="H157" s="138"/>
      <c r="I157" s="138"/>
      <c r="J157" s="272">
        <v>300000</v>
      </c>
      <c r="K157" s="138"/>
      <c r="L157" s="138"/>
      <c r="M157" s="138"/>
      <c r="N157" s="138"/>
      <c r="O157" s="135">
        <v>1</v>
      </c>
      <c r="P157" s="135" t="s">
        <v>150</v>
      </c>
      <c r="Q157" s="135" t="s">
        <v>150</v>
      </c>
      <c r="R157" s="135" t="s">
        <v>150</v>
      </c>
      <c r="S157" s="135" t="s">
        <v>150</v>
      </c>
      <c r="T157" s="135" t="s">
        <v>150</v>
      </c>
      <c r="U157" s="135" t="s">
        <v>150</v>
      </c>
      <c r="V157" s="135" t="s">
        <v>150</v>
      </c>
      <c r="W157" s="135" t="s">
        <v>150</v>
      </c>
      <c r="X157" s="135" t="s">
        <v>150</v>
      </c>
      <c r="Y157" s="135"/>
      <c r="Z157" s="138"/>
    </row>
    <row r="158" spans="2:26" ht="51.75" customHeight="1">
      <c r="B158" s="135">
        <v>150</v>
      </c>
      <c r="C158" s="253" t="s">
        <v>1928</v>
      </c>
      <c r="D158" s="253" t="s">
        <v>2024</v>
      </c>
      <c r="E158" s="135" t="s">
        <v>53</v>
      </c>
      <c r="F158" s="135" t="s">
        <v>2</v>
      </c>
      <c r="G158" s="169" t="s">
        <v>127</v>
      </c>
      <c r="H158" s="138"/>
      <c r="I158" s="138"/>
      <c r="J158" s="272">
        <v>300000</v>
      </c>
      <c r="K158" s="138"/>
      <c r="L158" s="138"/>
      <c r="M158" s="138"/>
      <c r="N158" s="138"/>
      <c r="O158" s="135">
        <v>1</v>
      </c>
      <c r="P158" s="135" t="s">
        <v>150</v>
      </c>
      <c r="Q158" s="135" t="s">
        <v>150</v>
      </c>
      <c r="R158" s="135" t="s">
        <v>150</v>
      </c>
      <c r="S158" s="135" t="s">
        <v>150</v>
      </c>
      <c r="T158" s="135" t="s">
        <v>150</v>
      </c>
      <c r="U158" s="135" t="s">
        <v>150</v>
      </c>
      <c r="V158" s="135" t="s">
        <v>150</v>
      </c>
      <c r="W158" s="135" t="s">
        <v>150</v>
      </c>
      <c r="X158" s="135" t="s">
        <v>150</v>
      </c>
      <c r="Y158" s="135"/>
      <c r="Z158" s="138"/>
    </row>
    <row r="159" spans="2:26" ht="51.75" customHeight="1">
      <c r="B159" s="135">
        <v>151</v>
      </c>
      <c r="C159" s="253" t="s">
        <v>1929</v>
      </c>
      <c r="D159" s="253" t="s">
        <v>2025</v>
      </c>
      <c r="E159" s="135" t="s">
        <v>53</v>
      </c>
      <c r="F159" s="135" t="s">
        <v>2</v>
      </c>
      <c r="G159" s="169" t="s">
        <v>127</v>
      </c>
      <c r="H159" s="138"/>
      <c r="I159" s="138"/>
      <c r="J159" s="272">
        <v>300000</v>
      </c>
      <c r="K159" s="138"/>
      <c r="L159" s="138"/>
      <c r="M159" s="138"/>
      <c r="N159" s="138"/>
      <c r="O159" s="135">
        <v>1</v>
      </c>
      <c r="P159" s="135" t="s">
        <v>150</v>
      </c>
      <c r="Q159" s="135" t="s">
        <v>150</v>
      </c>
      <c r="R159" s="135" t="s">
        <v>150</v>
      </c>
      <c r="S159" s="135" t="s">
        <v>150</v>
      </c>
      <c r="T159" s="135" t="s">
        <v>150</v>
      </c>
      <c r="U159" s="135" t="s">
        <v>150</v>
      </c>
      <c r="V159" s="135" t="s">
        <v>150</v>
      </c>
      <c r="W159" s="135" t="s">
        <v>150</v>
      </c>
      <c r="X159" s="135" t="s">
        <v>150</v>
      </c>
      <c r="Y159" s="135"/>
      <c r="Z159" s="138"/>
    </row>
    <row r="160" spans="2:26" ht="51.75" customHeight="1">
      <c r="B160" s="135">
        <v>152</v>
      </c>
      <c r="C160" s="253" t="s">
        <v>1930</v>
      </c>
      <c r="D160" s="253" t="s">
        <v>2026</v>
      </c>
      <c r="E160" s="135" t="s">
        <v>53</v>
      </c>
      <c r="F160" s="135" t="s">
        <v>2</v>
      </c>
      <c r="G160" s="169" t="s">
        <v>127</v>
      </c>
      <c r="H160" s="138"/>
      <c r="I160" s="138"/>
      <c r="J160" s="272">
        <v>300000</v>
      </c>
      <c r="K160" s="138"/>
      <c r="L160" s="138"/>
      <c r="M160" s="138"/>
      <c r="N160" s="138"/>
      <c r="O160" s="135">
        <v>1</v>
      </c>
      <c r="P160" s="135" t="s">
        <v>150</v>
      </c>
      <c r="Q160" s="135" t="s">
        <v>150</v>
      </c>
      <c r="R160" s="135" t="s">
        <v>150</v>
      </c>
      <c r="S160" s="135" t="s">
        <v>150</v>
      </c>
      <c r="T160" s="135" t="s">
        <v>150</v>
      </c>
      <c r="U160" s="135" t="s">
        <v>150</v>
      </c>
      <c r="V160" s="135" t="s">
        <v>150</v>
      </c>
      <c r="W160" s="135" t="s">
        <v>150</v>
      </c>
      <c r="X160" s="135" t="s">
        <v>150</v>
      </c>
      <c r="Y160" s="135"/>
      <c r="Z160" s="138"/>
    </row>
    <row r="161" spans="2:26" ht="51.75" customHeight="1">
      <c r="B161" s="135">
        <v>153</v>
      </c>
      <c r="C161" s="253" t="s">
        <v>1931</v>
      </c>
      <c r="D161" s="253" t="s">
        <v>2027</v>
      </c>
      <c r="E161" s="135" t="s">
        <v>53</v>
      </c>
      <c r="F161" s="135" t="s">
        <v>2</v>
      </c>
      <c r="G161" s="169" t="s">
        <v>127</v>
      </c>
      <c r="H161" s="138"/>
      <c r="I161" s="138"/>
      <c r="J161" s="272">
        <v>300000</v>
      </c>
      <c r="K161" s="138"/>
      <c r="L161" s="138"/>
      <c r="M161" s="138"/>
      <c r="N161" s="138"/>
      <c r="O161" s="135">
        <v>1</v>
      </c>
      <c r="P161" s="135" t="s">
        <v>150</v>
      </c>
      <c r="Q161" s="135" t="s">
        <v>150</v>
      </c>
      <c r="R161" s="135" t="s">
        <v>150</v>
      </c>
      <c r="S161" s="135" t="s">
        <v>150</v>
      </c>
      <c r="T161" s="135" t="s">
        <v>150</v>
      </c>
      <c r="U161" s="135" t="s">
        <v>150</v>
      </c>
      <c r="V161" s="135" t="s">
        <v>150</v>
      </c>
      <c r="W161" s="135" t="s">
        <v>150</v>
      </c>
      <c r="X161" s="135" t="s">
        <v>150</v>
      </c>
      <c r="Y161" s="135"/>
      <c r="Z161" s="138"/>
    </row>
    <row r="162" spans="2:26" ht="51.75" customHeight="1">
      <c r="B162" s="135">
        <v>154</v>
      </c>
      <c r="C162" s="253" t="s">
        <v>1932</v>
      </c>
      <c r="D162" s="253" t="s">
        <v>2028</v>
      </c>
      <c r="E162" s="135" t="s">
        <v>53</v>
      </c>
      <c r="F162" s="135" t="s">
        <v>2</v>
      </c>
      <c r="G162" s="169" t="s">
        <v>127</v>
      </c>
      <c r="H162" s="138"/>
      <c r="I162" s="138"/>
      <c r="J162" s="272">
        <v>300000</v>
      </c>
      <c r="K162" s="138"/>
      <c r="L162" s="138"/>
      <c r="M162" s="138"/>
      <c r="N162" s="138"/>
      <c r="O162" s="135">
        <v>1</v>
      </c>
      <c r="P162" s="135" t="s">
        <v>150</v>
      </c>
      <c r="Q162" s="135" t="s">
        <v>150</v>
      </c>
      <c r="R162" s="135" t="s">
        <v>150</v>
      </c>
      <c r="S162" s="135" t="s">
        <v>150</v>
      </c>
      <c r="T162" s="135" t="s">
        <v>150</v>
      </c>
      <c r="U162" s="135" t="s">
        <v>150</v>
      </c>
      <c r="V162" s="135" t="s">
        <v>150</v>
      </c>
      <c r="W162" s="135" t="s">
        <v>150</v>
      </c>
      <c r="X162" s="135" t="s">
        <v>150</v>
      </c>
      <c r="Y162" s="135"/>
      <c r="Z162" s="138"/>
    </row>
    <row r="163" spans="2:26" ht="51.75" customHeight="1">
      <c r="B163" s="135">
        <v>155</v>
      </c>
      <c r="C163" s="253" t="s">
        <v>1933</v>
      </c>
      <c r="D163" s="253" t="s">
        <v>2029</v>
      </c>
      <c r="E163" s="135" t="s">
        <v>53</v>
      </c>
      <c r="F163" s="135" t="s">
        <v>2</v>
      </c>
      <c r="G163" s="169" t="s">
        <v>127</v>
      </c>
      <c r="H163" s="138"/>
      <c r="I163" s="138"/>
      <c r="J163" s="272">
        <v>300000</v>
      </c>
      <c r="K163" s="138"/>
      <c r="L163" s="138"/>
      <c r="M163" s="138"/>
      <c r="N163" s="138"/>
      <c r="O163" s="135">
        <v>1</v>
      </c>
      <c r="P163" s="135" t="s">
        <v>150</v>
      </c>
      <c r="Q163" s="135" t="s">
        <v>150</v>
      </c>
      <c r="R163" s="135" t="s">
        <v>150</v>
      </c>
      <c r="S163" s="135" t="s">
        <v>150</v>
      </c>
      <c r="T163" s="135" t="s">
        <v>150</v>
      </c>
      <c r="U163" s="135" t="s">
        <v>150</v>
      </c>
      <c r="V163" s="135" t="s">
        <v>150</v>
      </c>
      <c r="W163" s="135" t="s">
        <v>150</v>
      </c>
      <c r="X163" s="135" t="s">
        <v>150</v>
      </c>
      <c r="Y163" s="135"/>
      <c r="Z163" s="138"/>
    </row>
    <row r="164" spans="2:26" ht="51.75" customHeight="1">
      <c r="B164" s="135">
        <v>156</v>
      </c>
      <c r="C164" s="253" t="s">
        <v>1934</v>
      </c>
      <c r="D164" s="253" t="s">
        <v>2030</v>
      </c>
      <c r="E164" s="135" t="s">
        <v>53</v>
      </c>
      <c r="F164" s="135" t="s">
        <v>2</v>
      </c>
      <c r="G164" s="169" t="s">
        <v>127</v>
      </c>
      <c r="H164" s="138"/>
      <c r="I164" s="138"/>
      <c r="J164" s="272">
        <v>300000</v>
      </c>
      <c r="K164" s="138"/>
      <c r="L164" s="138"/>
      <c r="M164" s="138"/>
      <c r="N164" s="138"/>
      <c r="O164" s="135">
        <v>1</v>
      </c>
      <c r="P164" s="135" t="s">
        <v>150</v>
      </c>
      <c r="Q164" s="135" t="s">
        <v>150</v>
      </c>
      <c r="R164" s="135" t="s">
        <v>150</v>
      </c>
      <c r="S164" s="135" t="s">
        <v>150</v>
      </c>
      <c r="T164" s="135" t="s">
        <v>150</v>
      </c>
      <c r="U164" s="135" t="s">
        <v>150</v>
      </c>
      <c r="V164" s="135" t="s">
        <v>150</v>
      </c>
      <c r="W164" s="135" t="s">
        <v>150</v>
      </c>
      <c r="X164" s="135" t="s">
        <v>150</v>
      </c>
      <c r="Y164" s="135"/>
      <c r="Z164" s="138"/>
    </row>
    <row r="165" spans="2:26" ht="51.75" customHeight="1">
      <c r="B165" s="135">
        <v>157</v>
      </c>
      <c r="C165" s="253" t="s">
        <v>1935</v>
      </c>
      <c r="D165" s="253" t="s">
        <v>2031</v>
      </c>
      <c r="E165" s="135" t="s">
        <v>53</v>
      </c>
      <c r="F165" s="135" t="s">
        <v>2</v>
      </c>
      <c r="G165" s="169" t="s">
        <v>127</v>
      </c>
      <c r="H165" s="138"/>
      <c r="I165" s="138"/>
      <c r="J165" s="272">
        <v>300000</v>
      </c>
      <c r="K165" s="138"/>
      <c r="L165" s="138"/>
      <c r="M165" s="138"/>
      <c r="N165" s="138"/>
      <c r="O165" s="135">
        <v>1</v>
      </c>
      <c r="P165" s="135" t="s">
        <v>150</v>
      </c>
      <c r="Q165" s="135" t="s">
        <v>150</v>
      </c>
      <c r="R165" s="135" t="s">
        <v>150</v>
      </c>
      <c r="S165" s="135" t="s">
        <v>150</v>
      </c>
      <c r="T165" s="135" t="s">
        <v>150</v>
      </c>
      <c r="U165" s="135" t="s">
        <v>150</v>
      </c>
      <c r="V165" s="135" t="s">
        <v>150</v>
      </c>
      <c r="W165" s="135" t="s">
        <v>150</v>
      </c>
      <c r="X165" s="135" t="s">
        <v>150</v>
      </c>
      <c r="Y165" s="135"/>
      <c r="Z165" s="138"/>
    </row>
    <row r="166" spans="2:26" ht="51.75" customHeight="1">
      <c r="B166" s="135">
        <v>158</v>
      </c>
      <c r="C166" s="253" t="s">
        <v>1936</v>
      </c>
      <c r="D166" s="253" t="s">
        <v>2032</v>
      </c>
      <c r="E166" s="135" t="s">
        <v>53</v>
      </c>
      <c r="F166" s="135" t="s">
        <v>2</v>
      </c>
      <c r="G166" s="169" t="s">
        <v>127</v>
      </c>
      <c r="H166" s="138"/>
      <c r="I166" s="138"/>
      <c r="J166" s="272">
        <v>300000</v>
      </c>
      <c r="K166" s="138"/>
      <c r="L166" s="138"/>
      <c r="M166" s="138"/>
      <c r="N166" s="138"/>
      <c r="O166" s="135">
        <v>1</v>
      </c>
      <c r="P166" s="135" t="s">
        <v>150</v>
      </c>
      <c r="Q166" s="135" t="s">
        <v>150</v>
      </c>
      <c r="R166" s="135" t="s">
        <v>150</v>
      </c>
      <c r="S166" s="135" t="s">
        <v>150</v>
      </c>
      <c r="T166" s="135" t="s">
        <v>150</v>
      </c>
      <c r="U166" s="135" t="s">
        <v>150</v>
      </c>
      <c r="V166" s="135" t="s">
        <v>150</v>
      </c>
      <c r="W166" s="135" t="s">
        <v>150</v>
      </c>
      <c r="X166" s="135" t="s">
        <v>150</v>
      </c>
      <c r="Y166" s="135"/>
      <c r="Z166" s="138"/>
    </row>
    <row r="167" spans="2:26" ht="51.75" customHeight="1">
      <c r="B167" s="135">
        <v>159</v>
      </c>
      <c r="C167" s="253" t="s">
        <v>1937</v>
      </c>
      <c r="D167" s="253" t="s">
        <v>2032</v>
      </c>
      <c r="E167" s="135" t="s">
        <v>53</v>
      </c>
      <c r="F167" s="135" t="s">
        <v>2</v>
      </c>
      <c r="G167" s="169" t="s">
        <v>127</v>
      </c>
      <c r="H167" s="138"/>
      <c r="I167" s="138"/>
      <c r="J167" s="272">
        <v>300000</v>
      </c>
      <c r="K167" s="138"/>
      <c r="L167" s="138"/>
      <c r="M167" s="138"/>
      <c r="N167" s="138"/>
      <c r="O167" s="135">
        <v>1</v>
      </c>
      <c r="P167" s="135" t="s">
        <v>150</v>
      </c>
      <c r="Q167" s="135" t="s">
        <v>150</v>
      </c>
      <c r="R167" s="135" t="s">
        <v>150</v>
      </c>
      <c r="S167" s="135" t="s">
        <v>150</v>
      </c>
      <c r="T167" s="135" t="s">
        <v>150</v>
      </c>
      <c r="U167" s="135" t="s">
        <v>150</v>
      </c>
      <c r="V167" s="135" t="s">
        <v>150</v>
      </c>
      <c r="W167" s="135" t="s">
        <v>150</v>
      </c>
      <c r="X167" s="135" t="s">
        <v>150</v>
      </c>
      <c r="Y167" s="135"/>
      <c r="Z167" s="138"/>
    </row>
    <row r="168" spans="2:26" ht="51.75" customHeight="1">
      <c r="B168" s="135">
        <v>160</v>
      </c>
      <c r="C168" s="253" t="s">
        <v>1938</v>
      </c>
      <c r="D168" s="253" t="s">
        <v>2032</v>
      </c>
      <c r="E168" s="135" t="s">
        <v>53</v>
      </c>
      <c r="F168" s="135" t="s">
        <v>2</v>
      </c>
      <c r="G168" s="169" t="s">
        <v>127</v>
      </c>
      <c r="H168" s="138"/>
      <c r="I168" s="138"/>
      <c r="J168" s="272">
        <v>300000</v>
      </c>
      <c r="K168" s="138"/>
      <c r="L168" s="138"/>
      <c r="M168" s="138"/>
      <c r="N168" s="138"/>
      <c r="O168" s="135">
        <v>1</v>
      </c>
      <c r="P168" s="135" t="s">
        <v>150</v>
      </c>
      <c r="Q168" s="135" t="s">
        <v>150</v>
      </c>
      <c r="R168" s="135" t="s">
        <v>150</v>
      </c>
      <c r="S168" s="135" t="s">
        <v>150</v>
      </c>
      <c r="T168" s="135" t="s">
        <v>150</v>
      </c>
      <c r="U168" s="135" t="s">
        <v>150</v>
      </c>
      <c r="V168" s="135" t="s">
        <v>150</v>
      </c>
      <c r="W168" s="135" t="s">
        <v>150</v>
      </c>
      <c r="X168" s="135" t="s">
        <v>150</v>
      </c>
      <c r="Y168" s="135"/>
      <c r="Z168" s="138"/>
    </row>
    <row r="169" spans="2:26" ht="51.75" customHeight="1">
      <c r="B169" s="135">
        <v>161</v>
      </c>
      <c r="C169" s="253" t="s">
        <v>1939</v>
      </c>
      <c r="D169" s="253" t="s">
        <v>2032</v>
      </c>
      <c r="E169" s="135" t="s">
        <v>53</v>
      </c>
      <c r="F169" s="135" t="s">
        <v>2</v>
      </c>
      <c r="G169" s="169" t="s">
        <v>127</v>
      </c>
      <c r="H169" s="138"/>
      <c r="I169" s="138"/>
      <c r="J169" s="272">
        <v>300000</v>
      </c>
      <c r="K169" s="138"/>
      <c r="L169" s="138"/>
      <c r="M169" s="138"/>
      <c r="N169" s="138"/>
      <c r="O169" s="135">
        <v>1</v>
      </c>
      <c r="P169" s="135" t="s">
        <v>150</v>
      </c>
      <c r="Q169" s="135" t="s">
        <v>150</v>
      </c>
      <c r="R169" s="135" t="s">
        <v>150</v>
      </c>
      <c r="S169" s="135" t="s">
        <v>150</v>
      </c>
      <c r="T169" s="135" t="s">
        <v>150</v>
      </c>
      <c r="U169" s="135" t="s">
        <v>150</v>
      </c>
      <c r="V169" s="135" t="s">
        <v>150</v>
      </c>
      <c r="W169" s="135" t="s">
        <v>150</v>
      </c>
      <c r="X169" s="135" t="s">
        <v>150</v>
      </c>
      <c r="Y169" s="135"/>
      <c r="Z169" s="138"/>
    </row>
    <row r="170" spans="2:26" ht="51.75" customHeight="1">
      <c r="B170" s="135">
        <v>162</v>
      </c>
      <c r="C170" s="253" t="s">
        <v>1940</v>
      </c>
      <c r="D170" s="253" t="s">
        <v>2033</v>
      </c>
      <c r="E170" s="135" t="s">
        <v>53</v>
      </c>
      <c r="F170" s="135" t="s">
        <v>2</v>
      </c>
      <c r="G170" s="169" t="s">
        <v>127</v>
      </c>
      <c r="H170" s="138"/>
      <c r="I170" s="138"/>
      <c r="J170" s="272">
        <v>300000</v>
      </c>
      <c r="K170" s="138"/>
      <c r="L170" s="138"/>
      <c r="M170" s="138"/>
      <c r="N170" s="138"/>
      <c r="O170" s="135">
        <v>1</v>
      </c>
      <c r="P170" s="135" t="s">
        <v>150</v>
      </c>
      <c r="Q170" s="135" t="s">
        <v>150</v>
      </c>
      <c r="R170" s="135" t="s">
        <v>150</v>
      </c>
      <c r="S170" s="135" t="s">
        <v>150</v>
      </c>
      <c r="T170" s="135" t="s">
        <v>150</v>
      </c>
      <c r="U170" s="135" t="s">
        <v>150</v>
      </c>
      <c r="V170" s="135" t="s">
        <v>150</v>
      </c>
      <c r="W170" s="135" t="s">
        <v>150</v>
      </c>
      <c r="X170" s="135" t="s">
        <v>150</v>
      </c>
      <c r="Y170" s="135"/>
      <c r="Z170" s="138"/>
    </row>
    <row r="171" spans="2:26" ht="51.75" customHeight="1">
      <c r="B171" s="135">
        <v>163</v>
      </c>
      <c r="C171" s="253" t="s">
        <v>1941</v>
      </c>
      <c r="D171" s="253" t="s">
        <v>2002</v>
      </c>
      <c r="E171" s="135" t="s">
        <v>53</v>
      </c>
      <c r="F171" s="135" t="s">
        <v>2</v>
      </c>
      <c r="G171" s="169" t="s">
        <v>127</v>
      </c>
      <c r="H171" s="138"/>
      <c r="I171" s="138"/>
      <c r="J171" s="272">
        <v>300000</v>
      </c>
      <c r="K171" s="138"/>
      <c r="L171" s="138"/>
      <c r="M171" s="138"/>
      <c r="N171" s="138"/>
      <c r="O171" s="135">
        <v>1</v>
      </c>
      <c r="P171" s="135" t="s">
        <v>150</v>
      </c>
      <c r="Q171" s="135" t="s">
        <v>150</v>
      </c>
      <c r="R171" s="135" t="s">
        <v>150</v>
      </c>
      <c r="S171" s="135" t="s">
        <v>150</v>
      </c>
      <c r="T171" s="135" t="s">
        <v>150</v>
      </c>
      <c r="U171" s="135" t="s">
        <v>150</v>
      </c>
      <c r="V171" s="135" t="s">
        <v>150</v>
      </c>
      <c r="W171" s="135" t="s">
        <v>150</v>
      </c>
      <c r="X171" s="135" t="s">
        <v>150</v>
      </c>
      <c r="Y171" s="135"/>
      <c r="Z171" s="138"/>
    </row>
    <row r="172" spans="2:26" ht="51.75" customHeight="1">
      <c r="B172" s="135">
        <v>164</v>
      </c>
      <c r="C172" s="253" t="s">
        <v>1942</v>
      </c>
      <c r="D172" s="253" t="s">
        <v>2002</v>
      </c>
      <c r="E172" s="135" t="s">
        <v>53</v>
      </c>
      <c r="F172" s="135" t="s">
        <v>2</v>
      </c>
      <c r="G172" s="169" t="s">
        <v>127</v>
      </c>
      <c r="H172" s="138"/>
      <c r="I172" s="138"/>
      <c r="J172" s="272">
        <v>300000</v>
      </c>
      <c r="K172" s="138"/>
      <c r="L172" s="138"/>
      <c r="M172" s="138"/>
      <c r="N172" s="138"/>
      <c r="O172" s="135">
        <v>1</v>
      </c>
      <c r="P172" s="135" t="s">
        <v>150</v>
      </c>
      <c r="Q172" s="135" t="s">
        <v>150</v>
      </c>
      <c r="R172" s="135" t="s">
        <v>150</v>
      </c>
      <c r="S172" s="135" t="s">
        <v>150</v>
      </c>
      <c r="T172" s="135" t="s">
        <v>150</v>
      </c>
      <c r="U172" s="135" t="s">
        <v>150</v>
      </c>
      <c r="V172" s="135" t="s">
        <v>150</v>
      </c>
      <c r="W172" s="135" t="s">
        <v>150</v>
      </c>
      <c r="X172" s="135" t="s">
        <v>150</v>
      </c>
      <c r="Y172" s="135"/>
      <c r="Z172" s="138"/>
    </row>
    <row r="173" spans="2:26" ht="51.75" customHeight="1">
      <c r="B173" s="135">
        <v>165</v>
      </c>
      <c r="C173" s="253" t="s">
        <v>1943</v>
      </c>
      <c r="D173" s="253" t="s">
        <v>2002</v>
      </c>
      <c r="E173" s="135" t="s">
        <v>53</v>
      </c>
      <c r="F173" s="135" t="s">
        <v>2</v>
      </c>
      <c r="G173" s="169" t="s">
        <v>127</v>
      </c>
      <c r="H173" s="138"/>
      <c r="I173" s="138"/>
      <c r="J173" s="272">
        <v>300000</v>
      </c>
      <c r="K173" s="138"/>
      <c r="L173" s="138"/>
      <c r="M173" s="138"/>
      <c r="N173" s="138"/>
      <c r="O173" s="135">
        <v>1</v>
      </c>
      <c r="P173" s="135" t="s">
        <v>150</v>
      </c>
      <c r="Q173" s="135" t="s">
        <v>150</v>
      </c>
      <c r="R173" s="135" t="s">
        <v>150</v>
      </c>
      <c r="S173" s="135" t="s">
        <v>150</v>
      </c>
      <c r="T173" s="135" t="s">
        <v>150</v>
      </c>
      <c r="U173" s="135" t="s">
        <v>150</v>
      </c>
      <c r="V173" s="135" t="s">
        <v>150</v>
      </c>
      <c r="W173" s="135" t="s">
        <v>150</v>
      </c>
      <c r="X173" s="135" t="s">
        <v>150</v>
      </c>
      <c r="Y173" s="135"/>
      <c r="Z173" s="138"/>
    </row>
    <row r="174" spans="2:26" ht="51.75" customHeight="1">
      <c r="B174" s="135">
        <v>166</v>
      </c>
      <c r="C174" s="253" t="s">
        <v>1944</v>
      </c>
      <c r="D174" s="253" t="s">
        <v>2002</v>
      </c>
      <c r="E174" s="135" t="s">
        <v>53</v>
      </c>
      <c r="F174" s="135" t="s">
        <v>2</v>
      </c>
      <c r="G174" s="169" t="s">
        <v>127</v>
      </c>
      <c r="H174" s="138"/>
      <c r="I174" s="138"/>
      <c r="J174" s="272">
        <v>300000</v>
      </c>
      <c r="K174" s="138"/>
      <c r="L174" s="138"/>
      <c r="M174" s="138"/>
      <c r="N174" s="138"/>
      <c r="O174" s="135">
        <v>1</v>
      </c>
      <c r="P174" s="135" t="s">
        <v>150</v>
      </c>
      <c r="Q174" s="135" t="s">
        <v>150</v>
      </c>
      <c r="R174" s="135" t="s">
        <v>150</v>
      </c>
      <c r="S174" s="135" t="s">
        <v>150</v>
      </c>
      <c r="T174" s="135" t="s">
        <v>150</v>
      </c>
      <c r="U174" s="135" t="s">
        <v>150</v>
      </c>
      <c r="V174" s="135" t="s">
        <v>150</v>
      </c>
      <c r="W174" s="135" t="s">
        <v>150</v>
      </c>
      <c r="X174" s="135" t="s">
        <v>150</v>
      </c>
      <c r="Y174" s="135"/>
      <c r="Z174" s="138"/>
    </row>
    <row r="175" spans="2:26" ht="51.75" customHeight="1">
      <c r="B175" s="135">
        <v>167</v>
      </c>
      <c r="C175" s="253" t="s">
        <v>1945</v>
      </c>
      <c r="D175" s="253" t="s">
        <v>2034</v>
      </c>
      <c r="E175" s="135" t="s">
        <v>53</v>
      </c>
      <c r="F175" s="135" t="s">
        <v>2</v>
      </c>
      <c r="G175" s="169" t="s">
        <v>127</v>
      </c>
      <c r="H175" s="138"/>
      <c r="I175" s="138"/>
      <c r="J175" s="272">
        <v>300000</v>
      </c>
      <c r="K175" s="138"/>
      <c r="L175" s="138"/>
      <c r="M175" s="138"/>
      <c r="N175" s="138"/>
      <c r="O175" s="135">
        <v>1</v>
      </c>
      <c r="P175" s="135" t="s">
        <v>150</v>
      </c>
      <c r="Q175" s="135" t="s">
        <v>150</v>
      </c>
      <c r="R175" s="135" t="s">
        <v>150</v>
      </c>
      <c r="S175" s="135" t="s">
        <v>150</v>
      </c>
      <c r="T175" s="135" t="s">
        <v>150</v>
      </c>
      <c r="U175" s="135" t="s">
        <v>150</v>
      </c>
      <c r="V175" s="135" t="s">
        <v>150</v>
      </c>
      <c r="W175" s="135" t="s">
        <v>150</v>
      </c>
      <c r="X175" s="135" t="s">
        <v>150</v>
      </c>
      <c r="Y175" s="135"/>
      <c r="Z175" s="138"/>
    </row>
    <row r="176" spans="2:26" ht="51.75" customHeight="1">
      <c r="B176" s="135">
        <v>168</v>
      </c>
      <c r="C176" s="253" t="s">
        <v>1847</v>
      </c>
      <c r="D176" s="253" t="s">
        <v>2035</v>
      </c>
      <c r="E176" s="135" t="s">
        <v>53</v>
      </c>
      <c r="F176" s="135" t="s">
        <v>2</v>
      </c>
      <c r="G176" s="169" t="s">
        <v>127</v>
      </c>
      <c r="H176" s="138"/>
      <c r="I176" s="138"/>
      <c r="J176" s="272">
        <v>300000</v>
      </c>
      <c r="K176" s="138"/>
      <c r="L176" s="138"/>
      <c r="M176" s="138"/>
      <c r="N176" s="138"/>
      <c r="O176" s="135">
        <v>1</v>
      </c>
      <c r="P176" s="135" t="s">
        <v>150</v>
      </c>
      <c r="Q176" s="135" t="s">
        <v>150</v>
      </c>
      <c r="R176" s="135" t="s">
        <v>150</v>
      </c>
      <c r="S176" s="135" t="s">
        <v>150</v>
      </c>
      <c r="T176" s="135" t="s">
        <v>150</v>
      </c>
      <c r="U176" s="135" t="s">
        <v>150</v>
      </c>
      <c r="V176" s="135" t="s">
        <v>150</v>
      </c>
      <c r="W176" s="135" t="s">
        <v>150</v>
      </c>
      <c r="X176" s="135" t="s">
        <v>150</v>
      </c>
      <c r="Y176" s="135"/>
      <c r="Z176" s="138"/>
    </row>
    <row r="177" spans="2:26" ht="51.75" customHeight="1">
      <c r="B177" s="135">
        <v>169</v>
      </c>
      <c r="C177" s="253" t="s">
        <v>1946</v>
      </c>
      <c r="D177" s="253" t="s">
        <v>2036</v>
      </c>
      <c r="E177" s="135" t="s">
        <v>53</v>
      </c>
      <c r="F177" s="135" t="s">
        <v>2</v>
      </c>
      <c r="G177" s="169" t="s">
        <v>127</v>
      </c>
      <c r="H177" s="138"/>
      <c r="I177" s="138"/>
      <c r="J177" s="272">
        <v>300000</v>
      </c>
      <c r="K177" s="138"/>
      <c r="L177" s="138"/>
      <c r="M177" s="138"/>
      <c r="N177" s="138"/>
      <c r="O177" s="135">
        <v>1</v>
      </c>
      <c r="P177" s="135" t="s">
        <v>150</v>
      </c>
      <c r="Q177" s="135" t="s">
        <v>150</v>
      </c>
      <c r="R177" s="135" t="s">
        <v>150</v>
      </c>
      <c r="S177" s="135" t="s">
        <v>150</v>
      </c>
      <c r="T177" s="135" t="s">
        <v>150</v>
      </c>
      <c r="U177" s="135" t="s">
        <v>150</v>
      </c>
      <c r="V177" s="135" t="s">
        <v>150</v>
      </c>
      <c r="W177" s="135" t="s">
        <v>150</v>
      </c>
      <c r="X177" s="135" t="s">
        <v>150</v>
      </c>
      <c r="Y177" s="135"/>
      <c r="Z177" s="138"/>
    </row>
    <row r="178" spans="2:26" ht="51.75" customHeight="1">
      <c r="B178" s="135">
        <v>170</v>
      </c>
      <c r="C178" s="253" t="s">
        <v>1947</v>
      </c>
      <c r="D178" s="253" t="s">
        <v>2003</v>
      </c>
      <c r="E178" s="135" t="s">
        <v>53</v>
      </c>
      <c r="F178" s="135" t="s">
        <v>2</v>
      </c>
      <c r="G178" s="169" t="s">
        <v>127</v>
      </c>
      <c r="H178" s="138"/>
      <c r="I178" s="138"/>
      <c r="J178" s="272">
        <v>300000</v>
      </c>
      <c r="K178" s="138"/>
      <c r="L178" s="138"/>
      <c r="M178" s="138"/>
      <c r="N178" s="138"/>
      <c r="O178" s="135">
        <v>1</v>
      </c>
      <c r="P178" s="135" t="s">
        <v>150</v>
      </c>
      <c r="Q178" s="135" t="s">
        <v>150</v>
      </c>
      <c r="R178" s="135" t="s">
        <v>150</v>
      </c>
      <c r="S178" s="135" t="s">
        <v>150</v>
      </c>
      <c r="T178" s="135" t="s">
        <v>150</v>
      </c>
      <c r="U178" s="135" t="s">
        <v>150</v>
      </c>
      <c r="V178" s="135" t="s">
        <v>150</v>
      </c>
      <c r="W178" s="135" t="s">
        <v>150</v>
      </c>
      <c r="X178" s="135" t="s">
        <v>150</v>
      </c>
      <c r="Y178" s="135"/>
      <c r="Z178" s="138"/>
    </row>
    <row r="179" spans="2:26" ht="51.75" customHeight="1">
      <c r="B179" s="135">
        <v>171</v>
      </c>
      <c r="C179" s="253" t="s">
        <v>1948</v>
      </c>
      <c r="D179" s="253" t="s">
        <v>2037</v>
      </c>
      <c r="E179" s="135" t="s">
        <v>53</v>
      </c>
      <c r="F179" s="135" t="s">
        <v>2</v>
      </c>
      <c r="G179" s="169" t="s">
        <v>127</v>
      </c>
      <c r="H179" s="138"/>
      <c r="I179" s="138"/>
      <c r="J179" s="272">
        <v>300000</v>
      </c>
      <c r="K179" s="138"/>
      <c r="L179" s="138"/>
      <c r="M179" s="138"/>
      <c r="N179" s="138"/>
      <c r="O179" s="135">
        <v>1</v>
      </c>
      <c r="P179" s="135" t="s">
        <v>150</v>
      </c>
      <c r="Q179" s="135" t="s">
        <v>150</v>
      </c>
      <c r="R179" s="135" t="s">
        <v>150</v>
      </c>
      <c r="S179" s="135" t="s">
        <v>150</v>
      </c>
      <c r="T179" s="135" t="s">
        <v>150</v>
      </c>
      <c r="U179" s="135" t="s">
        <v>150</v>
      </c>
      <c r="V179" s="135" t="s">
        <v>150</v>
      </c>
      <c r="W179" s="135" t="s">
        <v>150</v>
      </c>
      <c r="X179" s="135" t="s">
        <v>150</v>
      </c>
      <c r="Y179" s="135"/>
      <c r="Z179" s="138"/>
    </row>
    <row r="180" spans="2:26" ht="51.75" customHeight="1">
      <c r="B180" s="135">
        <v>172</v>
      </c>
      <c r="C180" s="253" t="s">
        <v>1949</v>
      </c>
      <c r="D180" s="253" t="s">
        <v>2038</v>
      </c>
      <c r="E180" s="135" t="s">
        <v>53</v>
      </c>
      <c r="F180" s="135" t="s">
        <v>2</v>
      </c>
      <c r="G180" s="169" t="s">
        <v>127</v>
      </c>
      <c r="H180" s="138"/>
      <c r="I180" s="138"/>
      <c r="J180" s="272">
        <v>300000</v>
      </c>
      <c r="K180" s="138"/>
      <c r="L180" s="138"/>
      <c r="M180" s="138"/>
      <c r="N180" s="138"/>
      <c r="O180" s="135">
        <v>1</v>
      </c>
      <c r="P180" s="135" t="s">
        <v>150</v>
      </c>
      <c r="Q180" s="135" t="s">
        <v>150</v>
      </c>
      <c r="R180" s="135" t="s">
        <v>150</v>
      </c>
      <c r="S180" s="135" t="s">
        <v>150</v>
      </c>
      <c r="T180" s="135" t="s">
        <v>150</v>
      </c>
      <c r="U180" s="135" t="s">
        <v>150</v>
      </c>
      <c r="V180" s="135" t="s">
        <v>150</v>
      </c>
      <c r="W180" s="135" t="s">
        <v>150</v>
      </c>
      <c r="X180" s="135" t="s">
        <v>150</v>
      </c>
      <c r="Y180" s="135"/>
      <c r="Z180" s="138"/>
    </row>
    <row r="181" spans="2:26" ht="51.75" customHeight="1">
      <c r="B181" s="135">
        <v>173</v>
      </c>
      <c r="C181" s="253" t="s">
        <v>1950</v>
      </c>
      <c r="D181" s="253" t="s">
        <v>2038</v>
      </c>
      <c r="E181" s="135" t="s">
        <v>53</v>
      </c>
      <c r="F181" s="135" t="s">
        <v>2</v>
      </c>
      <c r="G181" s="169" t="s">
        <v>127</v>
      </c>
      <c r="H181" s="138"/>
      <c r="I181" s="138"/>
      <c r="J181" s="272">
        <v>300000</v>
      </c>
      <c r="K181" s="138"/>
      <c r="L181" s="138"/>
      <c r="M181" s="138"/>
      <c r="N181" s="138"/>
      <c r="O181" s="135">
        <v>1</v>
      </c>
      <c r="P181" s="135" t="s">
        <v>150</v>
      </c>
      <c r="Q181" s="135" t="s">
        <v>150</v>
      </c>
      <c r="R181" s="135" t="s">
        <v>150</v>
      </c>
      <c r="S181" s="135" t="s">
        <v>150</v>
      </c>
      <c r="T181" s="135" t="s">
        <v>150</v>
      </c>
      <c r="U181" s="135" t="s">
        <v>150</v>
      </c>
      <c r="V181" s="135" t="s">
        <v>150</v>
      </c>
      <c r="W181" s="135" t="s">
        <v>150</v>
      </c>
      <c r="X181" s="135" t="s">
        <v>150</v>
      </c>
      <c r="Y181" s="135"/>
      <c r="Z181" s="138"/>
    </row>
    <row r="182" spans="2:26" ht="51.75" customHeight="1">
      <c r="B182" s="135">
        <v>174</v>
      </c>
      <c r="C182" s="253" t="s">
        <v>1951</v>
      </c>
      <c r="D182" s="253" t="s">
        <v>2039</v>
      </c>
      <c r="E182" s="135" t="s">
        <v>53</v>
      </c>
      <c r="F182" s="135" t="s">
        <v>2</v>
      </c>
      <c r="G182" s="169" t="s">
        <v>127</v>
      </c>
      <c r="H182" s="138"/>
      <c r="I182" s="138"/>
      <c r="J182" s="272">
        <v>300000</v>
      </c>
      <c r="K182" s="138"/>
      <c r="L182" s="138"/>
      <c r="M182" s="138"/>
      <c r="N182" s="138"/>
      <c r="O182" s="135">
        <v>1</v>
      </c>
      <c r="P182" s="135" t="s">
        <v>150</v>
      </c>
      <c r="Q182" s="135" t="s">
        <v>150</v>
      </c>
      <c r="R182" s="135" t="s">
        <v>150</v>
      </c>
      <c r="S182" s="135" t="s">
        <v>150</v>
      </c>
      <c r="T182" s="135" t="s">
        <v>150</v>
      </c>
      <c r="U182" s="135" t="s">
        <v>150</v>
      </c>
      <c r="V182" s="135" t="s">
        <v>150</v>
      </c>
      <c r="W182" s="135" t="s">
        <v>150</v>
      </c>
      <c r="X182" s="135" t="s">
        <v>150</v>
      </c>
      <c r="Y182" s="135"/>
      <c r="Z182" s="138"/>
    </row>
    <row r="183" spans="2:26" ht="51.75" customHeight="1">
      <c r="B183" s="135">
        <v>175</v>
      </c>
      <c r="C183" s="253" t="s">
        <v>1952</v>
      </c>
      <c r="D183" s="253" t="s">
        <v>2039</v>
      </c>
      <c r="E183" s="135" t="s">
        <v>53</v>
      </c>
      <c r="F183" s="135" t="s">
        <v>2</v>
      </c>
      <c r="G183" s="169" t="s">
        <v>127</v>
      </c>
      <c r="H183" s="138"/>
      <c r="I183" s="138"/>
      <c r="J183" s="272">
        <v>300000</v>
      </c>
      <c r="K183" s="138"/>
      <c r="L183" s="138"/>
      <c r="M183" s="138"/>
      <c r="N183" s="138"/>
      <c r="O183" s="135">
        <v>1</v>
      </c>
      <c r="P183" s="135" t="s">
        <v>150</v>
      </c>
      <c r="Q183" s="135" t="s">
        <v>150</v>
      </c>
      <c r="R183" s="135" t="s">
        <v>150</v>
      </c>
      <c r="S183" s="135" t="s">
        <v>150</v>
      </c>
      <c r="T183" s="135" t="s">
        <v>150</v>
      </c>
      <c r="U183" s="135" t="s">
        <v>150</v>
      </c>
      <c r="V183" s="135" t="s">
        <v>150</v>
      </c>
      <c r="W183" s="135" t="s">
        <v>150</v>
      </c>
      <c r="X183" s="135" t="s">
        <v>150</v>
      </c>
      <c r="Y183" s="135"/>
      <c r="Z183" s="138"/>
    </row>
    <row r="184" spans="2:26" ht="51.75" customHeight="1">
      <c r="B184" s="135">
        <v>176</v>
      </c>
      <c r="C184" s="253" t="s">
        <v>1953</v>
      </c>
      <c r="D184" s="253" t="s">
        <v>2039</v>
      </c>
      <c r="E184" s="135" t="s">
        <v>53</v>
      </c>
      <c r="F184" s="135" t="s">
        <v>2</v>
      </c>
      <c r="G184" s="169" t="s">
        <v>127</v>
      </c>
      <c r="H184" s="138"/>
      <c r="I184" s="138"/>
      <c r="J184" s="272">
        <v>300000</v>
      </c>
      <c r="K184" s="138"/>
      <c r="L184" s="138"/>
      <c r="M184" s="138"/>
      <c r="N184" s="138"/>
      <c r="O184" s="135">
        <v>1</v>
      </c>
      <c r="P184" s="135" t="s">
        <v>150</v>
      </c>
      <c r="Q184" s="135" t="s">
        <v>150</v>
      </c>
      <c r="R184" s="135" t="s">
        <v>150</v>
      </c>
      <c r="S184" s="135" t="s">
        <v>150</v>
      </c>
      <c r="T184" s="135" t="s">
        <v>150</v>
      </c>
      <c r="U184" s="135" t="s">
        <v>150</v>
      </c>
      <c r="V184" s="135" t="s">
        <v>150</v>
      </c>
      <c r="W184" s="135" t="s">
        <v>150</v>
      </c>
      <c r="X184" s="135" t="s">
        <v>150</v>
      </c>
      <c r="Y184" s="135"/>
      <c r="Z184" s="138"/>
    </row>
    <row r="185" spans="2:26" ht="51.75" customHeight="1">
      <c r="B185" s="135">
        <v>177</v>
      </c>
      <c r="C185" s="253" t="s">
        <v>1954</v>
      </c>
      <c r="D185" s="253" t="s">
        <v>2001</v>
      </c>
      <c r="E185" s="135" t="s">
        <v>53</v>
      </c>
      <c r="F185" s="135" t="s">
        <v>2</v>
      </c>
      <c r="G185" s="169" t="s">
        <v>127</v>
      </c>
      <c r="H185" s="138"/>
      <c r="I185" s="138"/>
      <c r="J185" s="272">
        <v>300000</v>
      </c>
      <c r="K185" s="138"/>
      <c r="L185" s="138"/>
      <c r="M185" s="138"/>
      <c r="N185" s="138"/>
      <c r="O185" s="135">
        <v>1</v>
      </c>
      <c r="P185" s="135" t="s">
        <v>150</v>
      </c>
      <c r="Q185" s="135" t="s">
        <v>150</v>
      </c>
      <c r="R185" s="135" t="s">
        <v>150</v>
      </c>
      <c r="S185" s="135" t="s">
        <v>150</v>
      </c>
      <c r="T185" s="135" t="s">
        <v>150</v>
      </c>
      <c r="U185" s="135" t="s">
        <v>150</v>
      </c>
      <c r="V185" s="135" t="s">
        <v>150</v>
      </c>
      <c r="W185" s="135" t="s">
        <v>150</v>
      </c>
      <c r="X185" s="135" t="s">
        <v>150</v>
      </c>
      <c r="Y185" s="135"/>
      <c r="Z185" s="138"/>
    </row>
    <row r="186" spans="2:26" ht="51.75" customHeight="1">
      <c r="B186" s="135">
        <v>178</v>
      </c>
      <c r="C186" s="253" t="s">
        <v>1955</v>
      </c>
      <c r="D186" s="253" t="s">
        <v>2040</v>
      </c>
      <c r="E186" s="135" t="s">
        <v>53</v>
      </c>
      <c r="F186" s="135" t="s">
        <v>2</v>
      </c>
      <c r="G186" s="169" t="s">
        <v>127</v>
      </c>
      <c r="H186" s="138"/>
      <c r="I186" s="138"/>
      <c r="J186" s="272">
        <v>300000</v>
      </c>
      <c r="K186" s="138"/>
      <c r="L186" s="138"/>
      <c r="M186" s="138"/>
      <c r="N186" s="138"/>
      <c r="O186" s="135">
        <v>1</v>
      </c>
      <c r="P186" s="135" t="s">
        <v>150</v>
      </c>
      <c r="Q186" s="135" t="s">
        <v>150</v>
      </c>
      <c r="R186" s="135" t="s">
        <v>150</v>
      </c>
      <c r="S186" s="135" t="s">
        <v>150</v>
      </c>
      <c r="T186" s="135" t="s">
        <v>150</v>
      </c>
      <c r="U186" s="135" t="s">
        <v>150</v>
      </c>
      <c r="V186" s="135" t="s">
        <v>150</v>
      </c>
      <c r="W186" s="135" t="s">
        <v>150</v>
      </c>
      <c r="X186" s="135" t="s">
        <v>150</v>
      </c>
      <c r="Y186" s="135"/>
      <c r="Z186" s="138"/>
    </row>
    <row r="187" spans="2:26" ht="51.75" customHeight="1">
      <c r="B187" s="135">
        <v>179</v>
      </c>
      <c r="C187" s="253" t="s">
        <v>1956</v>
      </c>
      <c r="D187" s="253" t="s">
        <v>2041</v>
      </c>
      <c r="E187" s="135" t="s">
        <v>53</v>
      </c>
      <c r="F187" s="135" t="s">
        <v>2</v>
      </c>
      <c r="G187" s="169" t="s">
        <v>127</v>
      </c>
      <c r="H187" s="138"/>
      <c r="I187" s="138"/>
      <c r="J187" s="272">
        <v>300000</v>
      </c>
      <c r="K187" s="138"/>
      <c r="L187" s="138"/>
      <c r="M187" s="138"/>
      <c r="N187" s="138"/>
      <c r="O187" s="135">
        <v>1</v>
      </c>
      <c r="P187" s="135" t="s">
        <v>150</v>
      </c>
      <c r="Q187" s="135" t="s">
        <v>150</v>
      </c>
      <c r="R187" s="135" t="s">
        <v>150</v>
      </c>
      <c r="S187" s="135" t="s">
        <v>150</v>
      </c>
      <c r="T187" s="135" t="s">
        <v>150</v>
      </c>
      <c r="U187" s="135" t="s">
        <v>150</v>
      </c>
      <c r="V187" s="135" t="s">
        <v>150</v>
      </c>
      <c r="W187" s="135" t="s">
        <v>150</v>
      </c>
      <c r="X187" s="135" t="s">
        <v>150</v>
      </c>
      <c r="Y187" s="135"/>
      <c r="Z187" s="138"/>
    </row>
    <row r="188" spans="2:26" ht="51.75" customHeight="1">
      <c r="B188" s="135">
        <v>180</v>
      </c>
      <c r="C188" s="253" t="s">
        <v>1957</v>
      </c>
      <c r="D188" s="253" t="s">
        <v>2042</v>
      </c>
      <c r="E188" s="135" t="s">
        <v>53</v>
      </c>
      <c r="F188" s="135" t="s">
        <v>2</v>
      </c>
      <c r="G188" s="169" t="s">
        <v>127</v>
      </c>
      <c r="H188" s="138"/>
      <c r="I188" s="138"/>
      <c r="J188" s="272">
        <v>300000</v>
      </c>
      <c r="K188" s="138"/>
      <c r="L188" s="138"/>
      <c r="M188" s="138"/>
      <c r="N188" s="138"/>
      <c r="O188" s="135">
        <v>1</v>
      </c>
      <c r="P188" s="135" t="s">
        <v>150</v>
      </c>
      <c r="Q188" s="135" t="s">
        <v>150</v>
      </c>
      <c r="R188" s="135" t="s">
        <v>150</v>
      </c>
      <c r="S188" s="135" t="s">
        <v>150</v>
      </c>
      <c r="T188" s="135" t="s">
        <v>150</v>
      </c>
      <c r="U188" s="135" t="s">
        <v>150</v>
      </c>
      <c r="V188" s="135" t="s">
        <v>150</v>
      </c>
      <c r="W188" s="135" t="s">
        <v>150</v>
      </c>
      <c r="X188" s="135" t="s">
        <v>150</v>
      </c>
      <c r="Y188" s="135"/>
      <c r="Z188" s="138"/>
    </row>
    <row r="189" spans="2:26" ht="51.75" customHeight="1">
      <c r="B189" s="135">
        <v>181</v>
      </c>
      <c r="C189" s="253" t="s">
        <v>1958</v>
      </c>
      <c r="D189" s="253" t="s">
        <v>2043</v>
      </c>
      <c r="E189" s="135" t="s">
        <v>53</v>
      </c>
      <c r="F189" s="135" t="s">
        <v>2</v>
      </c>
      <c r="G189" s="169" t="s">
        <v>127</v>
      </c>
      <c r="H189" s="138"/>
      <c r="I189" s="138"/>
      <c r="J189" s="272">
        <v>300000</v>
      </c>
      <c r="K189" s="138"/>
      <c r="L189" s="138"/>
      <c r="M189" s="138"/>
      <c r="N189" s="138"/>
      <c r="O189" s="135">
        <v>1</v>
      </c>
      <c r="P189" s="135" t="s">
        <v>150</v>
      </c>
      <c r="Q189" s="135" t="s">
        <v>150</v>
      </c>
      <c r="R189" s="135" t="s">
        <v>150</v>
      </c>
      <c r="S189" s="135" t="s">
        <v>150</v>
      </c>
      <c r="T189" s="135" t="s">
        <v>150</v>
      </c>
      <c r="U189" s="135" t="s">
        <v>150</v>
      </c>
      <c r="V189" s="135" t="s">
        <v>150</v>
      </c>
      <c r="W189" s="135" t="s">
        <v>150</v>
      </c>
      <c r="X189" s="135" t="s">
        <v>150</v>
      </c>
      <c r="Y189" s="135"/>
      <c r="Z189" s="138"/>
    </row>
    <row r="190" spans="2:26" ht="51.75" customHeight="1">
      <c r="B190" s="135">
        <v>182</v>
      </c>
      <c r="C190" s="253" t="s">
        <v>1959</v>
      </c>
      <c r="D190" s="254" t="s">
        <v>2003</v>
      </c>
      <c r="E190" s="135" t="s">
        <v>53</v>
      </c>
      <c r="F190" s="135" t="s">
        <v>2</v>
      </c>
      <c r="G190" s="169" t="s">
        <v>127</v>
      </c>
      <c r="H190" s="138"/>
      <c r="I190" s="138"/>
      <c r="J190" s="272">
        <v>300000</v>
      </c>
      <c r="K190" s="138"/>
      <c r="L190" s="138"/>
      <c r="M190" s="138"/>
      <c r="N190" s="138"/>
      <c r="O190" s="135">
        <v>1</v>
      </c>
      <c r="P190" s="135" t="s">
        <v>150</v>
      </c>
      <c r="Q190" s="135" t="s">
        <v>150</v>
      </c>
      <c r="R190" s="135" t="s">
        <v>150</v>
      </c>
      <c r="S190" s="135" t="s">
        <v>150</v>
      </c>
      <c r="T190" s="135" t="s">
        <v>150</v>
      </c>
      <c r="U190" s="135" t="s">
        <v>150</v>
      </c>
      <c r="V190" s="135" t="s">
        <v>150</v>
      </c>
      <c r="W190" s="135" t="s">
        <v>150</v>
      </c>
      <c r="X190" s="135" t="s">
        <v>150</v>
      </c>
      <c r="Y190" s="135"/>
      <c r="Z190" s="138"/>
    </row>
    <row r="191" spans="2:26" ht="51.75" customHeight="1">
      <c r="B191" s="135">
        <v>183</v>
      </c>
      <c r="C191" s="253" t="s">
        <v>1960</v>
      </c>
      <c r="D191" s="254" t="s">
        <v>2003</v>
      </c>
      <c r="E191" s="135" t="s">
        <v>53</v>
      </c>
      <c r="F191" s="135" t="s">
        <v>2</v>
      </c>
      <c r="G191" s="169" t="s">
        <v>127</v>
      </c>
      <c r="H191" s="138"/>
      <c r="I191" s="138"/>
      <c r="J191" s="272">
        <v>300000</v>
      </c>
      <c r="K191" s="138"/>
      <c r="L191" s="138"/>
      <c r="M191" s="138"/>
      <c r="N191" s="138"/>
      <c r="O191" s="135">
        <v>1</v>
      </c>
      <c r="P191" s="135" t="s">
        <v>150</v>
      </c>
      <c r="Q191" s="135" t="s">
        <v>150</v>
      </c>
      <c r="R191" s="135" t="s">
        <v>150</v>
      </c>
      <c r="S191" s="135" t="s">
        <v>150</v>
      </c>
      <c r="T191" s="135" t="s">
        <v>150</v>
      </c>
      <c r="U191" s="135" t="s">
        <v>150</v>
      </c>
      <c r="V191" s="135" t="s">
        <v>150</v>
      </c>
      <c r="W191" s="135" t="s">
        <v>150</v>
      </c>
      <c r="X191" s="135" t="s">
        <v>150</v>
      </c>
      <c r="Y191" s="135"/>
      <c r="Z191" s="138"/>
    </row>
    <row r="192" spans="2:26" ht="51.75" customHeight="1">
      <c r="B192" s="135">
        <v>184</v>
      </c>
      <c r="C192" s="253" t="s">
        <v>1961</v>
      </c>
      <c r="D192" s="253" t="s">
        <v>2044</v>
      </c>
      <c r="E192" s="135" t="s">
        <v>53</v>
      </c>
      <c r="F192" s="135" t="s">
        <v>2</v>
      </c>
      <c r="G192" s="169" t="s">
        <v>127</v>
      </c>
      <c r="H192" s="138"/>
      <c r="I192" s="138"/>
      <c r="J192" s="272">
        <v>300000</v>
      </c>
      <c r="K192" s="138"/>
      <c r="L192" s="138"/>
      <c r="M192" s="138"/>
      <c r="N192" s="138"/>
      <c r="O192" s="135">
        <v>1</v>
      </c>
      <c r="P192" s="135" t="s">
        <v>150</v>
      </c>
      <c r="Q192" s="135" t="s">
        <v>150</v>
      </c>
      <c r="R192" s="135" t="s">
        <v>150</v>
      </c>
      <c r="S192" s="135" t="s">
        <v>150</v>
      </c>
      <c r="T192" s="135" t="s">
        <v>150</v>
      </c>
      <c r="U192" s="135" t="s">
        <v>150</v>
      </c>
      <c r="V192" s="135" t="s">
        <v>150</v>
      </c>
      <c r="W192" s="135" t="s">
        <v>150</v>
      </c>
      <c r="X192" s="135" t="s">
        <v>150</v>
      </c>
      <c r="Y192" s="135"/>
      <c r="Z192" s="138"/>
    </row>
    <row r="193" spans="2:26" ht="51.75" customHeight="1">
      <c r="B193" s="135">
        <v>185</v>
      </c>
      <c r="C193" s="253" t="s">
        <v>1962</v>
      </c>
      <c r="D193" s="253" t="s">
        <v>2045</v>
      </c>
      <c r="E193" s="135" t="s">
        <v>53</v>
      </c>
      <c r="F193" s="135" t="s">
        <v>2</v>
      </c>
      <c r="G193" s="169" t="s">
        <v>127</v>
      </c>
      <c r="H193" s="138"/>
      <c r="I193" s="138"/>
      <c r="J193" s="272">
        <v>300000</v>
      </c>
      <c r="K193" s="138"/>
      <c r="L193" s="138"/>
      <c r="M193" s="138"/>
      <c r="N193" s="138"/>
      <c r="O193" s="135">
        <v>1</v>
      </c>
      <c r="P193" s="135" t="s">
        <v>150</v>
      </c>
      <c r="Q193" s="135" t="s">
        <v>150</v>
      </c>
      <c r="R193" s="135" t="s">
        <v>150</v>
      </c>
      <c r="S193" s="135" t="s">
        <v>150</v>
      </c>
      <c r="T193" s="135" t="s">
        <v>150</v>
      </c>
      <c r="U193" s="135" t="s">
        <v>150</v>
      </c>
      <c r="V193" s="135" t="s">
        <v>150</v>
      </c>
      <c r="W193" s="135" t="s">
        <v>150</v>
      </c>
      <c r="X193" s="135" t="s">
        <v>150</v>
      </c>
      <c r="Y193" s="135"/>
      <c r="Z193" s="138"/>
    </row>
    <row r="194" spans="2:26" ht="51.75" customHeight="1">
      <c r="B194" s="135">
        <v>186</v>
      </c>
      <c r="C194" s="253" t="s">
        <v>1963</v>
      </c>
      <c r="D194" s="253" t="s">
        <v>2046</v>
      </c>
      <c r="E194" s="135" t="s">
        <v>53</v>
      </c>
      <c r="F194" s="135" t="s">
        <v>2</v>
      </c>
      <c r="G194" s="169" t="s">
        <v>127</v>
      </c>
      <c r="H194" s="138"/>
      <c r="I194" s="138"/>
      <c r="J194" s="272">
        <v>300000</v>
      </c>
      <c r="K194" s="138"/>
      <c r="L194" s="138"/>
      <c r="M194" s="138"/>
      <c r="N194" s="138"/>
      <c r="O194" s="135">
        <v>1</v>
      </c>
      <c r="P194" s="135" t="s">
        <v>150</v>
      </c>
      <c r="Q194" s="135" t="s">
        <v>150</v>
      </c>
      <c r="R194" s="135" t="s">
        <v>150</v>
      </c>
      <c r="S194" s="135" t="s">
        <v>150</v>
      </c>
      <c r="T194" s="135" t="s">
        <v>150</v>
      </c>
      <c r="U194" s="135" t="s">
        <v>150</v>
      </c>
      <c r="V194" s="135" t="s">
        <v>150</v>
      </c>
      <c r="W194" s="135" t="s">
        <v>150</v>
      </c>
      <c r="X194" s="135" t="s">
        <v>150</v>
      </c>
      <c r="Y194" s="135"/>
      <c r="Z194" s="138"/>
    </row>
    <row r="195" spans="2:26" ht="51.75" customHeight="1">
      <c r="B195" s="135">
        <v>187</v>
      </c>
      <c r="C195" s="253" t="s">
        <v>1964</v>
      </c>
      <c r="D195" s="253" t="s">
        <v>2047</v>
      </c>
      <c r="E195" s="135" t="s">
        <v>53</v>
      </c>
      <c r="F195" s="135" t="s">
        <v>2</v>
      </c>
      <c r="G195" s="169" t="s">
        <v>127</v>
      </c>
      <c r="H195" s="138"/>
      <c r="I195" s="138"/>
      <c r="J195" s="272">
        <v>300000</v>
      </c>
      <c r="K195" s="138"/>
      <c r="L195" s="138"/>
      <c r="M195" s="138"/>
      <c r="N195" s="138"/>
      <c r="O195" s="135">
        <v>1</v>
      </c>
      <c r="P195" s="135" t="s">
        <v>150</v>
      </c>
      <c r="Q195" s="135" t="s">
        <v>150</v>
      </c>
      <c r="R195" s="135" t="s">
        <v>150</v>
      </c>
      <c r="S195" s="135" t="s">
        <v>150</v>
      </c>
      <c r="T195" s="135" t="s">
        <v>150</v>
      </c>
      <c r="U195" s="135" t="s">
        <v>150</v>
      </c>
      <c r="V195" s="135" t="s">
        <v>150</v>
      </c>
      <c r="W195" s="135" t="s">
        <v>150</v>
      </c>
      <c r="X195" s="135" t="s">
        <v>150</v>
      </c>
      <c r="Y195" s="135"/>
      <c r="Z195" s="138"/>
    </row>
    <row r="196" spans="2:26" ht="51.75" customHeight="1">
      <c r="B196" s="135">
        <v>188</v>
      </c>
      <c r="C196" s="253" t="s">
        <v>1965</v>
      </c>
      <c r="D196" s="253" t="s">
        <v>2046</v>
      </c>
      <c r="E196" s="135" t="s">
        <v>53</v>
      </c>
      <c r="F196" s="135" t="s">
        <v>2</v>
      </c>
      <c r="G196" s="169" t="s">
        <v>127</v>
      </c>
      <c r="H196" s="138"/>
      <c r="I196" s="138"/>
      <c r="J196" s="272">
        <v>300000</v>
      </c>
      <c r="K196" s="138"/>
      <c r="L196" s="138"/>
      <c r="M196" s="138"/>
      <c r="N196" s="138"/>
      <c r="O196" s="135">
        <v>1</v>
      </c>
      <c r="P196" s="135" t="s">
        <v>150</v>
      </c>
      <c r="Q196" s="135" t="s">
        <v>150</v>
      </c>
      <c r="R196" s="135" t="s">
        <v>150</v>
      </c>
      <c r="S196" s="135" t="s">
        <v>150</v>
      </c>
      <c r="T196" s="135" t="s">
        <v>150</v>
      </c>
      <c r="U196" s="135" t="s">
        <v>150</v>
      </c>
      <c r="V196" s="135" t="s">
        <v>150</v>
      </c>
      <c r="W196" s="135" t="s">
        <v>150</v>
      </c>
      <c r="X196" s="135" t="s">
        <v>150</v>
      </c>
      <c r="Y196" s="135"/>
      <c r="Z196" s="138"/>
    </row>
    <row r="197" spans="2:26" ht="51.75" customHeight="1">
      <c r="B197" s="135">
        <v>189</v>
      </c>
      <c r="C197" s="253" t="s">
        <v>1966</v>
      </c>
      <c r="D197" s="253" t="s">
        <v>2048</v>
      </c>
      <c r="E197" s="135" t="s">
        <v>53</v>
      </c>
      <c r="F197" s="135" t="s">
        <v>2</v>
      </c>
      <c r="G197" s="169" t="s">
        <v>127</v>
      </c>
      <c r="H197" s="138"/>
      <c r="I197" s="138"/>
      <c r="J197" s="272">
        <v>300000</v>
      </c>
      <c r="K197" s="138"/>
      <c r="L197" s="138"/>
      <c r="M197" s="138"/>
      <c r="N197" s="138"/>
      <c r="O197" s="135">
        <v>1</v>
      </c>
      <c r="P197" s="135" t="s">
        <v>150</v>
      </c>
      <c r="Q197" s="135" t="s">
        <v>150</v>
      </c>
      <c r="R197" s="135" t="s">
        <v>150</v>
      </c>
      <c r="S197" s="135" t="s">
        <v>150</v>
      </c>
      <c r="T197" s="135" t="s">
        <v>150</v>
      </c>
      <c r="U197" s="135" t="s">
        <v>150</v>
      </c>
      <c r="V197" s="135" t="s">
        <v>150</v>
      </c>
      <c r="W197" s="135" t="s">
        <v>150</v>
      </c>
      <c r="X197" s="135" t="s">
        <v>150</v>
      </c>
      <c r="Y197" s="135"/>
      <c r="Z197" s="138"/>
    </row>
    <row r="198" spans="2:26" ht="51.75" customHeight="1">
      <c r="B198" s="135">
        <v>190</v>
      </c>
      <c r="C198" s="253" t="s">
        <v>1967</v>
      </c>
      <c r="D198" s="253" t="s">
        <v>2049</v>
      </c>
      <c r="E198" s="135" t="s">
        <v>53</v>
      </c>
      <c r="F198" s="135" t="s">
        <v>2</v>
      </c>
      <c r="G198" s="169" t="s">
        <v>127</v>
      </c>
      <c r="H198" s="138"/>
      <c r="I198" s="138"/>
      <c r="J198" s="272">
        <v>300000</v>
      </c>
      <c r="K198" s="138"/>
      <c r="L198" s="138"/>
      <c r="M198" s="138"/>
      <c r="N198" s="138"/>
      <c r="O198" s="135">
        <v>1</v>
      </c>
      <c r="P198" s="135" t="s">
        <v>150</v>
      </c>
      <c r="Q198" s="135" t="s">
        <v>150</v>
      </c>
      <c r="R198" s="135" t="s">
        <v>150</v>
      </c>
      <c r="S198" s="135" t="s">
        <v>150</v>
      </c>
      <c r="T198" s="135" t="s">
        <v>150</v>
      </c>
      <c r="U198" s="135" t="s">
        <v>150</v>
      </c>
      <c r="V198" s="135" t="s">
        <v>150</v>
      </c>
      <c r="W198" s="135" t="s">
        <v>150</v>
      </c>
      <c r="X198" s="135" t="s">
        <v>150</v>
      </c>
      <c r="Y198" s="135"/>
      <c r="Z198" s="138"/>
    </row>
    <row r="199" spans="2:26" ht="51.75" customHeight="1">
      <c r="B199" s="135">
        <v>191</v>
      </c>
      <c r="C199" s="253" t="s">
        <v>1968</v>
      </c>
      <c r="D199" s="253" t="s">
        <v>2049</v>
      </c>
      <c r="E199" s="135" t="s">
        <v>53</v>
      </c>
      <c r="F199" s="135" t="s">
        <v>2</v>
      </c>
      <c r="G199" s="169" t="s">
        <v>127</v>
      </c>
      <c r="H199" s="138"/>
      <c r="I199" s="138"/>
      <c r="J199" s="272">
        <v>300000</v>
      </c>
      <c r="K199" s="138"/>
      <c r="L199" s="138"/>
      <c r="M199" s="138"/>
      <c r="N199" s="138"/>
      <c r="O199" s="135">
        <v>1</v>
      </c>
      <c r="P199" s="135" t="s">
        <v>150</v>
      </c>
      <c r="Q199" s="135" t="s">
        <v>150</v>
      </c>
      <c r="R199" s="135" t="s">
        <v>150</v>
      </c>
      <c r="S199" s="135" t="s">
        <v>150</v>
      </c>
      <c r="T199" s="135" t="s">
        <v>150</v>
      </c>
      <c r="U199" s="135" t="s">
        <v>150</v>
      </c>
      <c r="V199" s="135" t="s">
        <v>150</v>
      </c>
      <c r="W199" s="135" t="s">
        <v>150</v>
      </c>
      <c r="X199" s="135" t="s">
        <v>150</v>
      </c>
      <c r="Y199" s="135"/>
      <c r="Z199" s="138"/>
    </row>
    <row r="200" spans="2:26" ht="51.75" customHeight="1">
      <c r="B200" s="135">
        <v>192</v>
      </c>
      <c r="C200" s="253" t="s">
        <v>1969</v>
      </c>
      <c r="D200" s="254" t="s">
        <v>2049</v>
      </c>
      <c r="E200" s="135" t="s">
        <v>53</v>
      </c>
      <c r="F200" s="135" t="s">
        <v>2</v>
      </c>
      <c r="G200" s="169" t="s">
        <v>127</v>
      </c>
      <c r="H200" s="138"/>
      <c r="I200" s="138"/>
      <c r="J200" s="272">
        <v>300000</v>
      </c>
      <c r="K200" s="138"/>
      <c r="L200" s="138"/>
      <c r="M200" s="138"/>
      <c r="N200" s="138"/>
      <c r="O200" s="135">
        <v>1</v>
      </c>
      <c r="P200" s="135" t="s">
        <v>150</v>
      </c>
      <c r="Q200" s="135" t="s">
        <v>150</v>
      </c>
      <c r="R200" s="135" t="s">
        <v>150</v>
      </c>
      <c r="S200" s="135" t="s">
        <v>150</v>
      </c>
      <c r="T200" s="135" t="s">
        <v>150</v>
      </c>
      <c r="U200" s="135" t="s">
        <v>150</v>
      </c>
      <c r="V200" s="135" t="s">
        <v>150</v>
      </c>
      <c r="W200" s="135" t="s">
        <v>150</v>
      </c>
      <c r="X200" s="135" t="s">
        <v>150</v>
      </c>
      <c r="Y200" s="135"/>
      <c r="Z200" s="138"/>
    </row>
    <row r="201" spans="2:26" ht="51.75" customHeight="1">
      <c r="B201" s="135">
        <v>193</v>
      </c>
      <c r="C201" s="253" t="s">
        <v>1970</v>
      </c>
      <c r="D201" s="254" t="s">
        <v>2049</v>
      </c>
      <c r="E201" s="135" t="s">
        <v>53</v>
      </c>
      <c r="F201" s="135" t="s">
        <v>2</v>
      </c>
      <c r="G201" s="169" t="s">
        <v>127</v>
      </c>
      <c r="H201" s="138"/>
      <c r="I201" s="138"/>
      <c r="J201" s="272">
        <v>300000</v>
      </c>
      <c r="K201" s="138"/>
      <c r="L201" s="138"/>
      <c r="M201" s="138"/>
      <c r="N201" s="138"/>
      <c r="O201" s="135">
        <v>1</v>
      </c>
      <c r="P201" s="135" t="s">
        <v>150</v>
      </c>
      <c r="Q201" s="135" t="s">
        <v>150</v>
      </c>
      <c r="R201" s="135" t="s">
        <v>150</v>
      </c>
      <c r="S201" s="135" t="s">
        <v>150</v>
      </c>
      <c r="T201" s="135" t="s">
        <v>150</v>
      </c>
      <c r="U201" s="135" t="s">
        <v>150</v>
      </c>
      <c r="V201" s="135" t="s">
        <v>150</v>
      </c>
      <c r="W201" s="135" t="s">
        <v>150</v>
      </c>
      <c r="X201" s="135" t="s">
        <v>150</v>
      </c>
      <c r="Y201" s="135"/>
      <c r="Z201" s="138"/>
    </row>
    <row r="202" spans="2:26" ht="51.75" customHeight="1">
      <c r="B202" s="135">
        <v>194</v>
      </c>
      <c r="C202" s="253" t="s">
        <v>1971</v>
      </c>
      <c r="D202" s="254" t="s">
        <v>2049</v>
      </c>
      <c r="E202" s="135" t="s">
        <v>53</v>
      </c>
      <c r="F202" s="135" t="s">
        <v>2</v>
      </c>
      <c r="G202" s="169" t="s">
        <v>127</v>
      </c>
      <c r="H202" s="138"/>
      <c r="I202" s="138"/>
      <c r="J202" s="272">
        <v>300000</v>
      </c>
      <c r="K202" s="138"/>
      <c r="L202" s="138"/>
      <c r="M202" s="138"/>
      <c r="N202" s="138"/>
      <c r="O202" s="135">
        <v>1</v>
      </c>
      <c r="P202" s="135" t="s">
        <v>150</v>
      </c>
      <c r="Q202" s="135" t="s">
        <v>150</v>
      </c>
      <c r="R202" s="135" t="s">
        <v>150</v>
      </c>
      <c r="S202" s="135" t="s">
        <v>150</v>
      </c>
      <c r="T202" s="135" t="s">
        <v>150</v>
      </c>
      <c r="U202" s="135" t="s">
        <v>150</v>
      </c>
      <c r="V202" s="135" t="s">
        <v>150</v>
      </c>
      <c r="W202" s="135" t="s">
        <v>150</v>
      </c>
      <c r="X202" s="135" t="s">
        <v>150</v>
      </c>
      <c r="Y202" s="135"/>
      <c r="Z202" s="138"/>
    </row>
    <row r="203" spans="2:26" ht="51.75" customHeight="1">
      <c r="B203" s="135">
        <v>195</v>
      </c>
      <c r="C203" s="253" t="s">
        <v>1972</v>
      </c>
      <c r="D203" s="254" t="s">
        <v>2049</v>
      </c>
      <c r="E203" s="135" t="s">
        <v>53</v>
      </c>
      <c r="F203" s="135" t="s">
        <v>2</v>
      </c>
      <c r="G203" s="169" t="s">
        <v>127</v>
      </c>
      <c r="H203" s="138"/>
      <c r="I203" s="138"/>
      <c r="J203" s="272">
        <v>300000</v>
      </c>
      <c r="K203" s="138"/>
      <c r="L203" s="138"/>
      <c r="M203" s="138"/>
      <c r="N203" s="138"/>
      <c r="O203" s="135">
        <v>1</v>
      </c>
      <c r="P203" s="135" t="s">
        <v>150</v>
      </c>
      <c r="Q203" s="135" t="s">
        <v>150</v>
      </c>
      <c r="R203" s="135" t="s">
        <v>150</v>
      </c>
      <c r="S203" s="135" t="s">
        <v>150</v>
      </c>
      <c r="T203" s="135" t="s">
        <v>150</v>
      </c>
      <c r="U203" s="135" t="s">
        <v>150</v>
      </c>
      <c r="V203" s="135" t="s">
        <v>150</v>
      </c>
      <c r="W203" s="135" t="s">
        <v>150</v>
      </c>
      <c r="X203" s="135" t="s">
        <v>150</v>
      </c>
      <c r="Y203" s="135"/>
      <c r="Z203" s="138"/>
    </row>
    <row r="204" spans="2:26" ht="51.75" customHeight="1">
      <c r="B204" s="135">
        <v>196</v>
      </c>
      <c r="C204" s="253" t="s">
        <v>1973</v>
      </c>
      <c r="D204" s="254" t="s">
        <v>2049</v>
      </c>
      <c r="E204" s="135" t="s">
        <v>53</v>
      </c>
      <c r="F204" s="135" t="s">
        <v>2</v>
      </c>
      <c r="G204" s="169" t="s">
        <v>127</v>
      </c>
      <c r="H204" s="138"/>
      <c r="I204" s="138"/>
      <c r="J204" s="272">
        <v>300000</v>
      </c>
      <c r="K204" s="138"/>
      <c r="L204" s="138"/>
      <c r="M204" s="138"/>
      <c r="N204" s="138"/>
      <c r="O204" s="135">
        <v>1</v>
      </c>
      <c r="P204" s="135" t="s">
        <v>150</v>
      </c>
      <c r="Q204" s="135" t="s">
        <v>150</v>
      </c>
      <c r="R204" s="135" t="s">
        <v>150</v>
      </c>
      <c r="S204" s="135" t="s">
        <v>150</v>
      </c>
      <c r="T204" s="135" t="s">
        <v>150</v>
      </c>
      <c r="U204" s="135" t="s">
        <v>150</v>
      </c>
      <c r="V204" s="135" t="s">
        <v>150</v>
      </c>
      <c r="W204" s="135" t="s">
        <v>150</v>
      </c>
      <c r="X204" s="135" t="s">
        <v>150</v>
      </c>
      <c r="Y204" s="135"/>
      <c r="Z204" s="138"/>
    </row>
    <row r="205" spans="2:26" ht="51.75" customHeight="1">
      <c r="B205" s="135">
        <v>197</v>
      </c>
      <c r="C205" s="253" t="s">
        <v>1974</v>
      </c>
      <c r="D205" s="254" t="s">
        <v>2049</v>
      </c>
      <c r="E205" s="135" t="s">
        <v>53</v>
      </c>
      <c r="F205" s="135" t="s">
        <v>2</v>
      </c>
      <c r="G205" s="169" t="s">
        <v>127</v>
      </c>
      <c r="H205" s="138"/>
      <c r="I205" s="138"/>
      <c r="J205" s="272">
        <v>300000</v>
      </c>
      <c r="K205" s="138"/>
      <c r="L205" s="138"/>
      <c r="M205" s="138"/>
      <c r="N205" s="138"/>
      <c r="O205" s="135">
        <v>1</v>
      </c>
      <c r="P205" s="135" t="s">
        <v>150</v>
      </c>
      <c r="Q205" s="135" t="s">
        <v>150</v>
      </c>
      <c r="R205" s="135" t="s">
        <v>150</v>
      </c>
      <c r="S205" s="135" t="s">
        <v>150</v>
      </c>
      <c r="T205" s="135" t="s">
        <v>150</v>
      </c>
      <c r="U205" s="135" t="s">
        <v>150</v>
      </c>
      <c r="V205" s="135" t="s">
        <v>150</v>
      </c>
      <c r="W205" s="135" t="s">
        <v>150</v>
      </c>
      <c r="X205" s="135" t="s">
        <v>150</v>
      </c>
      <c r="Y205" s="135"/>
      <c r="Z205" s="138"/>
    </row>
    <row r="206" spans="2:26" ht="51.75" customHeight="1">
      <c r="B206" s="135">
        <v>198</v>
      </c>
      <c r="C206" s="253" t="s">
        <v>1975</v>
      </c>
      <c r="D206" s="253" t="s">
        <v>2050</v>
      </c>
      <c r="E206" s="135" t="s">
        <v>53</v>
      </c>
      <c r="F206" s="135" t="s">
        <v>2</v>
      </c>
      <c r="G206" s="169" t="s">
        <v>127</v>
      </c>
      <c r="H206" s="138"/>
      <c r="I206" s="138"/>
      <c r="J206" s="272">
        <v>300000</v>
      </c>
      <c r="K206" s="138"/>
      <c r="L206" s="138"/>
      <c r="M206" s="138"/>
      <c r="N206" s="138"/>
      <c r="O206" s="135">
        <v>1</v>
      </c>
      <c r="P206" s="135" t="s">
        <v>150</v>
      </c>
      <c r="Q206" s="135" t="s">
        <v>150</v>
      </c>
      <c r="R206" s="135" t="s">
        <v>150</v>
      </c>
      <c r="S206" s="135" t="s">
        <v>150</v>
      </c>
      <c r="T206" s="135" t="s">
        <v>150</v>
      </c>
      <c r="U206" s="135" t="s">
        <v>150</v>
      </c>
      <c r="V206" s="135" t="s">
        <v>150</v>
      </c>
      <c r="W206" s="135" t="s">
        <v>150</v>
      </c>
      <c r="X206" s="135" t="s">
        <v>150</v>
      </c>
      <c r="Y206" s="135"/>
      <c r="Z206" s="138"/>
    </row>
    <row r="207" spans="2:26" ht="51.75" customHeight="1">
      <c r="B207" s="135">
        <v>199</v>
      </c>
      <c r="C207" s="253" t="s">
        <v>1976</v>
      </c>
      <c r="D207" s="253" t="s">
        <v>2051</v>
      </c>
      <c r="E207" s="135" t="s">
        <v>53</v>
      </c>
      <c r="F207" s="135" t="s">
        <v>2</v>
      </c>
      <c r="G207" s="169" t="s">
        <v>127</v>
      </c>
      <c r="H207" s="138"/>
      <c r="I207" s="138"/>
      <c r="J207" s="272">
        <v>300000</v>
      </c>
      <c r="K207" s="138"/>
      <c r="L207" s="138"/>
      <c r="M207" s="138"/>
      <c r="N207" s="138"/>
      <c r="O207" s="135">
        <v>1</v>
      </c>
      <c r="P207" s="135" t="s">
        <v>150</v>
      </c>
      <c r="Q207" s="135" t="s">
        <v>150</v>
      </c>
      <c r="R207" s="135" t="s">
        <v>150</v>
      </c>
      <c r="S207" s="135" t="s">
        <v>150</v>
      </c>
      <c r="T207" s="135" t="s">
        <v>150</v>
      </c>
      <c r="U207" s="135" t="s">
        <v>150</v>
      </c>
      <c r="V207" s="135" t="s">
        <v>150</v>
      </c>
      <c r="W207" s="135" t="s">
        <v>150</v>
      </c>
      <c r="X207" s="135" t="s">
        <v>150</v>
      </c>
      <c r="Y207" s="135"/>
      <c r="Z207" s="138"/>
    </row>
    <row r="208" spans="2:26" ht="51.75" customHeight="1">
      <c r="B208" s="135">
        <v>200</v>
      </c>
      <c r="C208" s="253" t="s">
        <v>1977</v>
      </c>
      <c r="D208" s="253" t="s">
        <v>2051</v>
      </c>
      <c r="E208" s="135" t="s">
        <v>53</v>
      </c>
      <c r="F208" s="135" t="s">
        <v>2</v>
      </c>
      <c r="G208" s="169" t="s">
        <v>127</v>
      </c>
      <c r="H208" s="138"/>
      <c r="I208" s="138"/>
      <c r="J208" s="272">
        <v>300000</v>
      </c>
      <c r="K208" s="138"/>
      <c r="L208" s="138"/>
      <c r="M208" s="138"/>
      <c r="N208" s="138"/>
      <c r="O208" s="135">
        <v>1</v>
      </c>
      <c r="P208" s="135" t="s">
        <v>150</v>
      </c>
      <c r="Q208" s="135" t="s">
        <v>150</v>
      </c>
      <c r="R208" s="135" t="s">
        <v>150</v>
      </c>
      <c r="S208" s="135" t="s">
        <v>150</v>
      </c>
      <c r="T208" s="135" t="s">
        <v>150</v>
      </c>
      <c r="U208" s="135" t="s">
        <v>150</v>
      </c>
      <c r="V208" s="135" t="s">
        <v>150</v>
      </c>
      <c r="W208" s="135" t="s">
        <v>150</v>
      </c>
      <c r="X208" s="135" t="s">
        <v>150</v>
      </c>
      <c r="Y208" s="135"/>
      <c r="Z208" s="138"/>
    </row>
    <row r="209" spans="2:26" ht="51.75" customHeight="1">
      <c r="B209" s="135">
        <v>201</v>
      </c>
      <c r="C209" s="253" t="s">
        <v>1978</v>
      </c>
      <c r="D209" s="253" t="s">
        <v>2051</v>
      </c>
      <c r="E209" s="135" t="s">
        <v>53</v>
      </c>
      <c r="F209" s="135" t="s">
        <v>2</v>
      </c>
      <c r="G209" s="169" t="s">
        <v>127</v>
      </c>
      <c r="H209" s="138"/>
      <c r="I209" s="138"/>
      <c r="J209" s="272">
        <v>300000</v>
      </c>
      <c r="K209" s="138"/>
      <c r="L209" s="138"/>
      <c r="M209" s="138"/>
      <c r="N209" s="138"/>
      <c r="O209" s="135">
        <v>1</v>
      </c>
      <c r="P209" s="135" t="s">
        <v>150</v>
      </c>
      <c r="Q209" s="135" t="s">
        <v>150</v>
      </c>
      <c r="R209" s="135" t="s">
        <v>150</v>
      </c>
      <c r="S209" s="135" t="s">
        <v>150</v>
      </c>
      <c r="T209" s="135" t="s">
        <v>150</v>
      </c>
      <c r="U209" s="135" t="s">
        <v>150</v>
      </c>
      <c r="V209" s="135" t="s">
        <v>150</v>
      </c>
      <c r="W209" s="135" t="s">
        <v>150</v>
      </c>
      <c r="X209" s="135" t="s">
        <v>150</v>
      </c>
      <c r="Y209" s="135"/>
      <c r="Z209" s="138"/>
    </row>
    <row r="210" spans="2:26" ht="51.75" customHeight="1">
      <c r="B210" s="135">
        <v>202</v>
      </c>
      <c r="C210" s="253" t="s">
        <v>1979</v>
      </c>
      <c r="D210" s="253" t="s">
        <v>2051</v>
      </c>
      <c r="E210" s="135" t="s">
        <v>53</v>
      </c>
      <c r="F210" s="135" t="s">
        <v>2</v>
      </c>
      <c r="G210" s="169" t="s">
        <v>127</v>
      </c>
      <c r="H210" s="138"/>
      <c r="I210" s="138"/>
      <c r="J210" s="272">
        <v>300000</v>
      </c>
      <c r="K210" s="138"/>
      <c r="L210" s="138"/>
      <c r="M210" s="138"/>
      <c r="N210" s="138"/>
      <c r="O210" s="135">
        <v>1</v>
      </c>
      <c r="P210" s="135" t="s">
        <v>150</v>
      </c>
      <c r="Q210" s="135" t="s">
        <v>150</v>
      </c>
      <c r="R210" s="135" t="s">
        <v>150</v>
      </c>
      <c r="S210" s="135" t="s">
        <v>150</v>
      </c>
      <c r="T210" s="135" t="s">
        <v>150</v>
      </c>
      <c r="U210" s="135" t="s">
        <v>150</v>
      </c>
      <c r="V210" s="135" t="s">
        <v>150</v>
      </c>
      <c r="W210" s="135" t="s">
        <v>150</v>
      </c>
      <c r="X210" s="135" t="s">
        <v>150</v>
      </c>
      <c r="Y210" s="135"/>
      <c r="Z210" s="138"/>
    </row>
    <row r="211" spans="2:26" ht="51.75" customHeight="1">
      <c r="B211" s="135">
        <v>203</v>
      </c>
      <c r="C211" s="253" t="s">
        <v>1980</v>
      </c>
      <c r="D211" s="253" t="s">
        <v>2052</v>
      </c>
      <c r="E211" s="135" t="s">
        <v>53</v>
      </c>
      <c r="F211" s="135" t="s">
        <v>2</v>
      </c>
      <c r="G211" s="169" t="s">
        <v>127</v>
      </c>
      <c r="H211" s="138"/>
      <c r="I211" s="138"/>
      <c r="J211" s="272">
        <v>300000</v>
      </c>
      <c r="K211" s="138"/>
      <c r="L211" s="138"/>
      <c r="M211" s="138"/>
      <c r="N211" s="138"/>
      <c r="O211" s="135">
        <v>1</v>
      </c>
      <c r="P211" s="135" t="s">
        <v>150</v>
      </c>
      <c r="Q211" s="135" t="s">
        <v>150</v>
      </c>
      <c r="R211" s="135" t="s">
        <v>150</v>
      </c>
      <c r="S211" s="135" t="s">
        <v>150</v>
      </c>
      <c r="T211" s="135" t="s">
        <v>150</v>
      </c>
      <c r="U211" s="135" t="s">
        <v>150</v>
      </c>
      <c r="V211" s="135" t="s">
        <v>150</v>
      </c>
      <c r="W211" s="135" t="s">
        <v>150</v>
      </c>
      <c r="X211" s="135" t="s">
        <v>150</v>
      </c>
      <c r="Y211" s="135"/>
      <c r="Z211" s="138"/>
    </row>
    <row r="212" spans="2:26" ht="51.75" customHeight="1">
      <c r="B212" s="135">
        <v>204</v>
      </c>
      <c r="C212" s="253" t="s">
        <v>1981</v>
      </c>
      <c r="D212" s="253" t="s">
        <v>2039</v>
      </c>
      <c r="E212" s="135" t="s">
        <v>53</v>
      </c>
      <c r="F212" s="135" t="s">
        <v>2</v>
      </c>
      <c r="G212" s="169" t="s">
        <v>127</v>
      </c>
      <c r="H212" s="138"/>
      <c r="I212" s="138"/>
      <c r="J212" s="272">
        <v>300000</v>
      </c>
      <c r="K212" s="138"/>
      <c r="L212" s="138"/>
      <c r="M212" s="138"/>
      <c r="N212" s="138"/>
      <c r="O212" s="135">
        <v>1</v>
      </c>
      <c r="P212" s="135" t="s">
        <v>150</v>
      </c>
      <c r="Q212" s="135" t="s">
        <v>150</v>
      </c>
      <c r="R212" s="135" t="s">
        <v>150</v>
      </c>
      <c r="S212" s="135" t="s">
        <v>150</v>
      </c>
      <c r="T212" s="135" t="s">
        <v>150</v>
      </c>
      <c r="U212" s="135" t="s">
        <v>150</v>
      </c>
      <c r="V212" s="135" t="s">
        <v>150</v>
      </c>
      <c r="W212" s="135" t="s">
        <v>150</v>
      </c>
      <c r="X212" s="135" t="s">
        <v>150</v>
      </c>
      <c r="Y212" s="135"/>
      <c r="Z212" s="138"/>
    </row>
    <row r="213" spans="2:26" ht="51.75" customHeight="1">
      <c r="B213" s="135">
        <v>205</v>
      </c>
      <c r="C213" s="253" t="s">
        <v>1982</v>
      </c>
      <c r="D213" s="253" t="s">
        <v>2053</v>
      </c>
      <c r="E213" s="135" t="s">
        <v>53</v>
      </c>
      <c r="F213" s="135" t="s">
        <v>2</v>
      </c>
      <c r="G213" s="169" t="s">
        <v>127</v>
      </c>
      <c r="H213" s="138"/>
      <c r="I213" s="138"/>
      <c r="J213" s="272">
        <v>300000</v>
      </c>
      <c r="K213" s="138"/>
      <c r="L213" s="138"/>
      <c r="M213" s="138"/>
      <c r="N213" s="138"/>
      <c r="O213" s="135">
        <v>1</v>
      </c>
      <c r="P213" s="135" t="s">
        <v>150</v>
      </c>
      <c r="Q213" s="135" t="s">
        <v>150</v>
      </c>
      <c r="R213" s="135" t="s">
        <v>150</v>
      </c>
      <c r="S213" s="135" t="s">
        <v>150</v>
      </c>
      <c r="T213" s="135" t="s">
        <v>150</v>
      </c>
      <c r="U213" s="135" t="s">
        <v>150</v>
      </c>
      <c r="V213" s="135" t="s">
        <v>150</v>
      </c>
      <c r="W213" s="135" t="s">
        <v>150</v>
      </c>
      <c r="X213" s="135" t="s">
        <v>150</v>
      </c>
      <c r="Y213" s="135"/>
      <c r="Z213" s="138"/>
    </row>
    <row r="214" spans="2:26" ht="51.75" customHeight="1">
      <c r="B214" s="135">
        <v>206</v>
      </c>
      <c r="C214" s="253" t="s">
        <v>1983</v>
      </c>
      <c r="D214" s="253" t="s">
        <v>2054</v>
      </c>
      <c r="E214" s="135" t="s">
        <v>53</v>
      </c>
      <c r="F214" s="135" t="s">
        <v>2</v>
      </c>
      <c r="G214" s="169" t="s">
        <v>127</v>
      </c>
      <c r="H214" s="138"/>
      <c r="I214" s="138"/>
      <c r="J214" s="272">
        <v>300000</v>
      </c>
      <c r="K214" s="138"/>
      <c r="L214" s="138"/>
      <c r="M214" s="138"/>
      <c r="N214" s="138"/>
      <c r="O214" s="135">
        <v>1</v>
      </c>
      <c r="P214" s="135" t="s">
        <v>150</v>
      </c>
      <c r="Q214" s="135" t="s">
        <v>150</v>
      </c>
      <c r="R214" s="135" t="s">
        <v>150</v>
      </c>
      <c r="S214" s="135" t="s">
        <v>150</v>
      </c>
      <c r="T214" s="135" t="s">
        <v>150</v>
      </c>
      <c r="U214" s="135" t="s">
        <v>150</v>
      </c>
      <c r="V214" s="135" t="s">
        <v>150</v>
      </c>
      <c r="W214" s="135" t="s">
        <v>150</v>
      </c>
      <c r="X214" s="135" t="s">
        <v>150</v>
      </c>
      <c r="Y214" s="135"/>
      <c r="Z214" s="138"/>
    </row>
    <row r="215" spans="2:26" ht="51.75" customHeight="1">
      <c r="B215" s="135">
        <v>207</v>
      </c>
      <c r="C215" s="253" t="s">
        <v>1984</v>
      </c>
      <c r="D215" s="253" t="s">
        <v>2054</v>
      </c>
      <c r="E215" s="135" t="s">
        <v>53</v>
      </c>
      <c r="F215" s="135" t="s">
        <v>2</v>
      </c>
      <c r="G215" s="169" t="s">
        <v>127</v>
      </c>
      <c r="H215" s="138"/>
      <c r="I215" s="138"/>
      <c r="J215" s="272">
        <v>300000</v>
      </c>
      <c r="K215" s="138"/>
      <c r="L215" s="138"/>
      <c r="M215" s="138"/>
      <c r="N215" s="138"/>
      <c r="O215" s="135">
        <v>1</v>
      </c>
      <c r="P215" s="135" t="s">
        <v>150</v>
      </c>
      <c r="Q215" s="135" t="s">
        <v>150</v>
      </c>
      <c r="R215" s="135" t="s">
        <v>150</v>
      </c>
      <c r="S215" s="135" t="s">
        <v>150</v>
      </c>
      <c r="T215" s="135" t="s">
        <v>150</v>
      </c>
      <c r="U215" s="135" t="s">
        <v>150</v>
      </c>
      <c r="V215" s="135" t="s">
        <v>150</v>
      </c>
      <c r="W215" s="135" t="s">
        <v>150</v>
      </c>
      <c r="X215" s="135" t="s">
        <v>150</v>
      </c>
      <c r="Y215" s="135"/>
      <c r="Z215" s="138"/>
    </row>
    <row r="216" spans="2:26" ht="51.75" customHeight="1">
      <c r="B216" s="135">
        <v>208</v>
      </c>
      <c r="C216" s="253" t="s">
        <v>1985</v>
      </c>
      <c r="D216" s="253" t="s">
        <v>2054</v>
      </c>
      <c r="E216" s="135" t="s">
        <v>53</v>
      </c>
      <c r="F216" s="135" t="s">
        <v>2</v>
      </c>
      <c r="G216" s="169" t="s">
        <v>127</v>
      </c>
      <c r="H216" s="138"/>
      <c r="I216" s="138"/>
      <c r="J216" s="272">
        <v>300000</v>
      </c>
      <c r="K216" s="138"/>
      <c r="L216" s="138"/>
      <c r="M216" s="138"/>
      <c r="N216" s="138"/>
      <c r="O216" s="135">
        <v>1</v>
      </c>
      <c r="P216" s="135" t="s">
        <v>150</v>
      </c>
      <c r="Q216" s="135" t="s">
        <v>150</v>
      </c>
      <c r="R216" s="135" t="s">
        <v>150</v>
      </c>
      <c r="S216" s="135" t="s">
        <v>150</v>
      </c>
      <c r="T216" s="135" t="s">
        <v>150</v>
      </c>
      <c r="U216" s="135" t="s">
        <v>150</v>
      </c>
      <c r="V216" s="135" t="s">
        <v>150</v>
      </c>
      <c r="W216" s="135" t="s">
        <v>150</v>
      </c>
      <c r="X216" s="135" t="s">
        <v>150</v>
      </c>
      <c r="Y216" s="135"/>
      <c r="Z216" s="138"/>
    </row>
    <row r="217" spans="2:26" ht="51.75" customHeight="1">
      <c r="B217" s="135">
        <v>209</v>
      </c>
      <c r="C217" s="253" t="s">
        <v>1986</v>
      </c>
      <c r="D217" s="253" t="s">
        <v>2055</v>
      </c>
      <c r="E217" s="135" t="s">
        <v>53</v>
      </c>
      <c r="F217" s="135" t="s">
        <v>2</v>
      </c>
      <c r="G217" s="169" t="s">
        <v>127</v>
      </c>
      <c r="H217" s="138"/>
      <c r="I217" s="138"/>
      <c r="J217" s="272">
        <v>300000</v>
      </c>
      <c r="K217" s="138"/>
      <c r="L217" s="138"/>
      <c r="M217" s="138"/>
      <c r="N217" s="138"/>
      <c r="O217" s="135">
        <v>1</v>
      </c>
      <c r="P217" s="135" t="s">
        <v>150</v>
      </c>
      <c r="Q217" s="135" t="s">
        <v>150</v>
      </c>
      <c r="R217" s="135" t="s">
        <v>150</v>
      </c>
      <c r="S217" s="135" t="s">
        <v>150</v>
      </c>
      <c r="T217" s="135" t="s">
        <v>150</v>
      </c>
      <c r="U217" s="135" t="s">
        <v>150</v>
      </c>
      <c r="V217" s="135" t="s">
        <v>150</v>
      </c>
      <c r="W217" s="135" t="s">
        <v>150</v>
      </c>
      <c r="X217" s="135" t="s">
        <v>150</v>
      </c>
      <c r="Y217" s="135"/>
      <c r="Z217" s="138"/>
    </row>
    <row r="218" spans="2:26" ht="51.75" customHeight="1">
      <c r="B218" s="135">
        <v>210</v>
      </c>
      <c r="C218" s="253" t="s">
        <v>1987</v>
      </c>
      <c r="D218" s="253" t="s">
        <v>2056</v>
      </c>
      <c r="E218" s="135" t="s">
        <v>53</v>
      </c>
      <c r="F218" s="135" t="s">
        <v>2</v>
      </c>
      <c r="G218" s="169" t="s">
        <v>127</v>
      </c>
      <c r="H218" s="138"/>
      <c r="I218" s="138"/>
      <c r="J218" s="272">
        <v>300000</v>
      </c>
      <c r="K218" s="138"/>
      <c r="L218" s="138"/>
      <c r="M218" s="138"/>
      <c r="N218" s="138"/>
      <c r="O218" s="135">
        <v>1</v>
      </c>
      <c r="P218" s="135" t="s">
        <v>150</v>
      </c>
      <c r="Q218" s="135" t="s">
        <v>150</v>
      </c>
      <c r="R218" s="135" t="s">
        <v>150</v>
      </c>
      <c r="S218" s="135" t="s">
        <v>150</v>
      </c>
      <c r="T218" s="135" t="s">
        <v>150</v>
      </c>
      <c r="U218" s="135" t="s">
        <v>150</v>
      </c>
      <c r="V218" s="135" t="s">
        <v>150</v>
      </c>
      <c r="W218" s="135" t="s">
        <v>150</v>
      </c>
      <c r="X218" s="135" t="s">
        <v>150</v>
      </c>
      <c r="Y218" s="135"/>
      <c r="Z218" s="138"/>
    </row>
    <row r="219" spans="2:26" ht="51.75" customHeight="1">
      <c r="B219" s="135">
        <v>211</v>
      </c>
      <c r="C219" s="253" t="s">
        <v>1988</v>
      </c>
      <c r="D219" s="253" t="s">
        <v>2056</v>
      </c>
      <c r="E219" s="135" t="s">
        <v>53</v>
      </c>
      <c r="F219" s="135" t="s">
        <v>2</v>
      </c>
      <c r="G219" s="169" t="s">
        <v>127</v>
      </c>
      <c r="H219" s="138"/>
      <c r="I219" s="138"/>
      <c r="J219" s="272">
        <v>300000</v>
      </c>
      <c r="K219" s="138"/>
      <c r="L219" s="138"/>
      <c r="M219" s="138"/>
      <c r="N219" s="138"/>
      <c r="O219" s="135">
        <v>1</v>
      </c>
      <c r="P219" s="135" t="s">
        <v>150</v>
      </c>
      <c r="Q219" s="135" t="s">
        <v>150</v>
      </c>
      <c r="R219" s="135" t="s">
        <v>150</v>
      </c>
      <c r="S219" s="135" t="s">
        <v>150</v>
      </c>
      <c r="T219" s="135" t="s">
        <v>150</v>
      </c>
      <c r="U219" s="135" t="s">
        <v>150</v>
      </c>
      <c r="V219" s="135" t="s">
        <v>150</v>
      </c>
      <c r="W219" s="135" t="s">
        <v>150</v>
      </c>
      <c r="X219" s="135" t="s">
        <v>150</v>
      </c>
      <c r="Y219" s="135"/>
      <c r="Z219" s="138"/>
    </row>
    <row r="220" spans="2:26" ht="51.75" customHeight="1">
      <c r="B220" s="135">
        <v>212</v>
      </c>
      <c r="C220" s="253" t="s">
        <v>1989</v>
      </c>
      <c r="D220" s="253" t="s">
        <v>2057</v>
      </c>
      <c r="E220" s="135" t="s">
        <v>53</v>
      </c>
      <c r="F220" s="135" t="s">
        <v>2</v>
      </c>
      <c r="G220" s="169" t="s">
        <v>127</v>
      </c>
      <c r="H220" s="138"/>
      <c r="I220" s="138"/>
      <c r="J220" s="272">
        <v>300000</v>
      </c>
      <c r="K220" s="138"/>
      <c r="L220" s="138"/>
      <c r="M220" s="138"/>
      <c r="N220" s="138"/>
      <c r="O220" s="135">
        <v>1</v>
      </c>
      <c r="P220" s="135" t="s">
        <v>150</v>
      </c>
      <c r="Q220" s="135" t="s">
        <v>150</v>
      </c>
      <c r="R220" s="135" t="s">
        <v>150</v>
      </c>
      <c r="S220" s="135" t="s">
        <v>150</v>
      </c>
      <c r="T220" s="135" t="s">
        <v>150</v>
      </c>
      <c r="U220" s="135" t="s">
        <v>150</v>
      </c>
      <c r="V220" s="135" t="s">
        <v>150</v>
      </c>
      <c r="W220" s="135" t="s">
        <v>150</v>
      </c>
      <c r="X220" s="135" t="s">
        <v>150</v>
      </c>
      <c r="Y220" s="135"/>
      <c r="Z220" s="138"/>
    </row>
    <row r="221" spans="2:26" ht="51.75" customHeight="1">
      <c r="B221" s="135">
        <v>213</v>
      </c>
      <c r="C221" s="253" t="s">
        <v>1990</v>
      </c>
      <c r="D221" s="253" t="s">
        <v>2058</v>
      </c>
      <c r="E221" s="135" t="s">
        <v>53</v>
      </c>
      <c r="F221" s="135" t="s">
        <v>2</v>
      </c>
      <c r="G221" s="169" t="s">
        <v>127</v>
      </c>
      <c r="H221" s="138"/>
      <c r="I221" s="138"/>
      <c r="J221" s="272">
        <v>300000</v>
      </c>
      <c r="K221" s="138"/>
      <c r="L221" s="138"/>
      <c r="M221" s="138"/>
      <c r="N221" s="138"/>
      <c r="O221" s="135">
        <v>1</v>
      </c>
      <c r="P221" s="135" t="s">
        <v>150</v>
      </c>
      <c r="Q221" s="135" t="s">
        <v>150</v>
      </c>
      <c r="R221" s="135" t="s">
        <v>150</v>
      </c>
      <c r="S221" s="135" t="s">
        <v>150</v>
      </c>
      <c r="T221" s="135" t="s">
        <v>150</v>
      </c>
      <c r="U221" s="135" t="s">
        <v>150</v>
      </c>
      <c r="V221" s="135" t="s">
        <v>150</v>
      </c>
      <c r="W221" s="135" t="s">
        <v>150</v>
      </c>
      <c r="X221" s="135" t="s">
        <v>150</v>
      </c>
      <c r="Y221" s="135"/>
      <c r="Z221" s="138"/>
    </row>
    <row r="222" spans="2:26" ht="51.75" customHeight="1">
      <c r="B222" s="135">
        <v>214</v>
      </c>
      <c r="C222" s="253" t="s">
        <v>1991</v>
      </c>
      <c r="D222" s="253" t="s">
        <v>2059</v>
      </c>
      <c r="E222" s="135" t="s">
        <v>53</v>
      </c>
      <c r="F222" s="135" t="s">
        <v>2</v>
      </c>
      <c r="G222" s="169" t="s">
        <v>127</v>
      </c>
      <c r="H222" s="138"/>
      <c r="I222" s="138"/>
      <c r="J222" s="272">
        <v>300000</v>
      </c>
      <c r="K222" s="138"/>
      <c r="L222" s="138"/>
      <c r="M222" s="138"/>
      <c r="N222" s="138"/>
      <c r="O222" s="135">
        <v>1</v>
      </c>
      <c r="P222" s="135" t="s">
        <v>150</v>
      </c>
      <c r="Q222" s="135" t="s">
        <v>150</v>
      </c>
      <c r="R222" s="135" t="s">
        <v>150</v>
      </c>
      <c r="S222" s="135" t="s">
        <v>150</v>
      </c>
      <c r="T222" s="135" t="s">
        <v>150</v>
      </c>
      <c r="U222" s="135" t="s">
        <v>150</v>
      </c>
      <c r="V222" s="135" t="s">
        <v>150</v>
      </c>
      <c r="W222" s="135" t="s">
        <v>150</v>
      </c>
      <c r="X222" s="135" t="s">
        <v>150</v>
      </c>
      <c r="Y222" s="135"/>
      <c r="Z222" s="138"/>
    </row>
    <row r="223" spans="2:26" ht="51.75" customHeight="1">
      <c r="B223" s="135">
        <v>215</v>
      </c>
      <c r="C223" s="253" t="s">
        <v>1992</v>
      </c>
      <c r="D223" s="253" t="s">
        <v>2059</v>
      </c>
      <c r="E223" s="135" t="s">
        <v>53</v>
      </c>
      <c r="F223" s="135" t="s">
        <v>2</v>
      </c>
      <c r="G223" s="169" t="s">
        <v>127</v>
      </c>
      <c r="H223" s="138"/>
      <c r="I223" s="138"/>
      <c r="J223" s="272">
        <v>300000</v>
      </c>
      <c r="K223" s="138"/>
      <c r="L223" s="138"/>
      <c r="M223" s="138"/>
      <c r="N223" s="138"/>
      <c r="O223" s="135">
        <v>1</v>
      </c>
      <c r="P223" s="135" t="s">
        <v>150</v>
      </c>
      <c r="Q223" s="135" t="s">
        <v>150</v>
      </c>
      <c r="R223" s="135" t="s">
        <v>150</v>
      </c>
      <c r="S223" s="135" t="s">
        <v>150</v>
      </c>
      <c r="T223" s="135" t="s">
        <v>150</v>
      </c>
      <c r="U223" s="135" t="s">
        <v>150</v>
      </c>
      <c r="V223" s="135" t="s">
        <v>150</v>
      </c>
      <c r="W223" s="135" t="s">
        <v>150</v>
      </c>
      <c r="X223" s="135" t="s">
        <v>150</v>
      </c>
      <c r="Y223" s="135"/>
      <c r="Z223" s="138"/>
    </row>
    <row r="224" spans="2:26" ht="51.75" customHeight="1">
      <c r="B224" s="135">
        <v>216</v>
      </c>
      <c r="C224" s="253" t="s">
        <v>1993</v>
      </c>
      <c r="D224" s="253" t="s">
        <v>2059</v>
      </c>
      <c r="E224" s="135" t="s">
        <v>53</v>
      </c>
      <c r="F224" s="135" t="s">
        <v>2</v>
      </c>
      <c r="G224" s="169" t="s">
        <v>127</v>
      </c>
      <c r="H224" s="138"/>
      <c r="I224" s="138"/>
      <c r="J224" s="272">
        <v>300000</v>
      </c>
      <c r="K224" s="138"/>
      <c r="L224" s="138"/>
      <c r="M224" s="138"/>
      <c r="N224" s="138"/>
      <c r="O224" s="135">
        <v>1</v>
      </c>
      <c r="P224" s="135" t="s">
        <v>150</v>
      </c>
      <c r="Q224" s="135" t="s">
        <v>150</v>
      </c>
      <c r="R224" s="135" t="s">
        <v>150</v>
      </c>
      <c r="S224" s="135" t="s">
        <v>150</v>
      </c>
      <c r="T224" s="135" t="s">
        <v>150</v>
      </c>
      <c r="U224" s="135" t="s">
        <v>150</v>
      </c>
      <c r="V224" s="135" t="s">
        <v>150</v>
      </c>
      <c r="W224" s="135" t="s">
        <v>150</v>
      </c>
      <c r="X224" s="135" t="s">
        <v>150</v>
      </c>
      <c r="Y224" s="135"/>
      <c r="Z224" s="138"/>
    </row>
    <row r="225" spans="2:26" ht="51.75" customHeight="1">
      <c r="B225" s="135">
        <v>217</v>
      </c>
      <c r="C225" s="253" t="s">
        <v>1994</v>
      </c>
      <c r="D225" s="253" t="s">
        <v>2059</v>
      </c>
      <c r="E225" s="135" t="s">
        <v>53</v>
      </c>
      <c r="F225" s="135" t="s">
        <v>2</v>
      </c>
      <c r="G225" s="169" t="s">
        <v>127</v>
      </c>
      <c r="H225" s="138"/>
      <c r="I225" s="138"/>
      <c r="J225" s="272">
        <v>300000</v>
      </c>
      <c r="K225" s="138"/>
      <c r="L225" s="138"/>
      <c r="M225" s="138"/>
      <c r="N225" s="138"/>
      <c r="O225" s="135">
        <v>1</v>
      </c>
      <c r="P225" s="135" t="s">
        <v>150</v>
      </c>
      <c r="Q225" s="135" t="s">
        <v>150</v>
      </c>
      <c r="R225" s="135" t="s">
        <v>150</v>
      </c>
      <c r="S225" s="135" t="s">
        <v>150</v>
      </c>
      <c r="T225" s="135" t="s">
        <v>150</v>
      </c>
      <c r="U225" s="135" t="s">
        <v>150</v>
      </c>
      <c r="V225" s="135" t="s">
        <v>150</v>
      </c>
      <c r="W225" s="135" t="s">
        <v>150</v>
      </c>
      <c r="X225" s="135" t="s">
        <v>150</v>
      </c>
      <c r="Y225" s="135"/>
      <c r="Z225" s="138"/>
    </row>
    <row r="226" spans="2:26" ht="51.75" customHeight="1">
      <c r="B226" s="135">
        <v>218</v>
      </c>
      <c r="C226" s="253" t="s">
        <v>1995</v>
      </c>
      <c r="D226" s="253" t="s">
        <v>2059</v>
      </c>
      <c r="E226" s="135" t="s">
        <v>53</v>
      </c>
      <c r="F226" s="135" t="s">
        <v>2</v>
      </c>
      <c r="G226" s="169" t="s">
        <v>127</v>
      </c>
      <c r="H226" s="138"/>
      <c r="I226" s="138"/>
      <c r="J226" s="272">
        <v>300000</v>
      </c>
      <c r="K226" s="138"/>
      <c r="L226" s="138"/>
      <c r="M226" s="138"/>
      <c r="N226" s="138"/>
      <c r="O226" s="135">
        <v>1</v>
      </c>
      <c r="P226" s="135" t="s">
        <v>150</v>
      </c>
      <c r="Q226" s="135" t="s">
        <v>150</v>
      </c>
      <c r="R226" s="135" t="s">
        <v>150</v>
      </c>
      <c r="S226" s="135" t="s">
        <v>150</v>
      </c>
      <c r="T226" s="135" t="s">
        <v>150</v>
      </c>
      <c r="U226" s="135" t="s">
        <v>150</v>
      </c>
      <c r="V226" s="135" t="s">
        <v>150</v>
      </c>
      <c r="W226" s="135" t="s">
        <v>150</v>
      </c>
      <c r="X226" s="135" t="s">
        <v>150</v>
      </c>
      <c r="Y226" s="135"/>
      <c r="Z226" s="138"/>
    </row>
    <row r="227" spans="2:26" ht="51.75" customHeight="1">
      <c r="B227" s="135">
        <v>219</v>
      </c>
      <c r="C227" s="253" t="s">
        <v>1996</v>
      </c>
      <c r="D227" s="253" t="s">
        <v>2059</v>
      </c>
      <c r="E227" s="135" t="s">
        <v>53</v>
      </c>
      <c r="F227" s="135" t="s">
        <v>2</v>
      </c>
      <c r="G227" s="169" t="s">
        <v>127</v>
      </c>
      <c r="H227" s="138"/>
      <c r="I227" s="138"/>
      <c r="J227" s="272">
        <v>300000</v>
      </c>
      <c r="K227" s="138"/>
      <c r="L227" s="138"/>
      <c r="M227" s="138"/>
      <c r="N227" s="138"/>
      <c r="O227" s="135">
        <v>1</v>
      </c>
      <c r="P227" s="135" t="s">
        <v>150</v>
      </c>
      <c r="Q227" s="135" t="s">
        <v>150</v>
      </c>
      <c r="R227" s="135" t="s">
        <v>150</v>
      </c>
      <c r="S227" s="135" t="s">
        <v>150</v>
      </c>
      <c r="T227" s="135" t="s">
        <v>150</v>
      </c>
      <c r="U227" s="135" t="s">
        <v>150</v>
      </c>
      <c r="V227" s="135" t="s">
        <v>150</v>
      </c>
      <c r="W227" s="135" t="s">
        <v>150</v>
      </c>
      <c r="X227" s="135" t="s">
        <v>150</v>
      </c>
      <c r="Y227" s="135"/>
      <c r="Z227" s="138"/>
    </row>
    <row r="228" spans="2:26" ht="51.75" customHeight="1">
      <c r="B228" s="135">
        <v>220</v>
      </c>
      <c r="C228" s="253" t="s">
        <v>1997</v>
      </c>
      <c r="D228" s="253" t="s">
        <v>2059</v>
      </c>
      <c r="E228" s="135" t="s">
        <v>53</v>
      </c>
      <c r="F228" s="135" t="s">
        <v>2</v>
      </c>
      <c r="G228" s="169" t="s">
        <v>127</v>
      </c>
      <c r="H228" s="138"/>
      <c r="I228" s="138"/>
      <c r="J228" s="272">
        <v>300000</v>
      </c>
      <c r="K228" s="138"/>
      <c r="L228" s="138"/>
      <c r="M228" s="138"/>
      <c r="N228" s="138"/>
      <c r="O228" s="135">
        <v>1</v>
      </c>
      <c r="P228" s="135" t="s">
        <v>150</v>
      </c>
      <c r="Q228" s="135" t="s">
        <v>150</v>
      </c>
      <c r="R228" s="135" t="s">
        <v>150</v>
      </c>
      <c r="S228" s="135" t="s">
        <v>150</v>
      </c>
      <c r="T228" s="135" t="s">
        <v>150</v>
      </c>
      <c r="U228" s="135" t="s">
        <v>150</v>
      </c>
      <c r="V228" s="135" t="s">
        <v>150</v>
      </c>
      <c r="W228" s="135" t="s">
        <v>150</v>
      </c>
      <c r="X228" s="135" t="s">
        <v>150</v>
      </c>
      <c r="Y228" s="135"/>
      <c r="Z228" s="138"/>
    </row>
    <row r="229" spans="2:26" ht="51.75" customHeight="1">
      <c r="B229" s="135">
        <v>221</v>
      </c>
      <c r="C229" s="253" t="s">
        <v>1998</v>
      </c>
      <c r="D229" s="253" t="s">
        <v>2060</v>
      </c>
      <c r="E229" s="135" t="s">
        <v>53</v>
      </c>
      <c r="F229" s="135" t="s">
        <v>2</v>
      </c>
      <c r="G229" s="169" t="s">
        <v>127</v>
      </c>
      <c r="H229" s="138"/>
      <c r="I229" s="138"/>
      <c r="J229" s="272">
        <v>300000</v>
      </c>
      <c r="K229" s="138"/>
      <c r="L229" s="138"/>
      <c r="M229" s="138"/>
      <c r="N229" s="138"/>
      <c r="O229" s="135">
        <v>1</v>
      </c>
      <c r="P229" s="135" t="s">
        <v>150</v>
      </c>
      <c r="Q229" s="135" t="s">
        <v>150</v>
      </c>
      <c r="R229" s="135" t="s">
        <v>150</v>
      </c>
      <c r="S229" s="135" t="s">
        <v>150</v>
      </c>
      <c r="T229" s="135" t="s">
        <v>150</v>
      </c>
      <c r="U229" s="135" t="s">
        <v>150</v>
      </c>
      <c r="V229" s="135" t="s">
        <v>150</v>
      </c>
      <c r="W229" s="135" t="s">
        <v>150</v>
      </c>
      <c r="X229" s="135" t="s">
        <v>150</v>
      </c>
      <c r="Y229" s="135"/>
      <c r="Z229" s="138"/>
    </row>
    <row r="230" spans="2:26" ht="51.75" customHeight="1">
      <c r="B230" s="135">
        <v>222</v>
      </c>
      <c r="C230" s="253" t="s">
        <v>1999</v>
      </c>
      <c r="D230" s="253" t="s">
        <v>2061</v>
      </c>
      <c r="E230" s="135" t="s">
        <v>53</v>
      </c>
      <c r="F230" s="135" t="s">
        <v>2</v>
      </c>
      <c r="G230" s="169" t="s">
        <v>127</v>
      </c>
      <c r="H230" s="138"/>
      <c r="I230" s="138"/>
      <c r="J230" s="272">
        <v>300000</v>
      </c>
      <c r="K230" s="138"/>
      <c r="L230" s="138"/>
      <c r="M230" s="138"/>
      <c r="N230" s="138"/>
      <c r="O230" s="135">
        <v>1</v>
      </c>
      <c r="P230" s="135" t="s">
        <v>150</v>
      </c>
      <c r="Q230" s="135" t="s">
        <v>150</v>
      </c>
      <c r="R230" s="135" t="s">
        <v>150</v>
      </c>
      <c r="S230" s="135" t="s">
        <v>150</v>
      </c>
      <c r="T230" s="135" t="s">
        <v>150</v>
      </c>
      <c r="U230" s="135" t="s">
        <v>150</v>
      </c>
      <c r="V230" s="135" t="s">
        <v>150</v>
      </c>
      <c r="W230" s="135" t="s">
        <v>150</v>
      </c>
      <c r="X230" s="135" t="s">
        <v>150</v>
      </c>
      <c r="Y230" s="135"/>
      <c r="Z230" s="138"/>
    </row>
    <row r="231" spans="2:26" ht="51.75" customHeight="1">
      <c r="B231" s="135">
        <v>223</v>
      </c>
      <c r="C231" s="253" t="s">
        <v>2000</v>
      </c>
      <c r="D231" s="253" t="s">
        <v>2062</v>
      </c>
      <c r="E231" s="135" t="s">
        <v>53</v>
      </c>
      <c r="F231" s="135" t="s">
        <v>2</v>
      </c>
      <c r="G231" s="169" t="s">
        <v>127</v>
      </c>
      <c r="H231" s="138"/>
      <c r="I231" s="138"/>
      <c r="J231" s="272">
        <v>300000</v>
      </c>
      <c r="K231" s="138"/>
      <c r="L231" s="138"/>
      <c r="M231" s="138"/>
      <c r="N231" s="138"/>
      <c r="O231" s="135">
        <v>1</v>
      </c>
      <c r="P231" s="135" t="s">
        <v>150</v>
      </c>
      <c r="Q231" s="135" t="s">
        <v>150</v>
      </c>
      <c r="R231" s="135" t="s">
        <v>150</v>
      </c>
      <c r="S231" s="135" t="s">
        <v>150</v>
      </c>
      <c r="T231" s="135" t="s">
        <v>150</v>
      </c>
      <c r="U231" s="135" t="s">
        <v>150</v>
      </c>
      <c r="V231" s="135" t="s">
        <v>150</v>
      </c>
      <c r="W231" s="135" t="s">
        <v>150</v>
      </c>
      <c r="X231" s="135" t="s">
        <v>150</v>
      </c>
      <c r="Y231" s="135"/>
      <c r="Z231" s="138"/>
    </row>
    <row r="232" spans="2:26" ht="51.75" customHeight="1">
      <c r="B232" s="135">
        <v>224</v>
      </c>
      <c r="C232" s="253" t="s">
        <v>2063</v>
      </c>
      <c r="D232" s="253" t="s">
        <v>2064</v>
      </c>
      <c r="E232" s="135" t="s">
        <v>53</v>
      </c>
      <c r="F232" s="135" t="s">
        <v>2</v>
      </c>
      <c r="G232" s="169" t="s">
        <v>127</v>
      </c>
      <c r="H232" s="138"/>
      <c r="I232" s="138"/>
      <c r="J232" s="272">
        <v>1000000</v>
      </c>
      <c r="K232" s="138"/>
      <c r="L232" s="138"/>
      <c r="M232" s="138"/>
      <c r="N232" s="138"/>
      <c r="O232" s="135">
        <v>1</v>
      </c>
      <c r="P232" s="135" t="s">
        <v>150</v>
      </c>
      <c r="Q232" s="135" t="s">
        <v>150</v>
      </c>
      <c r="R232" s="135" t="s">
        <v>150</v>
      </c>
      <c r="S232" s="135" t="s">
        <v>150</v>
      </c>
      <c r="T232" s="135" t="s">
        <v>150</v>
      </c>
      <c r="U232" s="135" t="s">
        <v>150</v>
      </c>
      <c r="V232" s="135" t="s">
        <v>150</v>
      </c>
      <c r="W232" s="135" t="s">
        <v>150</v>
      </c>
      <c r="X232" s="135" t="s">
        <v>150</v>
      </c>
      <c r="Y232" s="135"/>
      <c r="Z232" s="138"/>
    </row>
    <row r="233" spans="2:26" ht="51.75" customHeight="1">
      <c r="B233" s="135">
        <v>225</v>
      </c>
      <c r="C233" s="137" t="s">
        <v>346</v>
      </c>
      <c r="D233" s="155"/>
      <c r="E233" s="135" t="s">
        <v>45</v>
      </c>
      <c r="F233" s="135" t="s">
        <v>2</v>
      </c>
      <c r="G233" s="169" t="s">
        <v>148</v>
      </c>
      <c r="H233" s="138"/>
      <c r="I233" s="138"/>
      <c r="J233" s="181">
        <v>1000000</v>
      </c>
      <c r="K233" s="138"/>
      <c r="L233" s="138"/>
      <c r="M233" s="138"/>
      <c r="N233" s="138"/>
      <c r="O233" s="135" t="s">
        <v>150</v>
      </c>
      <c r="P233" s="135">
        <v>1</v>
      </c>
      <c r="Q233" s="135" t="s">
        <v>150</v>
      </c>
      <c r="R233" s="135" t="s">
        <v>150</v>
      </c>
      <c r="S233" s="135" t="s">
        <v>150</v>
      </c>
      <c r="T233" s="135" t="s">
        <v>150</v>
      </c>
      <c r="U233" s="135" t="s">
        <v>150</v>
      </c>
      <c r="V233" s="135" t="s">
        <v>150</v>
      </c>
      <c r="W233" s="135" t="s">
        <v>150</v>
      </c>
      <c r="X233" s="135" t="s">
        <v>150</v>
      </c>
      <c r="Y233" s="135"/>
      <c r="Z233" s="138"/>
    </row>
    <row r="234" spans="2:26" ht="51.75" customHeight="1">
      <c r="B234" s="135">
        <v>226</v>
      </c>
      <c r="C234" s="137" t="s">
        <v>347</v>
      </c>
      <c r="D234" s="155"/>
      <c r="E234" s="135" t="s">
        <v>45</v>
      </c>
      <c r="F234" s="135" t="s">
        <v>2</v>
      </c>
      <c r="G234" s="169" t="s">
        <v>148</v>
      </c>
      <c r="H234" s="138"/>
      <c r="I234" s="138"/>
      <c r="J234" s="181">
        <v>1000000</v>
      </c>
      <c r="K234" s="138"/>
      <c r="L234" s="138"/>
      <c r="M234" s="138"/>
      <c r="N234" s="138"/>
      <c r="O234" s="135" t="s">
        <v>150</v>
      </c>
      <c r="P234" s="135">
        <v>1</v>
      </c>
      <c r="Q234" s="135" t="s">
        <v>150</v>
      </c>
      <c r="R234" s="135" t="s">
        <v>150</v>
      </c>
      <c r="S234" s="135" t="s">
        <v>150</v>
      </c>
      <c r="T234" s="135" t="s">
        <v>150</v>
      </c>
      <c r="U234" s="135" t="s">
        <v>150</v>
      </c>
      <c r="V234" s="135" t="s">
        <v>150</v>
      </c>
      <c r="W234" s="135" t="s">
        <v>150</v>
      </c>
      <c r="X234" s="135" t="s">
        <v>150</v>
      </c>
      <c r="Y234" s="135"/>
      <c r="Z234" s="138"/>
    </row>
    <row r="235" spans="2:26" ht="51.75" customHeight="1">
      <c r="B235" s="135">
        <v>227</v>
      </c>
      <c r="C235" s="137" t="s">
        <v>348</v>
      </c>
      <c r="D235" s="155"/>
      <c r="E235" s="135" t="s">
        <v>45</v>
      </c>
      <c r="F235" s="135" t="s">
        <v>2</v>
      </c>
      <c r="G235" s="169" t="s">
        <v>148</v>
      </c>
      <c r="H235" s="138"/>
      <c r="I235" s="138"/>
      <c r="J235" s="181">
        <v>1000000</v>
      </c>
      <c r="K235" s="138"/>
      <c r="L235" s="138"/>
      <c r="M235" s="138"/>
      <c r="N235" s="138"/>
      <c r="O235" s="135" t="s">
        <v>150</v>
      </c>
      <c r="P235" s="135">
        <v>1</v>
      </c>
      <c r="Q235" s="135" t="s">
        <v>150</v>
      </c>
      <c r="R235" s="135" t="s">
        <v>150</v>
      </c>
      <c r="S235" s="135" t="s">
        <v>150</v>
      </c>
      <c r="T235" s="135" t="s">
        <v>150</v>
      </c>
      <c r="U235" s="135" t="s">
        <v>150</v>
      </c>
      <c r="V235" s="135" t="s">
        <v>150</v>
      </c>
      <c r="W235" s="135" t="s">
        <v>150</v>
      </c>
      <c r="X235" s="135" t="s">
        <v>150</v>
      </c>
      <c r="Y235" s="135"/>
      <c r="Z235" s="138"/>
    </row>
    <row r="236" spans="2:26" ht="51.75" customHeight="1">
      <c r="B236" s="135">
        <v>228</v>
      </c>
      <c r="C236" s="137" t="s">
        <v>349</v>
      </c>
      <c r="D236" s="155"/>
      <c r="E236" s="135" t="s">
        <v>45</v>
      </c>
      <c r="F236" s="135" t="s">
        <v>2</v>
      </c>
      <c r="G236" s="169" t="s">
        <v>148</v>
      </c>
      <c r="H236" s="138"/>
      <c r="I236" s="138"/>
      <c r="J236" s="181">
        <v>1500000</v>
      </c>
      <c r="K236" s="138"/>
      <c r="L236" s="138"/>
      <c r="M236" s="138"/>
      <c r="N236" s="138"/>
      <c r="O236" s="135" t="s">
        <v>150</v>
      </c>
      <c r="P236" s="135">
        <v>1</v>
      </c>
      <c r="Q236" s="135" t="s">
        <v>150</v>
      </c>
      <c r="R236" s="135" t="s">
        <v>150</v>
      </c>
      <c r="S236" s="135" t="s">
        <v>150</v>
      </c>
      <c r="T236" s="135" t="s">
        <v>150</v>
      </c>
      <c r="U236" s="135" t="s">
        <v>150</v>
      </c>
      <c r="V236" s="135" t="s">
        <v>150</v>
      </c>
      <c r="W236" s="135" t="s">
        <v>150</v>
      </c>
      <c r="X236" s="135" t="s">
        <v>150</v>
      </c>
      <c r="Y236" s="135"/>
      <c r="Z236" s="138"/>
    </row>
    <row r="237" spans="2:26" ht="51.75" customHeight="1">
      <c r="B237" s="135">
        <v>229</v>
      </c>
      <c r="C237" s="137" t="s">
        <v>350</v>
      </c>
      <c r="D237" s="155"/>
      <c r="E237" s="135" t="s">
        <v>45</v>
      </c>
      <c r="F237" s="135" t="s">
        <v>2</v>
      </c>
      <c r="G237" s="169" t="s">
        <v>148</v>
      </c>
      <c r="H237" s="138"/>
      <c r="I237" s="138"/>
      <c r="J237" s="181">
        <v>1000000</v>
      </c>
      <c r="K237" s="138"/>
      <c r="L237" s="138"/>
      <c r="M237" s="138"/>
      <c r="N237" s="138"/>
      <c r="O237" s="135" t="s">
        <v>150</v>
      </c>
      <c r="P237" s="135" t="s">
        <v>150</v>
      </c>
      <c r="Q237" s="135" t="s">
        <v>150</v>
      </c>
      <c r="R237" s="135" t="s">
        <v>150</v>
      </c>
      <c r="S237" s="135">
        <v>1</v>
      </c>
      <c r="T237" s="135" t="s">
        <v>150</v>
      </c>
      <c r="U237" s="135" t="s">
        <v>150</v>
      </c>
      <c r="V237" s="135" t="s">
        <v>150</v>
      </c>
      <c r="W237" s="135" t="s">
        <v>150</v>
      </c>
      <c r="X237" s="135" t="s">
        <v>150</v>
      </c>
      <c r="Y237" s="135"/>
      <c r="Z237" s="138"/>
    </row>
    <row r="238" spans="2:26" ht="51.75" customHeight="1">
      <c r="B238" s="135">
        <v>230</v>
      </c>
      <c r="C238" s="137" t="s">
        <v>351</v>
      </c>
      <c r="D238" s="155"/>
      <c r="E238" s="135" t="s">
        <v>45</v>
      </c>
      <c r="F238" s="135" t="s">
        <v>2</v>
      </c>
      <c r="G238" s="169" t="s">
        <v>148</v>
      </c>
      <c r="H238" s="138"/>
      <c r="I238" s="138"/>
      <c r="J238" s="181">
        <v>1000000</v>
      </c>
      <c r="K238" s="138"/>
      <c r="L238" s="138"/>
      <c r="M238" s="138"/>
      <c r="N238" s="138"/>
      <c r="O238" s="135" t="s">
        <v>150</v>
      </c>
      <c r="P238" s="135" t="s">
        <v>150</v>
      </c>
      <c r="Q238" s="135" t="s">
        <v>150</v>
      </c>
      <c r="R238" s="135" t="s">
        <v>150</v>
      </c>
      <c r="S238" s="135">
        <v>1</v>
      </c>
      <c r="T238" s="135" t="s">
        <v>150</v>
      </c>
      <c r="U238" s="135" t="s">
        <v>150</v>
      </c>
      <c r="V238" s="135" t="s">
        <v>150</v>
      </c>
      <c r="W238" s="135" t="s">
        <v>150</v>
      </c>
      <c r="X238" s="135" t="s">
        <v>150</v>
      </c>
      <c r="Y238" s="135"/>
      <c r="Z238" s="138"/>
    </row>
    <row r="239" spans="2:26" ht="51.75" customHeight="1">
      <c r="B239" s="135">
        <v>231</v>
      </c>
      <c r="C239" s="137" t="s">
        <v>352</v>
      </c>
      <c r="D239" s="155"/>
      <c r="E239" s="135" t="s">
        <v>45</v>
      </c>
      <c r="F239" s="135" t="s">
        <v>2</v>
      </c>
      <c r="G239" s="169" t="s">
        <v>148</v>
      </c>
      <c r="H239" s="138"/>
      <c r="I239" s="138"/>
      <c r="J239" s="181">
        <v>1000000</v>
      </c>
      <c r="K239" s="138"/>
      <c r="L239" s="138"/>
      <c r="M239" s="138"/>
      <c r="N239" s="138"/>
      <c r="O239" s="135" t="s">
        <v>150</v>
      </c>
      <c r="P239" s="135" t="s">
        <v>150</v>
      </c>
      <c r="Q239" s="135" t="s">
        <v>150</v>
      </c>
      <c r="R239" s="135" t="s">
        <v>150</v>
      </c>
      <c r="S239" s="135" t="s">
        <v>150</v>
      </c>
      <c r="T239" s="135" t="s">
        <v>150</v>
      </c>
      <c r="U239" s="135" t="s">
        <v>150</v>
      </c>
      <c r="V239" s="135" t="s">
        <v>150</v>
      </c>
      <c r="W239" s="135" t="s">
        <v>150</v>
      </c>
      <c r="X239" s="135">
        <v>1</v>
      </c>
      <c r="Y239" s="135">
        <v>165</v>
      </c>
      <c r="Z239" s="138"/>
    </row>
    <row r="240" spans="2:26" ht="51.75" customHeight="1">
      <c r="B240" s="135">
        <v>232</v>
      </c>
      <c r="C240" s="137" t="s">
        <v>353</v>
      </c>
      <c r="D240" s="155"/>
      <c r="E240" s="135" t="s">
        <v>45</v>
      </c>
      <c r="F240" s="135" t="s">
        <v>2</v>
      </c>
      <c r="G240" s="169" t="s">
        <v>148</v>
      </c>
      <c r="H240" s="138"/>
      <c r="I240" s="138"/>
      <c r="J240" s="181">
        <v>1000000</v>
      </c>
      <c r="K240" s="138"/>
      <c r="L240" s="138"/>
      <c r="M240" s="138"/>
      <c r="N240" s="138"/>
      <c r="O240" s="135" t="s">
        <v>150</v>
      </c>
      <c r="P240" s="135" t="s">
        <v>150</v>
      </c>
      <c r="Q240" s="135" t="s">
        <v>150</v>
      </c>
      <c r="R240" s="135" t="s">
        <v>150</v>
      </c>
      <c r="S240" s="135" t="s">
        <v>150</v>
      </c>
      <c r="T240" s="135" t="s">
        <v>150</v>
      </c>
      <c r="U240" s="135" t="s">
        <v>150</v>
      </c>
      <c r="V240" s="135" t="s">
        <v>150</v>
      </c>
      <c r="W240" s="135" t="s">
        <v>150</v>
      </c>
      <c r="X240" s="135">
        <v>1</v>
      </c>
      <c r="Y240" s="135"/>
      <c r="Z240" s="138"/>
    </row>
    <row r="241" spans="2:26" ht="51.75" customHeight="1">
      <c r="B241" s="135">
        <v>233</v>
      </c>
      <c r="C241" s="137" t="s">
        <v>354</v>
      </c>
      <c r="D241" s="155"/>
      <c r="E241" s="135" t="s">
        <v>45</v>
      </c>
      <c r="F241" s="135" t="s">
        <v>2</v>
      </c>
      <c r="G241" s="169" t="s">
        <v>148</v>
      </c>
      <c r="H241" s="138"/>
      <c r="I241" s="138"/>
      <c r="J241" s="181">
        <v>1000000</v>
      </c>
      <c r="K241" s="138"/>
      <c r="L241" s="138"/>
      <c r="M241" s="138"/>
      <c r="N241" s="138"/>
      <c r="O241" s="135" t="s">
        <v>150</v>
      </c>
      <c r="P241" s="135" t="s">
        <v>150</v>
      </c>
      <c r="Q241" s="135" t="s">
        <v>150</v>
      </c>
      <c r="R241" s="135" t="s">
        <v>150</v>
      </c>
      <c r="S241" s="135" t="s">
        <v>150</v>
      </c>
      <c r="T241" s="135" t="s">
        <v>150</v>
      </c>
      <c r="U241" s="135" t="s">
        <v>150</v>
      </c>
      <c r="V241" s="135" t="s">
        <v>150</v>
      </c>
      <c r="W241" s="135" t="s">
        <v>150</v>
      </c>
      <c r="X241" s="135">
        <v>1</v>
      </c>
      <c r="Y241" s="135"/>
      <c r="Z241" s="138"/>
    </row>
    <row r="242" spans="2:26" ht="51.75" customHeight="1">
      <c r="B242" s="135">
        <v>234</v>
      </c>
      <c r="C242" s="137" t="s">
        <v>355</v>
      </c>
      <c r="D242" s="155"/>
      <c r="E242" s="135" t="s">
        <v>45</v>
      </c>
      <c r="F242" s="135" t="s">
        <v>2</v>
      </c>
      <c r="G242" s="169" t="s">
        <v>148</v>
      </c>
      <c r="H242" s="138"/>
      <c r="I242" s="138"/>
      <c r="J242" s="181">
        <v>1000000</v>
      </c>
      <c r="K242" s="138"/>
      <c r="L242" s="138"/>
      <c r="M242" s="138"/>
      <c r="N242" s="138"/>
      <c r="O242" s="135" t="s">
        <v>150</v>
      </c>
      <c r="P242" s="135" t="s">
        <v>150</v>
      </c>
      <c r="Q242" s="135" t="s">
        <v>150</v>
      </c>
      <c r="R242" s="135" t="s">
        <v>150</v>
      </c>
      <c r="S242" s="135" t="s">
        <v>150</v>
      </c>
      <c r="T242" s="135" t="s">
        <v>150</v>
      </c>
      <c r="U242" s="135" t="s">
        <v>150</v>
      </c>
      <c r="V242" s="135" t="s">
        <v>150</v>
      </c>
      <c r="W242" s="135" t="s">
        <v>150</v>
      </c>
      <c r="X242" s="135">
        <v>1</v>
      </c>
      <c r="Y242" s="135">
        <v>95</v>
      </c>
      <c r="Z242" s="138"/>
    </row>
    <row r="243" spans="2:26" ht="51.75" customHeight="1">
      <c r="B243" s="135">
        <v>235</v>
      </c>
      <c r="C243" s="137" t="s">
        <v>356</v>
      </c>
      <c r="D243" s="155"/>
      <c r="E243" s="135" t="s">
        <v>45</v>
      </c>
      <c r="F243" s="135" t="s">
        <v>2</v>
      </c>
      <c r="G243" s="169" t="s">
        <v>148</v>
      </c>
      <c r="H243" s="138"/>
      <c r="I243" s="138"/>
      <c r="J243" s="181">
        <v>2000000</v>
      </c>
      <c r="K243" s="138"/>
      <c r="L243" s="138"/>
      <c r="M243" s="138"/>
      <c r="N243" s="138"/>
      <c r="O243" s="135" t="s">
        <v>150</v>
      </c>
      <c r="P243" s="135" t="s">
        <v>150</v>
      </c>
      <c r="Q243" s="135" t="s">
        <v>150</v>
      </c>
      <c r="R243" s="135" t="s">
        <v>150</v>
      </c>
      <c r="S243" s="135">
        <v>1</v>
      </c>
      <c r="T243" s="135" t="s">
        <v>150</v>
      </c>
      <c r="U243" s="135" t="s">
        <v>150</v>
      </c>
      <c r="V243" s="135" t="s">
        <v>150</v>
      </c>
      <c r="W243" s="135" t="s">
        <v>150</v>
      </c>
      <c r="X243" s="135" t="s">
        <v>150</v>
      </c>
      <c r="Y243" s="135"/>
      <c r="Z243" s="138"/>
    </row>
    <row r="244" spans="2:26" ht="51.75" customHeight="1">
      <c r="B244" s="135">
        <v>236</v>
      </c>
      <c r="C244" s="137" t="s">
        <v>357</v>
      </c>
      <c r="D244" s="155"/>
      <c r="E244" s="135" t="s">
        <v>45</v>
      </c>
      <c r="F244" s="135" t="s">
        <v>2</v>
      </c>
      <c r="G244" s="169" t="s">
        <v>148</v>
      </c>
      <c r="H244" s="138"/>
      <c r="I244" s="138"/>
      <c r="J244" s="181">
        <v>2000000</v>
      </c>
      <c r="K244" s="138"/>
      <c r="L244" s="138"/>
      <c r="M244" s="138"/>
      <c r="N244" s="138"/>
      <c r="O244" s="135" t="s">
        <v>150</v>
      </c>
      <c r="P244" s="135" t="s">
        <v>150</v>
      </c>
      <c r="Q244" s="135" t="s">
        <v>150</v>
      </c>
      <c r="R244" s="135" t="s">
        <v>150</v>
      </c>
      <c r="S244" s="135" t="s">
        <v>150</v>
      </c>
      <c r="T244" s="135" t="s">
        <v>150</v>
      </c>
      <c r="U244" s="135" t="s">
        <v>150</v>
      </c>
      <c r="V244" s="135" t="s">
        <v>150</v>
      </c>
      <c r="W244" s="135" t="s">
        <v>150</v>
      </c>
      <c r="X244" s="135">
        <v>1</v>
      </c>
      <c r="Y244" s="135"/>
      <c r="Z244" s="138"/>
    </row>
    <row r="245" spans="2:26" ht="51.75" customHeight="1">
      <c r="B245" s="135">
        <v>237</v>
      </c>
      <c r="C245" s="137" t="s">
        <v>358</v>
      </c>
      <c r="D245" s="155"/>
      <c r="E245" s="135" t="s">
        <v>45</v>
      </c>
      <c r="F245" s="135" t="s">
        <v>2</v>
      </c>
      <c r="G245" s="169" t="s">
        <v>148</v>
      </c>
      <c r="H245" s="138"/>
      <c r="I245" s="138"/>
      <c r="J245" s="181">
        <v>1000000</v>
      </c>
      <c r="K245" s="138"/>
      <c r="L245" s="138"/>
      <c r="M245" s="138"/>
      <c r="N245" s="138"/>
      <c r="O245" s="135" t="s">
        <v>150</v>
      </c>
      <c r="P245" s="135" t="s">
        <v>150</v>
      </c>
      <c r="Q245" s="135" t="s">
        <v>150</v>
      </c>
      <c r="R245" s="135" t="s">
        <v>150</v>
      </c>
      <c r="S245" s="135" t="s">
        <v>150</v>
      </c>
      <c r="T245" s="135" t="s">
        <v>150</v>
      </c>
      <c r="U245" s="135" t="s">
        <v>150</v>
      </c>
      <c r="V245" s="135" t="s">
        <v>150</v>
      </c>
      <c r="W245" s="135" t="s">
        <v>150</v>
      </c>
      <c r="X245" s="135">
        <v>1</v>
      </c>
      <c r="Y245" s="135"/>
      <c r="Z245" s="138"/>
    </row>
    <row r="246" spans="2:26" ht="51.75" customHeight="1">
      <c r="B246" s="135">
        <v>238</v>
      </c>
      <c r="C246" s="137" t="s">
        <v>359</v>
      </c>
      <c r="D246" s="155"/>
      <c r="E246" s="135" t="s">
        <v>45</v>
      </c>
      <c r="F246" s="135" t="s">
        <v>2</v>
      </c>
      <c r="G246" s="169" t="s">
        <v>148</v>
      </c>
      <c r="H246" s="138"/>
      <c r="I246" s="138"/>
      <c r="J246" s="181">
        <v>1000000</v>
      </c>
      <c r="K246" s="138"/>
      <c r="L246" s="138"/>
      <c r="M246" s="138"/>
      <c r="N246" s="138"/>
      <c r="O246" s="135" t="s">
        <v>150</v>
      </c>
      <c r="P246" s="135">
        <v>1</v>
      </c>
      <c r="Q246" s="135" t="s">
        <v>150</v>
      </c>
      <c r="R246" s="135" t="s">
        <v>150</v>
      </c>
      <c r="S246" s="135" t="s">
        <v>150</v>
      </c>
      <c r="T246" s="135" t="s">
        <v>150</v>
      </c>
      <c r="U246" s="135" t="s">
        <v>150</v>
      </c>
      <c r="V246" s="135" t="s">
        <v>150</v>
      </c>
      <c r="W246" s="135" t="s">
        <v>150</v>
      </c>
      <c r="X246" s="135" t="s">
        <v>150</v>
      </c>
      <c r="Y246" s="135"/>
      <c r="Z246" s="138"/>
    </row>
    <row r="247" spans="2:26" ht="51.75" customHeight="1">
      <c r="B247" s="135">
        <v>239</v>
      </c>
      <c r="C247" s="137" t="s">
        <v>360</v>
      </c>
      <c r="D247" s="155"/>
      <c r="E247" s="135" t="s">
        <v>45</v>
      </c>
      <c r="F247" s="135" t="s">
        <v>2</v>
      </c>
      <c r="G247" s="169" t="s">
        <v>148</v>
      </c>
      <c r="H247" s="138"/>
      <c r="I247" s="138"/>
      <c r="J247" s="181">
        <v>1000000</v>
      </c>
      <c r="K247" s="138"/>
      <c r="L247" s="138"/>
      <c r="M247" s="138"/>
      <c r="N247" s="138"/>
      <c r="O247" s="135" t="s">
        <v>150</v>
      </c>
      <c r="P247" s="135" t="s">
        <v>150</v>
      </c>
      <c r="Q247" s="135" t="s">
        <v>150</v>
      </c>
      <c r="R247" s="135" t="s">
        <v>150</v>
      </c>
      <c r="S247" s="135" t="s">
        <v>150</v>
      </c>
      <c r="T247" s="135" t="s">
        <v>150</v>
      </c>
      <c r="U247" s="135" t="s">
        <v>150</v>
      </c>
      <c r="V247" s="135" t="s">
        <v>150</v>
      </c>
      <c r="W247" s="135" t="s">
        <v>150</v>
      </c>
      <c r="X247" s="135">
        <v>1</v>
      </c>
      <c r="Y247" s="135"/>
      <c r="Z247" s="138"/>
    </row>
    <row r="248" spans="2:26" ht="51.75" customHeight="1">
      <c r="B248" s="135">
        <v>240</v>
      </c>
      <c r="C248" s="137" t="s">
        <v>361</v>
      </c>
      <c r="D248" s="155"/>
      <c r="E248" s="135" t="s">
        <v>45</v>
      </c>
      <c r="F248" s="135" t="s">
        <v>2</v>
      </c>
      <c r="G248" s="169" t="s">
        <v>148</v>
      </c>
      <c r="H248" s="138"/>
      <c r="I248" s="138"/>
      <c r="J248" s="181">
        <v>1000000</v>
      </c>
      <c r="K248" s="138"/>
      <c r="L248" s="138"/>
      <c r="M248" s="138"/>
      <c r="N248" s="138"/>
      <c r="O248" s="135" t="s">
        <v>150</v>
      </c>
      <c r="P248" s="135" t="s">
        <v>150</v>
      </c>
      <c r="Q248" s="135" t="s">
        <v>150</v>
      </c>
      <c r="R248" s="135" t="s">
        <v>150</v>
      </c>
      <c r="S248" s="135" t="s">
        <v>150</v>
      </c>
      <c r="T248" s="135" t="s">
        <v>150</v>
      </c>
      <c r="U248" s="135" t="s">
        <v>150</v>
      </c>
      <c r="V248" s="135" t="s">
        <v>150</v>
      </c>
      <c r="W248" s="135" t="s">
        <v>150</v>
      </c>
      <c r="X248" s="135">
        <v>1</v>
      </c>
      <c r="Y248" s="135"/>
      <c r="Z248" s="138"/>
    </row>
    <row r="249" spans="2:26" ht="51.75" customHeight="1">
      <c r="B249" s="135">
        <v>241</v>
      </c>
      <c r="C249" s="137" t="s">
        <v>362</v>
      </c>
      <c r="D249" s="155"/>
      <c r="E249" s="135" t="s">
        <v>45</v>
      </c>
      <c r="F249" s="135" t="s">
        <v>2</v>
      </c>
      <c r="G249" s="169" t="s">
        <v>148</v>
      </c>
      <c r="H249" s="138"/>
      <c r="I249" s="138"/>
      <c r="J249" s="181">
        <v>2000000</v>
      </c>
      <c r="K249" s="138"/>
      <c r="L249" s="138"/>
      <c r="M249" s="138"/>
      <c r="N249" s="138"/>
      <c r="O249" s="135" t="s">
        <v>150</v>
      </c>
      <c r="P249" s="135" t="s">
        <v>150</v>
      </c>
      <c r="Q249" s="135" t="s">
        <v>150</v>
      </c>
      <c r="R249" s="135" t="s">
        <v>150</v>
      </c>
      <c r="S249" s="135">
        <v>1</v>
      </c>
      <c r="T249" s="135" t="s">
        <v>150</v>
      </c>
      <c r="U249" s="135" t="s">
        <v>150</v>
      </c>
      <c r="V249" s="135" t="s">
        <v>150</v>
      </c>
      <c r="W249" s="135" t="s">
        <v>150</v>
      </c>
      <c r="X249" s="135" t="s">
        <v>150</v>
      </c>
      <c r="Y249" s="135"/>
      <c r="Z249" s="138"/>
    </row>
    <row r="250" spans="2:26" ht="51.75" customHeight="1">
      <c r="B250" s="135">
        <v>242</v>
      </c>
      <c r="C250" s="137" t="s">
        <v>363</v>
      </c>
      <c r="D250" s="155"/>
      <c r="E250" s="135" t="s">
        <v>45</v>
      </c>
      <c r="F250" s="135" t="s">
        <v>2</v>
      </c>
      <c r="G250" s="169" t="s">
        <v>148</v>
      </c>
      <c r="H250" s="138"/>
      <c r="I250" s="138"/>
      <c r="J250" s="181">
        <v>1000000</v>
      </c>
      <c r="K250" s="138"/>
      <c r="L250" s="138"/>
      <c r="M250" s="138"/>
      <c r="N250" s="138"/>
      <c r="O250" s="135" t="s">
        <v>150</v>
      </c>
      <c r="P250" s="135" t="s">
        <v>150</v>
      </c>
      <c r="Q250" s="135" t="s">
        <v>150</v>
      </c>
      <c r="R250" s="135" t="s">
        <v>150</v>
      </c>
      <c r="S250" s="135">
        <v>1</v>
      </c>
      <c r="T250" s="135" t="s">
        <v>150</v>
      </c>
      <c r="U250" s="135" t="s">
        <v>150</v>
      </c>
      <c r="V250" s="135" t="s">
        <v>150</v>
      </c>
      <c r="W250" s="135" t="s">
        <v>150</v>
      </c>
      <c r="X250" s="135" t="s">
        <v>150</v>
      </c>
      <c r="Y250" s="135"/>
      <c r="Z250" s="138"/>
    </row>
    <row r="251" spans="2:26" ht="51.75" customHeight="1">
      <c r="B251" s="135">
        <v>243</v>
      </c>
      <c r="C251" s="137" t="s">
        <v>364</v>
      </c>
      <c r="D251" s="155"/>
      <c r="E251" s="135" t="s">
        <v>45</v>
      </c>
      <c r="F251" s="135" t="s">
        <v>2</v>
      </c>
      <c r="G251" s="169" t="s">
        <v>148</v>
      </c>
      <c r="H251" s="138"/>
      <c r="I251" s="138"/>
      <c r="J251" s="181">
        <v>1000000</v>
      </c>
      <c r="K251" s="138"/>
      <c r="L251" s="138"/>
      <c r="M251" s="138"/>
      <c r="N251" s="138"/>
      <c r="O251" s="135" t="s">
        <v>150</v>
      </c>
      <c r="P251" s="135">
        <v>1</v>
      </c>
      <c r="Q251" s="135" t="s">
        <v>150</v>
      </c>
      <c r="R251" s="135" t="s">
        <v>150</v>
      </c>
      <c r="S251" s="135" t="s">
        <v>150</v>
      </c>
      <c r="T251" s="135" t="s">
        <v>150</v>
      </c>
      <c r="U251" s="135" t="s">
        <v>150</v>
      </c>
      <c r="V251" s="135" t="s">
        <v>150</v>
      </c>
      <c r="W251" s="135" t="s">
        <v>150</v>
      </c>
      <c r="X251" s="135" t="s">
        <v>150</v>
      </c>
      <c r="Y251" s="135"/>
      <c r="Z251" s="138"/>
    </row>
    <row r="252" spans="2:26" ht="51.75" customHeight="1">
      <c r="B252" s="135">
        <v>244</v>
      </c>
      <c r="C252" s="137" t="s">
        <v>365</v>
      </c>
      <c r="D252" s="155"/>
      <c r="E252" s="135" t="s">
        <v>45</v>
      </c>
      <c r="F252" s="135" t="s">
        <v>2</v>
      </c>
      <c r="G252" s="169" t="s">
        <v>148</v>
      </c>
      <c r="H252" s="138"/>
      <c r="I252" s="138"/>
      <c r="J252" s="181">
        <v>1000000</v>
      </c>
      <c r="K252" s="138"/>
      <c r="L252" s="138"/>
      <c r="M252" s="138"/>
      <c r="N252" s="138"/>
      <c r="O252" s="135" t="s">
        <v>150</v>
      </c>
      <c r="P252" s="135">
        <v>1</v>
      </c>
      <c r="Q252" s="135" t="s">
        <v>150</v>
      </c>
      <c r="R252" s="135" t="s">
        <v>150</v>
      </c>
      <c r="S252" s="135" t="s">
        <v>150</v>
      </c>
      <c r="T252" s="135" t="s">
        <v>150</v>
      </c>
      <c r="U252" s="135" t="s">
        <v>150</v>
      </c>
      <c r="V252" s="135" t="s">
        <v>150</v>
      </c>
      <c r="W252" s="135" t="s">
        <v>150</v>
      </c>
      <c r="X252" s="135" t="s">
        <v>150</v>
      </c>
      <c r="Y252" s="135"/>
      <c r="Z252" s="138"/>
    </row>
    <row r="253" spans="2:26" ht="51.75" customHeight="1">
      <c r="B253" s="135">
        <v>245</v>
      </c>
      <c r="C253" s="137" t="s">
        <v>366</v>
      </c>
      <c r="D253" s="155"/>
      <c r="E253" s="135" t="s">
        <v>45</v>
      </c>
      <c r="F253" s="135" t="s">
        <v>2</v>
      </c>
      <c r="G253" s="169" t="s">
        <v>148</v>
      </c>
      <c r="H253" s="138"/>
      <c r="I253" s="138"/>
      <c r="J253" s="181">
        <v>1000000</v>
      </c>
      <c r="K253" s="138"/>
      <c r="L253" s="138"/>
      <c r="M253" s="138"/>
      <c r="N253" s="138"/>
      <c r="O253" s="135" t="s">
        <v>150</v>
      </c>
      <c r="P253" s="135" t="s">
        <v>150</v>
      </c>
      <c r="Q253" s="135" t="s">
        <v>150</v>
      </c>
      <c r="R253" s="135" t="s">
        <v>150</v>
      </c>
      <c r="S253" s="135">
        <v>1</v>
      </c>
      <c r="T253" s="135" t="s">
        <v>150</v>
      </c>
      <c r="U253" s="135" t="s">
        <v>150</v>
      </c>
      <c r="V253" s="135" t="s">
        <v>150</v>
      </c>
      <c r="W253" s="135" t="s">
        <v>150</v>
      </c>
      <c r="X253" s="135" t="s">
        <v>150</v>
      </c>
      <c r="Y253" s="135"/>
      <c r="Z253" s="138"/>
    </row>
    <row r="254" spans="2:26" ht="51.75" customHeight="1">
      <c r="B254" s="135">
        <v>246</v>
      </c>
      <c r="C254" s="137" t="s">
        <v>367</v>
      </c>
      <c r="D254" s="155"/>
      <c r="E254" s="135" t="s">
        <v>45</v>
      </c>
      <c r="F254" s="135" t="s">
        <v>2</v>
      </c>
      <c r="G254" s="169" t="s">
        <v>148</v>
      </c>
      <c r="H254" s="138"/>
      <c r="I254" s="138"/>
      <c r="J254" s="181">
        <v>1000000</v>
      </c>
      <c r="K254" s="138"/>
      <c r="L254" s="138"/>
      <c r="M254" s="138"/>
      <c r="N254" s="138"/>
      <c r="O254" s="135" t="s">
        <v>150</v>
      </c>
      <c r="P254" s="135" t="s">
        <v>150</v>
      </c>
      <c r="Q254" s="135" t="s">
        <v>150</v>
      </c>
      <c r="R254" s="135" t="s">
        <v>150</v>
      </c>
      <c r="S254" s="135" t="s">
        <v>150</v>
      </c>
      <c r="T254" s="135" t="s">
        <v>150</v>
      </c>
      <c r="U254" s="135" t="s">
        <v>150</v>
      </c>
      <c r="V254" s="135" t="s">
        <v>150</v>
      </c>
      <c r="W254" s="135" t="s">
        <v>150</v>
      </c>
      <c r="X254" s="135">
        <v>1</v>
      </c>
      <c r="Y254" s="135"/>
      <c r="Z254" s="138"/>
    </row>
    <row r="255" spans="2:26" ht="51.75" customHeight="1">
      <c r="B255" s="135">
        <v>247</v>
      </c>
      <c r="C255" s="137" t="s">
        <v>368</v>
      </c>
      <c r="D255" s="155"/>
      <c r="E255" s="135" t="s">
        <v>45</v>
      </c>
      <c r="F255" s="135" t="s">
        <v>2</v>
      </c>
      <c r="G255" s="169" t="s">
        <v>148</v>
      </c>
      <c r="H255" s="138"/>
      <c r="I255" s="138"/>
      <c r="J255" s="181">
        <v>1000000</v>
      </c>
      <c r="K255" s="138"/>
      <c r="L255" s="138"/>
      <c r="M255" s="138"/>
      <c r="N255" s="138"/>
      <c r="O255" s="135" t="s">
        <v>150</v>
      </c>
      <c r="P255" s="135">
        <v>1</v>
      </c>
      <c r="Q255" s="135" t="s">
        <v>150</v>
      </c>
      <c r="R255" s="135" t="s">
        <v>150</v>
      </c>
      <c r="S255" s="135" t="s">
        <v>150</v>
      </c>
      <c r="T255" s="135" t="s">
        <v>150</v>
      </c>
      <c r="U255" s="135" t="s">
        <v>150</v>
      </c>
      <c r="V255" s="135" t="s">
        <v>150</v>
      </c>
      <c r="W255" s="135" t="s">
        <v>150</v>
      </c>
      <c r="X255" s="135" t="s">
        <v>150</v>
      </c>
      <c r="Y255" s="135"/>
      <c r="Z255" s="138"/>
    </row>
    <row r="256" spans="2:26" ht="51.75" customHeight="1">
      <c r="B256" s="135">
        <v>248</v>
      </c>
      <c r="C256" s="137" t="s">
        <v>369</v>
      </c>
      <c r="D256" s="155"/>
      <c r="E256" s="135" t="s">
        <v>45</v>
      </c>
      <c r="F256" s="135" t="s">
        <v>2</v>
      </c>
      <c r="G256" s="169" t="s">
        <v>148</v>
      </c>
      <c r="H256" s="138"/>
      <c r="I256" s="138"/>
      <c r="J256" s="181">
        <v>2000000</v>
      </c>
      <c r="K256" s="138"/>
      <c r="L256" s="138"/>
      <c r="M256" s="138"/>
      <c r="N256" s="138"/>
      <c r="O256" s="135" t="s">
        <v>150</v>
      </c>
      <c r="P256" s="135">
        <v>1</v>
      </c>
      <c r="Q256" s="135" t="s">
        <v>150</v>
      </c>
      <c r="R256" s="135" t="s">
        <v>150</v>
      </c>
      <c r="S256" s="135" t="s">
        <v>150</v>
      </c>
      <c r="T256" s="135" t="s">
        <v>150</v>
      </c>
      <c r="U256" s="135" t="s">
        <v>150</v>
      </c>
      <c r="V256" s="135" t="s">
        <v>150</v>
      </c>
      <c r="W256" s="135" t="s">
        <v>150</v>
      </c>
      <c r="X256" s="135" t="s">
        <v>150</v>
      </c>
      <c r="Y256" s="135"/>
      <c r="Z256" s="138"/>
    </row>
    <row r="257" spans="2:26" ht="51.75" customHeight="1">
      <c r="B257" s="135">
        <v>249</v>
      </c>
      <c r="C257" s="137" t="s">
        <v>370</v>
      </c>
      <c r="D257" s="155"/>
      <c r="E257" s="135" t="s">
        <v>45</v>
      </c>
      <c r="F257" s="135" t="s">
        <v>2</v>
      </c>
      <c r="G257" s="169" t="s">
        <v>148</v>
      </c>
      <c r="H257" s="138"/>
      <c r="I257" s="138"/>
      <c r="J257" s="181">
        <v>1000000</v>
      </c>
      <c r="K257" s="138"/>
      <c r="L257" s="138"/>
      <c r="M257" s="138"/>
      <c r="N257" s="138"/>
      <c r="O257" s="135" t="s">
        <v>150</v>
      </c>
      <c r="P257" s="135" t="s">
        <v>150</v>
      </c>
      <c r="Q257" s="135" t="s">
        <v>150</v>
      </c>
      <c r="R257" s="135" t="s">
        <v>150</v>
      </c>
      <c r="S257" s="135">
        <v>1</v>
      </c>
      <c r="T257" s="135" t="s">
        <v>150</v>
      </c>
      <c r="U257" s="135" t="s">
        <v>150</v>
      </c>
      <c r="V257" s="135" t="s">
        <v>150</v>
      </c>
      <c r="W257" s="135" t="s">
        <v>150</v>
      </c>
      <c r="X257" s="135" t="s">
        <v>150</v>
      </c>
      <c r="Y257" s="135"/>
      <c r="Z257" s="138"/>
    </row>
    <row r="258" spans="2:26" ht="51.75" customHeight="1">
      <c r="B258" s="135">
        <v>250</v>
      </c>
      <c r="C258" s="137" t="s">
        <v>371</v>
      </c>
      <c r="D258" s="155"/>
      <c r="E258" s="135" t="s">
        <v>45</v>
      </c>
      <c r="F258" s="135" t="s">
        <v>2</v>
      </c>
      <c r="G258" s="169" t="s">
        <v>148</v>
      </c>
      <c r="H258" s="138"/>
      <c r="I258" s="138"/>
      <c r="J258" s="181">
        <v>1000000</v>
      </c>
      <c r="K258" s="138"/>
      <c r="L258" s="138"/>
      <c r="M258" s="138"/>
      <c r="N258" s="138"/>
      <c r="O258" s="135" t="s">
        <v>150</v>
      </c>
      <c r="P258" s="135">
        <v>1</v>
      </c>
      <c r="Q258" s="135" t="s">
        <v>150</v>
      </c>
      <c r="R258" s="135" t="s">
        <v>150</v>
      </c>
      <c r="S258" s="135" t="s">
        <v>150</v>
      </c>
      <c r="T258" s="135" t="s">
        <v>150</v>
      </c>
      <c r="U258" s="135" t="s">
        <v>150</v>
      </c>
      <c r="V258" s="135" t="s">
        <v>150</v>
      </c>
      <c r="W258" s="135" t="s">
        <v>150</v>
      </c>
      <c r="X258" s="135" t="s">
        <v>150</v>
      </c>
      <c r="Y258" s="135"/>
      <c r="Z258" s="138"/>
    </row>
    <row r="259" spans="2:26" ht="51.75" customHeight="1">
      <c r="B259" s="135">
        <v>251</v>
      </c>
      <c r="C259" s="137" t="s">
        <v>372</v>
      </c>
      <c r="D259" s="155"/>
      <c r="E259" s="135" t="s">
        <v>45</v>
      </c>
      <c r="F259" s="135" t="s">
        <v>2</v>
      </c>
      <c r="G259" s="169" t="s">
        <v>148</v>
      </c>
      <c r="H259" s="138"/>
      <c r="I259" s="138"/>
      <c r="J259" s="181">
        <v>1000000</v>
      </c>
      <c r="K259" s="138"/>
      <c r="L259" s="138"/>
      <c r="M259" s="138"/>
      <c r="N259" s="138"/>
      <c r="O259" s="135" t="s">
        <v>150</v>
      </c>
      <c r="P259" s="135" t="s">
        <v>150</v>
      </c>
      <c r="Q259" s="135" t="s">
        <v>150</v>
      </c>
      <c r="R259" s="135" t="s">
        <v>150</v>
      </c>
      <c r="S259" s="135">
        <v>1</v>
      </c>
      <c r="T259" s="135" t="s">
        <v>150</v>
      </c>
      <c r="U259" s="135" t="s">
        <v>150</v>
      </c>
      <c r="V259" s="135" t="s">
        <v>150</v>
      </c>
      <c r="W259" s="135" t="s">
        <v>150</v>
      </c>
      <c r="X259" s="135" t="s">
        <v>150</v>
      </c>
      <c r="Y259" s="135"/>
      <c r="Z259" s="138"/>
    </row>
    <row r="260" spans="2:26" ht="51.75" customHeight="1">
      <c r="B260" s="135">
        <v>252</v>
      </c>
      <c r="C260" s="237" t="s">
        <v>626</v>
      </c>
      <c r="D260" s="155"/>
      <c r="E260" s="135" t="s">
        <v>45</v>
      </c>
      <c r="F260" s="135" t="s">
        <v>2</v>
      </c>
      <c r="G260" s="169" t="s">
        <v>148</v>
      </c>
      <c r="H260" s="138"/>
      <c r="I260" s="138"/>
      <c r="J260" s="240">
        <v>2000000</v>
      </c>
      <c r="K260" s="138"/>
      <c r="L260" s="138"/>
      <c r="M260" s="138"/>
      <c r="N260" s="138"/>
      <c r="O260" s="135" t="s">
        <v>150</v>
      </c>
      <c r="P260" s="135">
        <v>1</v>
      </c>
      <c r="Q260" s="135" t="s">
        <v>150</v>
      </c>
      <c r="R260" s="135" t="s">
        <v>150</v>
      </c>
      <c r="S260" s="135" t="s">
        <v>150</v>
      </c>
      <c r="T260" s="135" t="s">
        <v>150</v>
      </c>
      <c r="U260" s="135" t="s">
        <v>150</v>
      </c>
      <c r="V260" s="135" t="s">
        <v>150</v>
      </c>
      <c r="W260" s="135" t="s">
        <v>150</v>
      </c>
      <c r="X260" s="135" t="s">
        <v>150</v>
      </c>
      <c r="Y260" s="135"/>
      <c r="Z260" s="138"/>
    </row>
    <row r="261" spans="2:26" ht="51.75" customHeight="1">
      <c r="B261" s="135">
        <v>253</v>
      </c>
      <c r="C261" s="237" t="s">
        <v>627</v>
      </c>
      <c r="D261" s="155"/>
      <c r="E261" s="135" t="s">
        <v>45</v>
      </c>
      <c r="F261" s="135" t="s">
        <v>2</v>
      </c>
      <c r="G261" s="169" t="s">
        <v>148</v>
      </c>
      <c r="H261" s="138"/>
      <c r="I261" s="138"/>
      <c r="J261" s="240">
        <v>2000000</v>
      </c>
      <c r="K261" s="138"/>
      <c r="L261" s="138"/>
      <c r="M261" s="138"/>
      <c r="N261" s="138"/>
      <c r="O261" s="135" t="s">
        <v>150</v>
      </c>
      <c r="P261" s="135">
        <v>1</v>
      </c>
      <c r="Q261" s="135" t="s">
        <v>150</v>
      </c>
      <c r="R261" s="135" t="s">
        <v>150</v>
      </c>
      <c r="S261" s="135" t="s">
        <v>150</v>
      </c>
      <c r="T261" s="135" t="s">
        <v>150</v>
      </c>
      <c r="U261" s="135" t="s">
        <v>150</v>
      </c>
      <c r="V261" s="135" t="s">
        <v>150</v>
      </c>
      <c r="W261" s="135" t="s">
        <v>150</v>
      </c>
      <c r="X261" s="135" t="s">
        <v>150</v>
      </c>
      <c r="Y261" s="135"/>
      <c r="Z261" s="138"/>
    </row>
    <row r="262" spans="2:26" ht="51.75" customHeight="1">
      <c r="B262" s="135">
        <v>254</v>
      </c>
      <c r="C262" s="237" t="s">
        <v>628</v>
      </c>
      <c r="D262" s="155"/>
      <c r="E262" s="135" t="s">
        <v>45</v>
      </c>
      <c r="F262" s="135" t="s">
        <v>2</v>
      </c>
      <c r="G262" s="169" t="s">
        <v>148</v>
      </c>
      <c r="H262" s="138"/>
      <c r="I262" s="138"/>
      <c r="J262" s="240">
        <v>1000000</v>
      </c>
      <c r="K262" s="138"/>
      <c r="L262" s="138"/>
      <c r="M262" s="138"/>
      <c r="N262" s="138"/>
      <c r="O262" s="135" t="s">
        <v>150</v>
      </c>
      <c r="P262" s="135">
        <v>1</v>
      </c>
      <c r="Q262" s="135" t="s">
        <v>150</v>
      </c>
      <c r="R262" s="135" t="s">
        <v>150</v>
      </c>
      <c r="S262" s="135" t="s">
        <v>150</v>
      </c>
      <c r="T262" s="135" t="s">
        <v>150</v>
      </c>
      <c r="U262" s="135" t="s">
        <v>150</v>
      </c>
      <c r="V262" s="135" t="s">
        <v>150</v>
      </c>
      <c r="W262" s="135" t="s">
        <v>150</v>
      </c>
      <c r="X262" s="135" t="s">
        <v>150</v>
      </c>
      <c r="Y262" s="135"/>
      <c r="Z262" s="138"/>
    </row>
    <row r="263" spans="2:26" ht="51.75" customHeight="1">
      <c r="B263" s="135">
        <v>255</v>
      </c>
      <c r="C263" s="237" t="s">
        <v>2065</v>
      </c>
      <c r="D263" s="253"/>
      <c r="E263" s="135" t="s">
        <v>45</v>
      </c>
      <c r="F263" s="135" t="s">
        <v>2</v>
      </c>
      <c r="G263" s="169" t="s">
        <v>148</v>
      </c>
      <c r="H263" s="138"/>
      <c r="I263" s="138"/>
      <c r="J263" s="240">
        <v>1000000</v>
      </c>
      <c r="K263" s="138"/>
      <c r="L263" s="138"/>
      <c r="M263" s="138"/>
      <c r="N263" s="138"/>
      <c r="O263" s="135">
        <v>1</v>
      </c>
      <c r="P263" s="135" t="s">
        <v>150</v>
      </c>
      <c r="Q263" s="135" t="s">
        <v>150</v>
      </c>
      <c r="R263" s="135" t="s">
        <v>150</v>
      </c>
      <c r="S263" s="135" t="s">
        <v>150</v>
      </c>
      <c r="T263" s="135" t="s">
        <v>150</v>
      </c>
      <c r="U263" s="135" t="s">
        <v>150</v>
      </c>
      <c r="V263" s="135" t="s">
        <v>150</v>
      </c>
      <c r="W263" s="135" t="s">
        <v>150</v>
      </c>
      <c r="X263" s="135" t="s">
        <v>150</v>
      </c>
      <c r="Y263" s="135"/>
      <c r="Z263" s="138"/>
    </row>
    <row r="264" spans="2:26" ht="51.75" customHeight="1">
      <c r="B264" s="135">
        <v>256</v>
      </c>
      <c r="C264" s="237" t="s">
        <v>2066</v>
      </c>
      <c r="D264" s="253"/>
      <c r="E264" s="135" t="s">
        <v>45</v>
      </c>
      <c r="F264" s="135" t="s">
        <v>2</v>
      </c>
      <c r="G264" s="169" t="s">
        <v>148</v>
      </c>
      <c r="H264" s="138"/>
      <c r="I264" s="138"/>
      <c r="J264" s="240">
        <v>1000000</v>
      </c>
      <c r="K264" s="138"/>
      <c r="L264" s="138"/>
      <c r="M264" s="138"/>
      <c r="N264" s="138"/>
      <c r="O264" s="135">
        <v>1</v>
      </c>
      <c r="P264" s="135" t="s">
        <v>150</v>
      </c>
      <c r="Q264" s="135" t="s">
        <v>150</v>
      </c>
      <c r="R264" s="135" t="s">
        <v>150</v>
      </c>
      <c r="S264" s="135" t="s">
        <v>150</v>
      </c>
      <c r="T264" s="135" t="s">
        <v>150</v>
      </c>
      <c r="U264" s="135" t="s">
        <v>150</v>
      </c>
      <c r="V264" s="135" t="s">
        <v>150</v>
      </c>
      <c r="W264" s="135" t="s">
        <v>150</v>
      </c>
      <c r="X264" s="135" t="s">
        <v>150</v>
      </c>
      <c r="Y264" s="135"/>
      <c r="Z264" s="138"/>
    </row>
    <row r="265" spans="2:26" ht="51.75" customHeight="1">
      <c r="B265" s="135">
        <v>257</v>
      </c>
      <c r="C265" s="237" t="s">
        <v>2067</v>
      </c>
      <c r="D265" s="253"/>
      <c r="E265" s="135" t="s">
        <v>45</v>
      </c>
      <c r="F265" s="135" t="s">
        <v>2</v>
      </c>
      <c r="G265" s="169" t="s">
        <v>148</v>
      </c>
      <c r="H265" s="138"/>
      <c r="I265" s="138"/>
      <c r="J265" s="240">
        <v>2000000</v>
      </c>
      <c r="K265" s="138"/>
      <c r="L265" s="138"/>
      <c r="M265" s="138"/>
      <c r="N265" s="138"/>
      <c r="O265" s="135">
        <v>1</v>
      </c>
      <c r="P265" s="135" t="s">
        <v>150</v>
      </c>
      <c r="Q265" s="135" t="s">
        <v>150</v>
      </c>
      <c r="R265" s="135" t="s">
        <v>150</v>
      </c>
      <c r="S265" s="135" t="s">
        <v>150</v>
      </c>
      <c r="T265" s="135" t="s">
        <v>150</v>
      </c>
      <c r="U265" s="135" t="s">
        <v>150</v>
      </c>
      <c r="V265" s="135" t="s">
        <v>150</v>
      </c>
      <c r="W265" s="135" t="s">
        <v>150</v>
      </c>
      <c r="X265" s="135" t="s">
        <v>150</v>
      </c>
      <c r="Y265" s="135"/>
      <c r="Z265" s="138"/>
    </row>
    <row r="266" spans="2:26" ht="51.75" customHeight="1">
      <c r="B266" s="135">
        <v>258</v>
      </c>
      <c r="C266" s="237" t="s">
        <v>2068</v>
      </c>
      <c r="D266" s="253"/>
      <c r="E266" s="135" t="s">
        <v>45</v>
      </c>
      <c r="F266" s="135" t="s">
        <v>2</v>
      </c>
      <c r="G266" s="169" t="s">
        <v>148</v>
      </c>
      <c r="H266" s="138"/>
      <c r="I266" s="138"/>
      <c r="J266" s="240">
        <v>2000000</v>
      </c>
      <c r="K266" s="138"/>
      <c r="L266" s="138"/>
      <c r="M266" s="138"/>
      <c r="N266" s="138"/>
      <c r="O266" s="135">
        <v>1</v>
      </c>
      <c r="P266" s="135" t="s">
        <v>150</v>
      </c>
      <c r="Q266" s="135" t="s">
        <v>150</v>
      </c>
      <c r="R266" s="135" t="s">
        <v>150</v>
      </c>
      <c r="S266" s="135" t="s">
        <v>150</v>
      </c>
      <c r="T266" s="135" t="s">
        <v>150</v>
      </c>
      <c r="U266" s="135" t="s">
        <v>150</v>
      </c>
      <c r="V266" s="135" t="s">
        <v>150</v>
      </c>
      <c r="W266" s="135" t="s">
        <v>150</v>
      </c>
      <c r="X266" s="135" t="s">
        <v>150</v>
      </c>
      <c r="Y266" s="135"/>
      <c r="Z266" s="138"/>
    </row>
    <row r="267" spans="2:26" ht="51.75" customHeight="1">
      <c r="B267" s="135">
        <v>259</v>
      </c>
      <c r="C267" s="237" t="s">
        <v>2069</v>
      </c>
      <c r="D267" s="253"/>
      <c r="E267" s="135" t="s">
        <v>45</v>
      </c>
      <c r="F267" s="135" t="s">
        <v>2</v>
      </c>
      <c r="G267" s="169" t="s">
        <v>148</v>
      </c>
      <c r="H267" s="138"/>
      <c r="I267" s="138"/>
      <c r="J267" s="240">
        <v>1000000</v>
      </c>
      <c r="K267" s="138"/>
      <c r="L267" s="138"/>
      <c r="M267" s="138"/>
      <c r="N267" s="138"/>
      <c r="O267" s="135">
        <v>1</v>
      </c>
      <c r="P267" s="135" t="s">
        <v>150</v>
      </c>
      <c r="Q267" s="135" t="s">
        <v>150</v>
      </c>
      <c r="R267" s="135" t="s">
        <v>150</v>
      </c>
      <c r="S267" s="135" t="s">
        <v>150</v>
      </c>
      <c r="T267" s="135" t="s">
        <v>150</v>
      </c>
      <c r="U267" s="135" t="s">
        <v>150</v>
      </c>
      <c r="V267" s="135" t="s">
        <v>150</v>
      </c>
      <c r="W267" s="135" t="s">
        <v>150</v>
      </c>
      <c r="X267" s="135" t="s">
        <v>150</v>
      </c>
      <c r="Y267" s="135"/>
      <c r="Z267" s="138"/>
    </row>
    <row r="268" spans="2:26" ht="51.75" customHeight="1">
      <c r="B268" s="135">
        <v>260</v>
      </c>
      <c r="C268" s="237" t="s">
        <v>2070</v>
      </c>
      <c r="D268" s="253"/>
      <c r="E268" s="135" t="s">
        <v>45</v>
      </c>
      <c r="F268" s="135" t="s">
        <v>2</v>
      </c>
      <c r="G268" s="169" t="s">
        <v>148</v>
      </c>
      <c r="H268" s="138"/>
      <c r="I268" s="138"/>
      <c r="J268" s="240">
        <v>1000000</v>
      </c>
      <c r="K268" s="138"/>
      <c r="L268" s="138"/>
      <c r="M268" s="138"/>
      <c r="N268" s="138"/>
      <c r="O268" s="135">
        <v>1</v>
      </c>
      <c r="P268" s="135" t="s">
        <v>150</v>
      </c>
      <c r="Q268" s="135" t="s">
        <v>150</v>
      </c>
      <c r="R268" s="135" t="s">
        <v>150</v>
      </c>
      <c r="S268" s="135" t="s">
        <v>150</v>
      </c>
      <c r="T268" s="135" t="s">
        <v>150</v>
      </c>
      <c r="U268" s="135" t="s">
        <v>150</v>
      </c>
      <c r="V268" s="135" t="s">
        <v>150</v>
      </c>
      <c r="W268" s="135" t="s">
        <v>150</v>
      </c>
      <c r="X268" s="135" t="s">
        <v>150</v>
      </c>
      <c r="Y268" s="135"/>
      <c r="Z268" s="138"/>
    </row>
    <row r="269" spans="2:26" ht="51.75" customHeight="1">
      <c r="B269" s="135">
        <v>261</v>
      </c>
      <c r="C269" s="237" t="s">
        <v>2071</v>
      </c>
      <c r="D269" s="253"/>
      <c r="E269" s="135" t="s">
        <v>45</v>
      </c>
      <c r="F269" s="135" t="s">
        <v>2</v>
      </c>
      <c r="G269" s="169" t="s">
        <v>148</v>
      </c>
      <c r="H269" s="138"/>
      <c r="I269" s="138"/>
      <c r="J269" s="240">
        <v>1000000</v>
      </c>
      <c r="K269" s="138"/>
      <c r="L269" s="138"/>
      <c r="M269" s="138"/>
      <c r="N269" s="138"/>
      <c r="O269" s="135">
        <v>1</v>
      </c>
      <c r="P269" s="135" t="s">
        <v>150</v>
      </c>
      <c r="Q269" s="135" t="s">
        <v>150</v>
      </c>
      <c r="R269" s="135" t="s">
        <v>150</v>
      </c>
      <c r="S269" s="135" t="s">
        <v>150</v>
      </c>
      <c r="T269" s="135" t="s">
        <v>150</v>
      </c>
      <c r="U269" s="135" t="s">
        <v>150</v>
      </c>
      <c r="V269" s="135" t="s">
        <v>150</v>
      </c>
      <c r="W269" s="135" t="s">
        <v>150</v>
      </c>
      <c r="X269" s="135" t="s">
        <v>150</v>
      </c>
      <c r="Y269" s="135"/>
      <c r="Z269" s="138"/>
    </row>
    <row r="270" spans="2:26" ht="51.75" customHeight="1">
      <c r="B270" s="135">
        <v>262</v>
      </c>
      <c r="C270" s="237" t="s">
        <v>2072</v>
      </c>
      <c r="D270" s="253"/>
      <c r="E270" s="135" t="s">
        <v>45</v>
      </c>
      <c r="F270" s="135" t="s">
        <v>2</v>
      </c>
      <c r="G270" s="169" t="s">
        <v>148</v>
      </c>
      <c r="H270" s="138"/>
      <c r="I270" s="138"/>
      <c r="J270" s="240">
        <v>1000000</v>
      </c>
      <c r="K270" s="138"/>
      <c r="L270" s="138"/>
      <c r="M270" s="138"/>
      <c r="N270" s="138"/>
      <c r="O270" s="135">
        <v>1</v>
      </c>
      <c r="P270" s="135" t="s">
        <v>150</v>
      </c>
      <c r="Q270" s="135" t="s">
        <v>150</v>
      </c>
      <c r="R270" s="135" t="s">
        <v>150</v>
      </c>
      <c r="S270" s="135" t="s">
        <v>150</v>
      </c>
      <c r="T270" s="135" t="s">
        <v>150</v>
      </c>
      <c r="U270" s="135" t="s">
        <v>150</v>
      </c>
      <c r="V270" s="135" t="s">
        <v>150</v>
      </c>
      <c r="W270" s="135" t="s">
        <v>150</v>
      </c>
      <c r="X270" s="135" t="s">
        <v>150</v>
      </c>
      <c r="Y270" s="135"/>
      <c r="Z270" s="138"/>
    </row>
    <row r="271" spans="2:26" ht="51.75" customHeight="1">
      <c r="B271" s="135">
        <v>263</v>
      </c>
      <c r="C271" s="237" t="s">
        <v>2073</v>
      </c>
      <c r="D271" s="253"/>
      <c r="E271" s="135" t="s">
        <v>45</v>
      </c>
      <c r="F271" s="135" t="s">
        <v>2</v>
      </c>
      <c r="G271" s="169" t="s">
        <v>148</v>
      </c>
      <c r="H271" s="138"/>
      <c r="I271" s="138"/>
      <c r="J271" s="240">
        <v>1000000</v>
      </c>
      <c r="K271" s="138"/>
      <c r="L271" s="138"/>
      <c r="M271" s="138"/>
      <c r="N271" s="138"/>
      <c r="O271" s="135">
        <v>1</v>
      </c>
      <c r="P271" s="135" t="s">
        <v>150</v>
      </c>
      <c r="Q271" s="135" t="s">
        <v>150</v>
      </c>
      <c r="R271" s="135" t="s">
        <v>150</v>
      </c>
      <c r="S271" s="135" t="s">
        <v>150</v>
      </c>
      <c r="T271" s="135" t="s">
        <v>150</v>
      </c>
      <c r="U271" s="135" t="s">
        <v>150</v>
      </c>
      <c r="V271" s="135" t="s">
        <v>150</v>
      </c>
      <c r="W271" s="135" t="s">
        <v>150</v>
      </c>
      <c r="X271" s="135" t="s">
        <v>150</v>
      </c>
      <c r="Y271" s="135"/>
      <c r="Z271" s="138"/>
    </row>
    <row r="272" spans="2:26" ht="51.75" customHeight="1">
      <c r="B272" s="135">
        <v>264</v>
      </c>
      <c r="C272" s="237" t="s">
        <v>2074</v>
      </c>
      <c r="D272" s="253"/>
      <c r="E272" s="135" t="s">
        <v>45</v>
      </c>
      <c r="F272" s="135" t="s">
        <v>2</v>
      </c>
      <c r="G272" s="169" t="s">
        <v>148</v>
      </c>
      <c r="H272" s="138"/>
      <c r="I272" s="138"/>
      <c r="J272" s="240">
        <v>1000000</v>
      </c>
      <c r="K272" s="138"/>
      <c r="L272" s="138"/>
      <c r="M272" s="138"/>
      <c r="N272" s="138"/>
      <c r="O272" s="135">
        <v>1</v>
      </c>
      <c r="P272" s="135" t="s">
        <v>150</v>
      </c>
      <c r="Q272" s="135" t="s">
        <v>150</v>
      </c>
      <c r="R272" s="135" t="s">
        <v>150</v>
      </c>
      <c r="S272" s="135" t="s">
        <v>150</v>
      </c>
      <c r="T272" s="135" t="s">
        <v>150</v>
      </c>
      <c r="U272" s="135" t="s">
        <v>150</v>
      </c>
      <c r="V272" s="135" t="s">
        <v>150</v>
      </c>
      <c r="W272" s="135" t="s">
        <v>150</v>
      </c>
      <c r="X272" s="135" t="s">
        <v>150</v>
      </c>
      <c r="Y272" s="135"/>
      <c r="Z272" s="138"/>
    </row>
    <row r="273" spans="2:26" ht="51.75" customHeight="1">
      <c r="B273" s="135">
        <v>265</v>
      </c>
      <c r="C273" s="237" t="s">
        <v>2075</v>
      </c>
      <c r="D273" s="253"/>
      <c r="E273" s="135" t="s">
        <v>45</v>
      </c>
      <c r="F273" s="135" t="s">
        <v>2</v>
      </c>
      <c r="G273" s="169" t="s">
        <v>148</v>
      </c>
      <c r="H273" s="138"/>
      <c r="I273" s="138"/>
      <c r="J273" s="240">
        <v>1000000</v>
      </c>
      <c r="K273" s="138"/>
      <c r="L273" s="138"/>
      <c r="M273" s="138"/>
      <c r="N273" s="138"/>
      <c r="O273" s="135">
        <v>1</v>
      </c>
      <c r="P273" s="135" t="s">
        <v>150</v>
      </c>
      <c r="Q273" s="135" t="s">
        <v>150</v>
      </c>
      <c r="R273" s="135" t="s">
        <v>150</v>
      </c>
      <c r="S273" s="135" t="s">
        <v>150</v>
      </c>
      <c r="T273" s="135" t="s">
        <v>150</v>
      </c>
      <c r="U273" s="135" t="s">
        <v>150</v>
      </c>
      <c r="V273" s="135" t="s">
        <v>150</v>
      </c>
      <c r="W273" s="135" t="s">
        <v>150</v>
      </c>
      <c r="X273" s="135" t="s">
        <v>150</v>
      </c>
      <c r="Y273" s="135"/>
      <c r="Z273" s="138"/>
    </row>
    <row r="274" spans="2:26" ht="51.75" customHeight="1">
      <c r="B274" s="135">
        <v>266</v>
      </c>
      <c r="C274" s="237" t="s">
        <v>2076</v>
      </c>
      <c r="D274" s="253"/>
      <c r="E274" s="135" t="s">
        <v>45</v>
      </c>
      <c r="F274" s="135" t="s">
        <v>2</v>
      </c>
      <c r="G274" s="169" t="s">
        <v>148</v>
      </c>
      <c r="H274" s="138"/>
      <c r="I274" s="138"/>
      <c r="J274" s="240">
        <v>1000000</v>
      </c>
      <c r="K274" s="138"/>
      <c r="L274" s="138"/>
      <c r="M274" s="138"/>
      <c r="N274" s="138"/>
      <c r="O274" s="135">
        <v>1</v>
      </c>
      <c r="P274" s="135" t="s">
        <v>150</v>
      </c>
      <c r="Q274" s="135" t="s">
        <v>150</v>
      </c>
      <c r="R274" s="135" t="s">
        <v>150</v>
      </c>
      <c r="S274" s="135" t="s">
        <v>150</v>
      </c>
      <c r="T274" s="135" t="s">
        <v>150</v>
      </c>
      <c r="U274" s="135" t="s">
        <v>150</v>
      </c>
      <c r="V274" s="135" t="s">
        <v>150</v>
      </c>
      <c r="W274" s="135" t="s">
        <v>150</v>
      </c>
      <c r="X274" s="135" t="s">
        <v>150</v>
      </c>
      <c r="Y274" s="135"/>
      <c r="Z274" s="138"/>
    </row>
    <row r="275" spans="2:26" ht="51.75" customHeight="1">
      <c r="B275" s="135">
        <v>267</v>
      </c>
      <c r="C275" s="237" t="s">
        <v>2077</v>
      </c>
      <c r="D275" s="253"/>
      <c r="E275" s="135" t="s">
        <v>45</v>
      </c>
      <c r="F275" s="135" t="s">
        <v>2</v>
      </c>
      <c r="G275" s="169" t="s">
        <v>148</v>
      </c>
      <c r="H275" s="138"/>
      <c r="I275" s="138"/>
      <c r="J275" s="240">
        <v>1000000</v>
      </c>
      <c r="K275" s="138"/>
      <c r="L275" s="138"/>
      <c r="M275" s="138"/>
      <c r="N275" s="138"/>
      <c r="O275" s="135">
        <v>1</v>
      </c>
      <c r="P275" s="135" t="s">
        <v>150</v>
      </c>
      <c r="Q275" s="135" t="s">
        <v>150</v>
      </c>
      <c r="R275" s="135" t="s">
        <v>150</v>
      </c>
      <c r="S275" s="135" t="s">
        <v>150</v>
      </c>
      <c r="T275" s="135" t="s">
        <v>150</v>
      </c>
      <c r="U275" s="135" t="s">
        <v>150</v>
      </c>
      <c r="V275" s="135" t="s">
        <v>150</v>
      </c>
      <c r="W275" s="135" t="s">
        <v>150</v>
      </c>
      <c r="X275" s="135" t="s">
        <v>150</v>
      </c>
      <c r="Y275" s="135"/>
      <c r="Z275" s="138"/>
    </row>
    <row r="276" spans="2:26" ht="51.75" customHeight="1">
      <c r="B276" s="135">
        <v>268</v>
      </c>
      <c r="C276" s="237" t="s">
        <v>2078</v>
      </c>
      <c r="D276" s="253"/>
      <c r="E276" s="135" t="s">
        <v>45</v>
      </c>
      <c r="F276" s="135" t="s">
        <v>2</v>
      </c>
      <c r="G276" s="169" t="s">
        <v>148</v>
      </c>
      <c r="H276" s="138"/>
      <c r="I276" s="138"/>
      <c r="J276" s="240">
        <v>1000000</v>
      </c>
      <c r="K276" s="138"/>
      <c r="L276" s="138"/>
      <c r="M276" s="138"/>
      <c r="N276" s="138"/>
      <c r="O276" s="135">
        <v>1</v>
      </c>
      <c r="P276" s="135" t="s">
        <v>150</v>
      </c>
      <c r="Q276" s="135" t="s">
        <v>150</v>
      </c>
      <c r="R276" s="135" t="s">
        <v>150</v>
      </c>
      <c r="S276" s="135" t="s">
        <v>150</v>
      </c>
      <c r="T276" s="135" t="s">
        <v>150</v>
      </c>
      <c r="U276" s="135" t="s">
        <v>150</v>
      </c>
      <c r="V276" s="135" t="s">
        <v>150</v>
      </c>
      <c r="W276" s="135" t="s">
        <v>150</v>
      </c>
      <c r="X276" s="135" t="s">
        <v>150</v>
      </c>
      <c r="Y276" s="135"/>
      <c r="Z276" s="138"/>
    </row>
    <row r="277" spans="2:26" ht="51.75" customHeight="1">
      <c r="B277" s="135">
        <v>269</v>
      </c>
      <c r="C277" s="237" t="s">
        <v>2079</v>
      </c>
      <c r="D277" s="253"/>
      <c r="E277" s="135" t="s">
        <v>45</v>
      </c>
      <c r="F277" s="135" t="s">
        <v>2</v>
      </c>
      <c r="G277" s="169" t="s">
        <v>148</v>
      </c>
      <c r="H277" s="138"/>
      <c r="I277" s="138"/>
      <c r="J277" s="240">
        <v>1000000</v>
      </c>
      <c r="K277" s="138"/>
      <c r="L277" s="138"/>
      <c r="M277" s="138"/>
      <c r="N277" s="138"/>
      <c r="O277" s="135">
        <v>1</v>
      </c>
      <c r="P277" s="135" t="s">
        <v>150</v>
      </c>
      <c r="Q277" s="135" t="s">
        <v>150</v>
      </c>
      <c r="R277" s="135" t="s">
        <v>150</v>
      </c>
      <c r="S277" s="135" t="s">
        <v>150</v>
      </c>
      <c r="T277" s="135" t="s">
        <v>150</v>
      </c>
      <c r="U277" s="135" t="s">
        <v>150</v>
      </c>
      <c r="V277" s="135" t="s">
        <v>150</v>
      </c>
      <c r="W277" s="135" t="s">
        <v>150</v>
      </c>
      <c r="X277" s="135" t="s">
        <v>150</v>
      </c>
      <c r="Y277" s="135"/>
      <c r="Z277" s="138"/>
    </row>
    <row r="278" spans="2:26" ht="51.75" customHeight="1">
      <c r="B278" s="135">
        <v>270</v>
      </c>
      <c r="C278" s="237" t="s">
        <v>2080</v>
      </c>
      <c r="D278" s="253"/>
      <c r="E278" s="135" t="s">
        <v>45</v>
      </c>
      <c r="F278" s="135" t="s">
        <v>2</v>
      </c>
      <c r="G278" s="169" t="s">
        <v>148</v>
      </c>
      <c r="H278" s="138"/>
      <c r="I278" s="138"/>
      <c r="J278" s="240">
        <v>2000000</v>
      </c>
      <c r="K278" s="138"/>
      <c r="L278" s="138"/>
      <c r="M278" s="138"/>
      <c r="N278" s="138"/>
      <c r="O278" s="135">
        <v>1</v>
      </c>
      <c r="P278" s="135" t="s">
        <v>150</v>
      </c>
      <c r="Q278" s="135" t="s">
        <v>150</v>
      </c>
      <c r="R278" s="135" t="s">
        <v>150</v>
      </c>
      <c r="S278" s="135" t="s">
        <v>150</v>
      </c>
      <c r="T278" s="135" t="s">
        <v>150</v>
      </c>
      <c r="U278" s="135" t="s">
        <v>150</v>
      </c>
      <c r="V278" s="135" t="s">
        <v>150</v>
      </c>
      <c r="W278" s="135" t="s">
        <v>150</v>
      </c>
      <c r="X278" s="135" t="s">
        <v>150</v>
      </c>
      <c r="Y278" s="135"/>
      <c r="Z278" s="138"/>
    </row>
    <row r="279" spans="2:26" ht="51.75" customHeight="1">
      <c r="B279" s="135">
        <v>271</v>
      </c>
      <c r="C279" s="237" t="s">
        <v>2081</v>
      </c>
      <c r="D279" s="253"/>
      <c r="E279" s="135" t="s">
        <v>45</v>
      </c>
      <c r="F279" s="135" t="s">
        <v>2</v>
      </c>
      <c r="G279" s="169" t="s">
        <v>148</v>
      </c>
      <c r="H279" s="138"/>
      <c r="I279" s="138"/>
      <c r="J279" s="240">
        <v>2000000</v>
      </c>
      <c r="K279" s="138"/>
      <c r="L279" s="138"/>
      <c r="M279" s="138"/>
      <c r="N279" s="138"/>
      <c r="O279" s="135">
        <v>1</v>
      </c>
      <c r="P279" s="135" t="s">
        <v>150</v>
      </c>
      <c r="Q279" s="135" t="s">
        <v>150</v>
      </c>
      <c r="R279" s="135" t="s">
        <v>150</v>
      </c>
      <c r="S279" s="135" t="s">
        <v>150</v>
      </c>
      <c r="T279" s="135" t="s">
        <v>150</v>
      </c>
      <c r="U279" s="135" t="s">
        <v>150</v>
      </c>
      <c r="V279" s="135" t="s">
        <v>150</v>
      </c>
      <c r="W279" s="135" t="s">
        <v>150</v>
      </c>
      <c r="X279" s="135" t="s">
        <v>150</v>
      </c>
      <c r="Y279" s="135"/>
      <c r="Z279" s="138"/>
    </row>
    <row r="280" spans="2:26" ht="51.75" customHeight="1">
      <c r="B280" s="135">
        <v>272</v>
      </c>
      <c r="C280" s="237" t="s">
        <v>2082</v>
      </c>
      <c r="D280" s="253"/>
      <c r="E280" s="135" t="s">
        <v>45</v>
      </c>
      <c r="F280" s="135" t="s">
        <v>2</v>
      </c>
      <c r="G280" s="169" t="s">
        <v>148</v>
      </c>
      <c r="H280" s="138"/>
      <c r="I280" s="138"/>
      <c r="J280" s="240">
        <v>1000000</v>
      </c>
      <c r="K280" s="138"/>
      <c r="L280" s="138"/>
      <c r="M280" s="138"/>
      <c r="N280" s="138"/>
      <c r="O280" s="135">
        <v>1</v>
      </c>
      <c r="P280" s="135" t="s">
        <v>150</v>
      </c>
      <c r="Q280" s="135" t="s">
        <v>150</v>
      </c>
      <c r="R280" s="135" t="s">
        <v>150</v>
      </c>
      <c r="S280" s="135" t="s">
        <v>150</v>
      </c>
      <c r="T280" s="135" t="s">
        <v>150</v>
      </c>
      <c r="U280" s="135" t="s">
        <v>150</v>
      </c>
      <c r="V280" s="135" t="s">
        <v>150</v>
      </c>
      <c r="W280" s="135" t="s">
        <v>150</v>
      </c>
      <c r="X280" s="135" t="s">
        <v>150</v>
      </c>
      <c r="Y280" s="135"/>
      <c r="Z280" s="138"/>
    </row>
    <row r="281" spans="2:26" ht="51.75" customHeight="1">
      <c r="B281" s="135">
        <v>273</v>
      </c>
      <c r="C281" s="237" t="s">
        <v>2083</v>
      </c>
      <c r="D281" s="253"/>
      <c r="E281" s="135" t="s">
        <v>45</v>
      </c>
      <c r="F281" s="135" t="s">
        <v>2</v>
      </c>
      <c r="G281" s="169" t="s">
        <v>148</v>
      </c>
      <c r="H281" s="138"/>
      <c r="I281" s="138"/>
      <c r="J281" s="240">
        <v>1000000</v>
      </c>
      <c r="K281" s="138"/>
      <c r="L281" s="138"/>
      <c r="M281" s="138"/>
      <c r="N281" s="138"/>
      <c r="O281" s="135">
        <v>1</v>
      </c>
      <c r="P281" s="135" t="s">
        <v>150</v>
      </c>
      <c r="Q281" s="135" t="s">
        <v>150</v>
      </c>
      <c r="R281" s="135" t="s">
        <v>150</v>
      </c>
      <c r="S281" s="135" t="s">
        <v>150</v>
      </c>
      <c r="T281" s="135" t="s">
        <v>150</v>
      </c>
      <c r="U281" s="135" t="s">
        <v>150</v>
      </c>
      <c r="V281" s="135" t="s">
        <v>150</v>
      </c>
      <c r="W281" s="135" t="s">
        <v>150</v>
      </c>
      <c r="X281" s="135" t="s">
        <v>150</v>
      </c>
      <c r="Y281" s="135"/>
      <c r="Z281" s="138"/>
    </row>
    <row r="282" spans="2:26" ht="51.75" customHeight="1">
      <c r="B282" s="135">
        <v>274</v>
      </c>
      <c r="C282" s="237" t="s">
        <v>2084</v>
      </c>
      <c r="D282" s="253"/>
      <c r="E282" s="135" t="s">
        <v>45</v>
      </c>
      <c r="F282" s="135" t="s">
        <v>2</v>
      </c>
      <c r="G282" s="169" t="s">
        <v>148</v>
      </c>
      <c r="H282" s="138"/>
      <c r="I282" s="138"/>
      <c r="J282" s="240">
        <v>1000000</v>
      </c>
      <c r="K282" s="138"/>
      <c r="L282" s="138"/>
      <c r="M282" s="138"/>
      <c r="N282" s="138"/>
      <c r="O282" s="135">
        <v>1</v>
      </c>
      <c r="P282" s="135" t="s">
        <v>150</v>
      </c>
      <c r="Q282" s="135" t="s">
        <v>150</v>
      </c>
      <c r="R282" s="135" t="s">
        <v>150</v>
      </c>
      <c r="S282" s="135" t="s">
        <v>150</v>
      </c>
      <c r="T282" s="135" t="s">
        <v>150</v>
      </c>
      <c r="U282" s="135" t="s">
        <v>150</v>
      </c>
      <c r="V282" s="135" t="s">
        <v>150</v>
      </c>
      <c r="W282" s="135" t="s">
        <v>150</v>
      </c>
      <c r="X282" s="135" t="s">
        <v>150</v>
      </c>
      <c r="Y282" s="135"/>
      <c r="Z282" s="138"/>
    </row>
    <row r="283" spans="2:26" ht="51.75" customHeight="1">
      <c r="B283" s="135">
        <v>275</v>
      </c>
      <c r="C283" s="237" t="s">
        <v>2085</v>
      </c>
      <c r="D283" s="253"/>
      <c r="E283" s="135" t="s">
        <v>45</v>
      </c>
      <c r="F283" s="135" t="s">
        <v>2</v>
      </c>
      <c r="G283" s="169" t="s">
        <v>148</v>
      </c>
      <c r="H283" s="138"/>
      <c r="I283" s="138"/>
      <c r="J283" s="240">
        <v>1000000</v>
      </c>
      <c r="K283" s="138"/>
      <c r="L283" s="138"/>
      <c r="M283" s="138"/>
      <c r="N283" s="138"/>
      <c r="O283" s="135">
        <v>1</v>
      </c>
      <c r="P283" s="135" t="s">
        <v>150</v>
      </c>
      <c r="Q283" s="135" t="s">
        <v>150</v>
      </c>
      <c r="R283" s="135" t="s">
        <v>150</v>
      </c>
      <c r="S283" s="135" t="s">
        <v>150</v>
      </c>
      <c r="T283" s="135" t="s">
        <v>150</v>
      </c>
      <c r="U283" s="135" t="s">
        <v>150</v>
      </c>
      <c r="V283" s="135" t="s">
        <v>150</v>
      </c>
      <c r="W283" s="135" t="s">
        <v>150</v>
      </c>
      <c r="X283" s="135" t="s">
        <v>150</v>
      </c>
      <c r="Y283" s="135"/>
      <c r="Z283" s="138"/>
    </row>
    <row r="284" spans="2:26" ht="51.75" customHeight="1">
      <c r="B284" s="135">
        <v>276</v>
      </c>
      <c r="C284" s="237" t="s">
        <v>2086</v>
      </c>
      <c r="D284" s="253"/>
      <c r="E284" s="135" t="s">
        <v>45</v>
      </c>
      <c r="F284" s="135" t="s">
        <v>2</v>
      </c>
      <c r="G284" s="169" t="s">
        <v>148</v>
      </c>
      <c r="H284" s="138"/>
      <c r="I284" s="138"/>
      <c r="J284" s="240">
        <v>1000000</v>
      </c>
      <c r="K284" s="138"/>
      <c r="L284" s="138"/>
      <c r="M284" s="138"/>
      <c r="N284" s="138"/>
      <c r="O284" s="135">
        <v>1</v>
      </c>
      <c r="P284" s="135" t="s">
        <v>150</v>
      </c>
      <c r="Q284" s="135" t="s">
        <v>150</v>
      </c>
      <c r="R284" s="135" t="s">
        <v>150</v>
      </c>
      <c r="S284" s="135" t="s">
        <v>150</v>
      </c>
      <c r="T284" s="135" t="s">
        <v>150</v>
      </c>
      <c r="U284" s="135" t="s">
        <v>150</v>
      </c>
      <c r="V284" s="135" t="s">
        <v>150</v>
      </c>
      <c r="W284" s="135" t="s">
        <v>150</v>
      </c>
      <c r="X284" s="135" t="s">
        <v>150</v>
      </c>
      <c r="Y284" s="135"/>
      <c r="Z284" s="138"/>
    </row>
    <row r="285" spans="2:26" ht="51.75" customHeight="1">
      <c r="B285" s="135">
        <v>277</v>
      </c>
      <c r="C285" s="237" t="s">
        <v>2087</v>
      </c>
      <c r="D285" s="253"/>
      <c r="E285" s="135" t="s">
        <v>45</v>
      </c>
      <c r="F285" s="135" t="s">
        <v>2</v>
      </c>
      <c r="G285" s="169" t="s">
        <v>148</v>
      </c>
      <c r="H285" s="138"/>
      <c r="I285" s="138"/>
      <c r="J285" s="240">
        <v>1000000</v>
      </c>
      <c r="K285" s="138"/>
      <c r="L285" s="138"/>
      <c r="M285" s="138"/>
      <c r="N285" s="138"/>
      <c r="O285" s="135">
        <v>1</v>
      </c>
      <c r="P285" s="135" t="s">
        <v>150</v>
      </c>
      <c r="Q285" s="135" t="s">
        <v>150</v>
      </c>
      <c r="R285" s="135" t="s">
        <v>150</v>
      </c>
      <c r="S285" s="135" t="s">
        <v>150</v>
      </c>
      <c r="T285" s="135" t="s">
        <v>150</v>
      </c>
      <c r="U285" s="135" t="s">
        <v>150</v>
      </c>
      <c r="V285" s="135" t="s">
        <v>150</v>
      </c>
      <c r="W285" s="135" t="s">
        <v>150</v>
      </c>
      <c r="X285" s="135" t="s">
        <v>150</v>
      </c>
      <c r="Y285" s="135"/>
      <c r="Z285" s="138"/>
    </row>
    <row r="286" spans="2:26" ht="51.75" customHeight="1">
      <c r="B286" s="135">
        <v>278</v>
      </c>
      <c r="C286" s="237" t="s">
        <v>2088</v>
      </c>
      <c r="D286" s="253"/>
      <c r="E286" s="135" t="s">
        <v>45</v>
      </c>
      <c r="F286" s="135" t="s">
        <v>2</v>
      </c>
      <c r="G286" s="169" t="s">
        <v>148</v>
      </c>
      <c r="H286" s="138"/>
      <c r="I286" s="138"/>
      <c r="J286" s="240">
        <v>1000000</v>
      </c>
      <c r="K286" s="138"/>
      <c r="L286" s="138"/>
      <c r="M286" s="138"/>
      <c r="N286" s="138"/>
      <c r="O286" s="135">
        <v>1</v>
      </c>
      <c r="P286" s="135" t="s">
        <v>150</v>
      </c>
      <c r="Q286" s="135" t="s">
        <v>150</v>
      </c>
      <c r="R286" s="135" t="s">
        <v>150</v>
      </c>
      <c r="S286" s="135" t="s">
        <v>150</v>
      </c>
      <c r="T286" s="135" t="s">
        <v>150</v>
      </c>
      <c r="U286" s="135" t="s">
        <v>150</v>
      </c>
      <c r="V286" s="135" t="s">
        <v>150</v>
      </c>
      <c r="W286" s="135" t="s">
        <v>150</v>
      </c>
      <c r="X286" s="135" t="s">
        <v>150</v>
      </c>
      <c r="Y286" s="135"/>
      <c r="Z286" s="138"/>
    </row>
    <row r="287" spans="2:26" ht="51.75" customHeight="1">
      <c r="B287" s="135">
        <v>279</v>
      </c>
      <c r="C287" s="237" t="s">
        <v>2089</v>
      </c>
      <c r="D287" s="253"/>
      <c r="E287" s="135" t="s">
        <v>45</v>
      </c>
      <c r="F287" s="135" t="s">
        <v>2</v>
      </c>
      <c r="G287" s="169" t="s">
        <v>148</v>
      </c>
      <c r="H287" s="138"/>
      <c r="I287" s="138"/>
      <c r="J287" s="240">
        <v>1000000</v>
      </c>
      <c r="K287" s="138"/>
      <c r="L287" s="138"/>
      <c r="M287" s="138"/>
      <c r="N287" s="138"/>
      <c r="O287" s="135">
        <v>1</v>
      </c>
      <c r="P287" s="135" t="s">
        <v>150</v>
      </c>
      <c r="Q287" s="135" t="s">
        <v>150</v>
      </c>
      <c r="R287" s="135" t="s">
        <v>150</v>
      </c>
      <c r="S287" s="135" t="s">
        <v>150</v>
      </c>
      <c r="T287" s="135" t="s">
        <v>150</v>
      </c>
      <c r="U287" s="135" t="s">
        <v>150</v>
      </c>
      <c r="V287" s="135" t="s">
        <v>150</v>
      </c>
      <c r="W287" s="135" t="s">
        <v>150</v>
      </c>
      <c r="X287" s="135" t="s">
        <v>150</v>
      </c>
      <c r="Y287" s="135"/>
      <c r="Z287" s="138"/>
    </row>
    <row r="288" spans="2:26" ht="51.75" customHeight="1">
      <c r="B288" s="135">
        <v>280</v>
      </c>
      <c r="C288" s="237" t="s">
        <v>2090</v>
      </c>
      <c r="D288" s="253"/>
      <c r="E288" s="135" t="s">
        <v>45</v>
      </c>
      <c r="F288" s="135" t="s">
        <v>2</v>
      </c>
      <c r="G288" s="169" t="s">
        <v>148</v>
      </c>
      <c r="H288" s="138"/>
      <c r="I288" s="138"/>
      <c r="J288" s="240">
        <v>1000000</v>
      </c>
      <c r="K288" s="138"/>
      <c r="L288" s="138"/>
      <c r="M288" s="138"/>
      <c r="N288" s="138"/>
      <c r="O288" s="135">
        <v>1</v>
      </c>
      <c r="P288" s="135" t="s">
        <v>150</v>
      </c>
      <c r="Q288" s="135" t="s">
        <v>150</v>
      </c>
      <c r="R288" s="135" t="s">
        <v>150</v>
      </c>
      <c r="S288" s="135" t="s">
        <v>150</v>
      </c>
      <c r="T288" s="135" t="s">
        <v>150</v>
      </c>
      <c r="U288" s="135" t="s">
        <v>150</v>
      </c>
      <c r="V288" s="135" t="s">
        <v>150</v>
      </c>
      <c r="W288" s="135" t="s">
        <v>150</v>
      </c>
      <c r="X288" s="135" t="s">
        <v>150</v>
      </c>
      <c r="Y288" s="135"/>
      <c r="Z288" s="138"/>
    </row>
    <row r="289" spans="2:26" ht="51.75" customHeight="1">
      <c r="B289" s="135">
        <v>281</v>
      </c>
      <c r="C289" s="237" t="s">
        <v>2091</v>
      </c>
      <c r="D289" s="253"/>
      <c r="E289" s="135" t="s">
        <v>45</v>
      </c>
      <c r="F289" s="135" t="s">
        <v>2</v>
      </c>
      <c r="G289" s="169" t="s">
        <v>148</v>
      </c>
      <c r="H289" s="138"/>
      <c r="I289" s="138"/>
      <c r="J289" s="240">
        <v>1500000</v>
      </c>
      <c r="K289" s="138"/>
      <c r="L289" s="138"/>
      <c r="M289" s="138"/>
      <c r="N289" s="138"/>
      <c r="O289" s="135">
        <v>1</v>
      </c>
      <c r="P289" s="135" t="s">
        <v>150</v>
      </c>
      <c r="Q289" s="135" t="s">
        <v>150</v>
      </c>
      <c r="R289" s="135" t="s">
        <v>150</v>
      </c>
      <c r="S289" s="135" t="s">
        <v>150</v>
      </c>
      <c r="T289" s="135" t="s">
        <v>150</v>
      </c>
      <c r="U289" s="135" t="s">
        <v>150</v>
      </c>
      <c r="V289" s="135" t="s">
        <v>150</v>
      </c>
      <c r="W289" s="135" t="s">
        <v>150</v>
      </c>
      <c r="X289" s="135" t="s">
        <v>150</v>
      </c>
      <c r="Y289" s="135"/>
      <c r="Z289" s="138"/>
    </row>
    <row r="290" spans="2:26" ht="51.75" customHeight="1">
      <c r="B290" s="135">
        <v>282</v>
      </c>
      <c r="C290" s="237" t="s">
        <v>2092</v>
      </c>
      <c r="D290" s="253"/>
      <c r="E290" s="135" t="s">
        <v>45</v>
      </c>
      <c r="F290" s="135" t="s">
        <v>2</v>
      </c>
      <c r="G290" s="169" t="s">
        <v>148</v>
      </c>
      <c r="H290" s="138"/>
      <c r="I290" s="138"/>
      <c r="J290" s="240">
        <v>1000000</v>
      </c>
      <c r="K290" s="138"/>
      <c r="L290" s="138"/>
      <c r="M290" s="138"/>
      <c r="N290" s="138"/>
      <c r="O290" s="135">
        <v>1</v>
      </c>
      <c r="P290" s="135" t="s">
        <v>150</v>
      </c>
      <c r="Q290" s="135" t="s">
        <v>150</v>
      </c>
      <c r="R290" s="135" t="s">
        <v>150</v>
      </c>
      <c r="S290" s="135" t="s">
        <v>150</v>
      </c>
      <c r="T290" s="135" t="s">
        <v>150</v>
      </c>
      <c r="U290" s="135" t="s">
        <v>150</v>
      </c>
      <c r="V290" s="135" t="s">
        <v>150</v>
      </c>
      <c r="W290" s="135" t="s">
        <v>150</v>
      </c>
      <c r="X290" s="135" t="s">
        <v>150</v>
      </c>
      <c r="Y290" s="135"/>
      <c r="Z290" s="138"/>
    </row>
    <row r="291" spans="2:26" ht="51.75" customHeight="1">
      <c r="B291" s="135">
        <v>283</v>
      </c>
      <c r="C291" s="237" t="s">
        <v>2093</v>
      </c>
      <c r="D291" s="253"/>
      <c r="E291" s="135" t="s">
        <v>45</v>
      </c>
      <c r="F291" s="135" t="s">
        <v>2</v>
      </c>
      <c r="G291" s="169" t="s">
        <v>148</v>
      </c>
      <c r="H291" s="138"/>
      <c r="I291" s="138"/>
      <c r="J291" s="240">
        <v>1000000</v>
      </c>
      <c r="K291" s="138"/>
      <c r="L291" s="138"/>
      <c r="M291" s="138"/>
      <c r="N291" s="138"/>
      <c r="O291" s="135">
        <v>1</v>
      </c>
      <c r="P291" s="135" t="s">
        <v>150</v>
      </c>
      <c r="Q291" s="135" t="s">
        <v>150</v>
      </c>
      <c r="R291" s="135" t="s">
        <v>150</v>
      </c>
      <c r="S291" s="135" t="s">
        <v>150</v>
      </c>
      <c r="T291" s="135" t="s">
        <v>150</v>
      </c>
      <c r="U291" s="135" t="s">
        <v>150</v>
      </c>
      <c r="V291" s="135" t="s">
        <v>150</v>
      </c>
      <c r="W291" s="135" t="s">
        <v>150</v>
      </c>
      <c r="X291" s="135" t="s">
        <v>150</v>
      </c>
      <c r="Y291" s="135"/>
      <c r="Z291" s="138"/>
    </row>
    <row r="292" spans="2:26" ht="51.75" customHeight="1">
      <c r="B292" s="135">
        <v>284</v>
      </c>
      <c r="C292" s="237" t="s">
        <v>2094</v>
      </c>
      <c r="D292" s="253"/>
      <c r="E292" s="135" t="s">
        <v>45</v>
      </c>
      <c r="F292" s="135" t="s">
        <v>2</v>
      </c>
      <c r="G292" s="169" t="s">
        <v>148</v>
      </c>
      <c r="H292" s="138"/>
      <c r="I292" s="138"/>
      <c r="J292" s="240">
        <v>1000000</v>
      </c>
      <c r="K292" s="138"/>
      <c r="L292" s="138"/>
      <c r="M292" s="138"/>
      <c r="N292" s="138"/>
      <c r="O292" s="135">
        <v>1</v>
      </c>
      <c r="P292" s="135" t="s">
        <v>150</v>
      </c>
      <c r="Q292" s="135" t="s">
        <v>150</v>
      </c>
      <c r="R292" s="135" t="s">
        <v>150</v>
      </c>
      <c r="S292" s="135" t="s">
        <v>150</v>
      </c>
      <c r="T292" s="135" t="s">
        <v>150</v>
      </c>
      <c r="U292" s="135" t="s">
        <v>150</v>
      </c>
      <c r="V292" s="135" t="s">
        <v>150</v>
      </c>
      <c r="W292" s="135" t="s">
        <v>150</v>
      </c>
      <c r="X292" s="135" t="s">
        <v>150</v>
      </c>
      <c r="Y292" s="135"/>
      <c r="Z292" s="138"/>
    </row>
    <row r="293" spans="2:26" ht="51.75" customHeight="1">
      <c r="B293" s="135">
        <v>285</v>
      </c>
      <c r="C293" s="237" t="s">
        <v>2095</v>
      </c>
      <c r="D293" s="253"/>
      <c r="E293" s="135" t="s">
        <v>45</v>
      </c>
      <c r="F293" s="135" t="s">
        <v>2</v>
      </c>
      <c r="G293" s="169" t="s">
        <v>148</v>
      </c>
      <c r="H293" s="138"/>
      <c r="I293" s="138"/>
      <c r="J293" s="240">
        <v>1000000</v>
      </c>
      <c r="K293" s="138"/>
      <c r="L293" s="138"/>
      <c r="M293" s="138"/>
      <c r="N293" s="138"/>
      <c r="O293" s="135">
        <v>1</v>
      </c>
      <c r="P293" s="135" t="s">
        <v>150</v>
      </c>
      <c r="Q293" s="135" t="s">
        <v>150</v>
      </c>
      <c r="R293" s="135" t="s">
        <v>150</v>
      </c>
      <c r="S293" s="135" t="s">
        <v>150</v>
      </c>
      <c r="T293" s="135" t="s">
        <v>150</v>
      </c>
      <c r="U293" s="135" t="s">
        <v>150</v>
      </c>
      <c r="V293" s="135" t="s">
        <v>150</v>
      </c>
      <c r="W293" s="135" t="s">
        <v>150</v>
      </c>
      <c r="X293" s="135" t="s">
        <v>150</v>
      </c>
      <c r="Y293" s="135"/>
      <c r="Z293" s="138"/>
    </row>
    <row r="294" spans="2:26" ht="51.75" customHeight="1">
      <c r="B294" s="135">
        <v>286</v>
      </c>
      <c r="C294" s="237" t="s">
        <v>2096</v>
      </c>
      <c r="D294" s="253"/>
      <c r="E294" s="135" t="s">
        <v>45</v>
      </c>
      <c r="F294" s="135" t="s">
        <v>2</v>
      </c>
      <c r="G294" s="169" t="s">
        <v>148</v>
      </c>
      <c r="H294" s="138"/>
      <c r="I294" s="138"/>
      <c r="J294" s="240">
        <v>2000000</v>
      </c>
      <c r="K294" s="138"/>
      <c r="L294" s="138"/>
      <c r="M294" s="138"/>
      <c r="N294" s="138"/>
      <c r="O294" s="135">
        <v>1</v>
      </c>
      <c r="P294" s="135" t="s">
        <v>150</v>
      </c>
      <c r="Q294" s="135" t="s">
        <v>150</v>
      </c>
      <c r="R294" s="135" t="s">
        <v>150</v>
      </c>
      <c r="S294" s="135" t="s">
        <v>150</v>
      </c>
      <c r="T294" s="135" t="s">
        <v>150</v>
      </c>
      <c r="U294" s="135" t="s">
        <v>150</v>
      </c>
      <c r="V294" s="135" t="s">
        <v>150</v>
      </c>
      <c r="W294" s="135" t="s">
        <v>150</v>
      </c>
      <c r="X294" s="135" t="s">
        <v>150</v>
      </c>
      <c r="Y294" s="135"/>
      <c r="Z294" s="138"/>
    </row>
    <row r="295" spans="2:26" ht="51.75" customHeight="1">
      <c r="B295" s="135">
        <v>287</v>
      </c>
      <c r="C295" s="237" t="s">
        <v>2097</v>
      </c>
      <c r="D295" s="253"/>
      <c r="E295" s="135" t="s">
        <v>45</v>
      </c>
      <c r="F295" s="135" t="s">
        <v>2</v>
      </c>
      <c r="G295" s="169" t="s">
        <v>148</v>
      </c>
      <c r="H295" s="138"/>
      <c r="I295" s="138"/>
      <c r="J295" s="240">
        <v>1000000</v>
      </c>
      <c r="K295" s="138"/>
      <c r="L295" s="138"/>
      <c r="M295" s="138"/>
      <c r="N295" s="138"/>
      <c r="O295" s="135">
        <v>1</v>
      </c>
      <c r="P295" s="135" t="s">
        <v>150</v>
      </c>
      <c r="Q295" s="135" t="s">
        <v>150</v>
      </c>
      <c r="R295" s="135" t="s">
        <v>150</v>
      </c>
      <c r="S295" s="135" t="s">
        <v>150</v>
      </c>
      <c r="T295" s="135" t="s">
        <v>150</v>
      </c>
      <c r="U295" s="135" t="s">
        <v>150</v>
      </c>
      <c r="V295" s="135" t="s">
        <v>150</v>
      </c>
      <c r="W295" s="135" t="s">
        <v>150</v>
      </c>
      <c r="X295" s="135" t="s">
        <v>150</v>
      </c>
      <c r="Y295" s="135"/>
      <c r="Z295" s="138"/>
    </row>
    <row r="296" spans="2:26" ht="51.75" customHeight="1">
      <c r="B296" s="135">
        <v>288</v>
      </c>
      <c r="C296" s="237" t="s">
        <v>2098</v>
      </c>
      <c r="D296" s="253"/>
      <c r="E296" s="135" t="s">
        <v>45</v>
      </c>
      <c r="F296" s="135" t="s">
        <v>2</v>
      </c>
      <c r="G296" s="169" t="s">
        <v>148</v>
      </c>
      <c r="H296" s="138"/>
      <c r="I296" s="138"/>
      <c r="J296" s="240">
        <v>1000000</v>
      </c>
      <c r="K296" s="138"/>
      <c r="L296" s="138"/>
      <c r="M296" s="138"/>
      <c r="N296" s="138"/>
      <c r="O296" s="135">
        <v>1</v>
      </c>
      <c r="P296" s="135" t="s">
        <v>150</v>
      </c>
      <c r="Q296" s="135" t="s">
        <v>150</v>
      </c>
      <c r="R296" s="135" t="s">
        <v>150</v>
      </c>
      <c r="S296" s="135" t="s">
        <v>150</v>
      </c>
      <c r="T296" s="135" t="s">
        <v>150</v>
      </c>
      <c r="U296" s="135" t="s">
        <v>150</v>
      </c>
      <c r="V296" s="135" t="s">
        <v>150</v>
      </c>
      <c r="W296" s="135" t="s">
        <v>150</v>
      </c>
      <c r="X296" s="135" t="s">
        <v>150</v>
      </c>
      <c r="Y296" s="135"/>
      <c r="Z296" s="138"/>
    </row>
    <row r="297" spans="2:26" ht="51.75" customHeight="1">
      <c r="B297" s="135">
        <v>289</v>
      </c>
      <c r="C297" s="237" t="s">
        <v>2099</v>
      </c>
      <c r="D297" s="253"/>
      <c r="E297" s="135" t="s">
        <v>45</v>
      </c>
      <c r="F297" s="135" t="s">
        <v>2</v>
      </c>
      <c r="G297" s="169" t="s">
        <v>148</v>
      </c>
      <c r="H297" s="138"/>
      <c r="I297" s="138"/>
      <c r="J297" s="240">
        <v>1000000</v>
      </c>
      <c r="K297" s="138"/>
      <c r="L297" s="138"/>
      <c r="M297" s="138"/>
      <c r="N297" s="138"/>
      <c r="O297" s="135">
        <v>1</v>
      </c>
      <c r="P297" s="135" t="s">
        <v>150</v>
      </c>
      <c r="Q297" s="135" t="s">
        <v>150</v>
      </c>
      <c r="R297" s="135" t="s">
        <v>150</v>
      </c>
      <c r="S297" s="135" t="s">
        <v>150</v>
      </c>
      <c r="T297" s="135" t="s">
        <v>150</v>
      </c>
      <c r="U297" s="135" t="s">
        <v>150</v>
      </c>
      <c r="V297" s="135" t="s">
        <v>150</v>
      </c>
      <c r="W297" s="135" t="s">
        <v>150</v>
      </c>
      <c r="X297" s="135" t="s">
        <v>150</v>
      </c>
      <c r="Y297" s="135"/>
      <c r="Z297" s="138"/>
    </row>
    <row r="298" spans="2:26" ht="51.75" customHeight="1">
      <c r="B298" s="135">
        <v>290</v>
      </c>
      <c r="C298" s="237" t="s">
        <v>2100</v>
      </c>
      <c r="D298" s="253"/>
      <c r="E298" s="135" t="s">
        <v>45</v>
      </c>
      <c r="F298" s="135" t="s">
        <v>2</v>
      </c>
      <c r="G298" s="169" t="s">
        <v>148</v>
      </c>
      <c r="H298" s="138"/>
      <c r="I298" s="138"/>
      <c r="J298" s="240">
        <v>1000000</v>
      </c>
      <c r="K298" s="138"/>
      <c r="L298" s="138"/>
      <c r="M298" s="138"/>
      <c r="N298" s="138"/>
      <c r="O298" s="135">
        <v>1</v>
      </c>
      <c r="P298" s="135" t="s">
        <v>150</v>
      </c>
      <c r="Q298" s="135" t="s">
        <v>150</v>
      </c>
      <c r="R298" s="135" t="s">
        <v>150</v>
      </c>
      <c r="S298" s="135" t="s">
        <v>150</v>
      </c>
      <c r="T298" s="135" t="s">
        <v>150</v>
      </c>
      <c r="U298" s="135" t="s">
        <v>150</v>
      </c>
      <c r="V298" s="135" t="s">
        <v>150</v>
      </c>
      <c r="W298" s="135" t="s">
        <v>150</v>
      </c>
      <c r="X298" s="135" t="s">
        <v>150</v>
      </c>
      <c r="Y298" s="135"/>
      <c r="Z298" s="138"/>
    </row>
    <row r="299" spans="2:26" ht="51.75" customHeight="1">
      <c r="B299" s="135">
        <v>291</v>
      </c>
      <c r="C299" s="237" t="s">
        <v>2101</v>
      </c>
      <c r="D299" s="253"/>
      <c r="E299" s="135" t="s">
        <v>45</v>
      </c>
      <c r="F299" s="135" t="s">
        <v>2</v>
      </c>
      <c r="G299" s="169" t="s">
        <v>148</v>
      </c>
      <c r="H299" s="138"/>
      <c r="I299" s="138"/>
      <c r="J299" s="240">
        <v>2000000</v>
      </c>
      <c r="K299" s="138"/>
      <c r="L299" s="138"/>
      <c r="M299" s="138"/>
      <c r="N299" s="138"/>
      <c r="O299" s="135">
        <v>1</v>
      </c>
      <c r="P299" s="135" t="s">
        <v>150</v>
      </c>
      <c r="Q299" s="135" t="s">
        <v>150</v>
      </c>
      <c r="R299" s="135" t="s">
        <v>150</v>
      </c>
      <c r="S299" s="135" t="s">
        <v>150</v>
      </c>
      <c r="T299" s="135" t="s">
        <v>150</v>
      </c>
      <c r="U299" s="135" t="s">
        <v>150</v>
      </c>
      <c r="V299" s="135" t="s">
        <v>150</v>
      </c>
      <c r="W299" s="135" t="s">
        <v>150</v>
      </c>
      <c r="X299" s="135" t="s">
        <v>150</v>
      </c>
      <c r="Y299" s="135"/>
      <c r="Z299" s="138"/>
    </row>
    <row r="300" spans="2:26" ht="51.75" customHeight="1">
      <c r="B300" s="135">
        <v>292</v>
      </c>
      <c r="C300" s="237" t="s">
        <v>2102</v>
      </c>
      <c r="D300" s="253"/>
      <c r="E300" s="135" t="s">
        <v>45</v>
      </c>
      <c r="F300" s="135" t="s">
        <v>2</v>
      </c>
      <c r="G300" s="169" t="s">
        <v>148</v>
      </c>
      <c r="H300" s="138"/>
      <c r="I300" s="138"/>
      <c r="J300" s="240">
        <v>1000000</v>
      </c>
      <c r="K300" s="138"/>
      <c r="L300" s="138"/>
      <c r="M300" s="138"/>
      <c r="N300" s="138"/>
      <c r="O300" s="135">
        <v>1</v>
      </c>
      <c r="P300" s="135" t="s">
        <v>150</v>
      </c>
      <c r="Q300" s="135" t="s">
        <v>150</v>
      </c>
      <c r="R300" s="135" t="s">
        <v>150</v>
      </c>
      <c r="S300" s="135" t="s">
        <v>150</v>
      </c>
      <c r="T300" s="135" t="s">
        <v>150</v>
      </c>
      <c r="U300" s="135" t="s">
        <v>150</v>
      </c>
      <c r="V300" s="135" t="s">
        <v>150</v>
      </c>
      <c r="W300" s="135" t="s">
        <v>150</v>
      </c>
      <c r="X300" s="135" t="s">
        <v>150</v>
      </c>
      <c r="Y300" s="135"/>
      <c r="Z300" s="138"/>
    </row>
    <row r="301" spans="2:26" ht="51.75" customHeight="1">
      <c r="B301" s="135">
        <v>293</v>
      </c>
      <c r="C301" s="237" t="s">
        <v>2103</v>
      </c>
      <c r="D301" s="253"/>
      <c r="E301" s="135" t="s">
        <v>45</v>
      </c>
      <c r="F301" s="135" t="s">
        <v>2</v>
      </c>
      <c r="G301" s="169" t="s">
        <v>148</v>
      </c>
      <c r="H301" s="138"/>
      <c r="I301" s="138"/>
      <c r="J301" s="240">
        <v>1000000</v>
      </c>
      <c r="K301" s="138"/>
      <c r="L301" s="138"/>
      <c r="M301" s="138"/>
      <c r="N301" s="138"/>
      <c r="O301" s="135">
        <v>1</v>
      </c>
      <c r="P301" s="135" t="s">
        <v>150</v>
      </c>
      <c r="Q301" s="135" t="s">
        <v>150</v>
      </c>
      <c r="R301" s="135" t="s">
        <v>150</v>
      </c>
      <c r="S301" s="135" t="s">
        <v>150</v>
      </c>
      <c r="T301" s="135" t="s">
        <v>150</v>
      </c>
      <c r="U301" s="135" t="s">
        <v>150</v>
      </c>
      <c r="V301" s="135" t="s">
        <v>150</v>
      </c>
      <c r="W301" s="135" t="s">
        <v>150</v>
      </c>
      <c r="X301" s="135" t="s">
        <v>150</v>
      </c>
      <c r="Y301" s="135"/>
      <c r="Z301" s="138"/>
    </row>
    <row r="302" spans="2:26" ht="51.75" customHeight="1">
      <c r="B302" s="135">
        <v>294</v>
      </c>
      <c r="C302" s="237" t="s">
        <v>2104</v>
      </c>
      <c r="D302" s="253"/>
      <c r="E302" s="135" t="s">
        <v>45</v>
      </c>
      <c r="F302" s="135" t="s">
        <v>2</v>
      </c>
      <c r="G302" s="169" t="s">
        <v>148</v>
      </c>
      <c r="H302" s="138"/>
      <c r="I302" s="138"/>
      <c r="J302" s="240">
        <v>2000000</v>
      </c>
      <c r="K302" s="138"/>
      <c r="L302" s="138"/>
      <c r="M302" s="138"/>
      <c r="N302" s="138"/>
      <c r="O302" s="135">
        <v>1</v>
      </c>
      <c r="P302" s="135" t="s">
        <v>150</v>
      </c>
      <c r="Q302" s="135" t="s">
        <v>150</v>
      </c>
      <c r="R302" s="135" t="s">
        <v>150</v>
      </c>
      <c r="S302" s="135" t="s">
        <v>150</v>
      </c>
      <c r="T302" s="135" t="s">
        <v>150</v>
      </c>
      <c r="U302" s="135" t="s">
        <v>150</v>
      </c>
      <c r="V302" s="135" t="s">
        <v>150</v>
      </c>
      <c r="W302" s="135" t="s">
        <v>150</v>
      </c>
      <c r="X302" s="135" t="s">
        <v>150</v>
      </c>
      <c r="Y302" s="135"/>
      <c r="Z302" s="138"/>
    </row>
    <row r="303" spans="2:26" ht="51.75" customHeight="1">
      <c r="B303" s="135">
        <v>295</v>
      </c>
      <c r="C303" s="237" t="s">
        <v>2105</v>
      </c>
      <c r="D303" s="253"/>
      <c r="E303" s="135" t="s">
        <v>45</v>
      </c>
      <c r="F303" s="135" t="s">
        <v>2</v>
      </c>
      <c r="G303" s="169" t="s">
        <v>148</v>
      </c>
      <c r="H303" s="138"/>
      <c r="I303" s="138"/>
      <c r="J303" s="240">
        <v>2000000</v>
      </c>
      <c r="K303" s="138"/>
      <c r="L303" s="138"/>
      <c r="M303" s="138"/>
      <c r="N303" s="138"/>
      <c r="O303" s="135">
        <v>1</v>
      </c>
      <c r="P303" s="135" t="s">
        <v>150</v>
      </c>
      <c r="Q303" s="135" t="s">
        <v>150</v>
      </c>
      <c r="R303" s="135" t="s">
        <v>150</v>
      </c>
      <c r="S303" s="135" t="s">
        <v>150</v>
      </c>
      <c r="T303" s="135" t="s">
        <v>150</v>
      </c>
      <c r="U303" s="135" t="s">
        <v>150</v>
      </c>
      <c r="V303" s="135" t="s">
        <v>150</v>
      </c>
      <c r="W303" s="135" t="s">
        <v>150</v>
      </c>
      <c r="X303" s="135" t="s">
        <v>150</v>
      </c>
      <c r="Y303" s="135"/>
      <c r="Z303" s="138"/>
    </row>
    <row r="304" spans="2:26" ht="51.75" customHeight="1">
      <c r="B304" s="135">
        <v>296</v>
      </c>
      <c r="C304" s="237" t="s">
        <v>2106</v>
      </c>
      <c r="D304" s="253"/>
      <c r="E304" s="135" t="s">
        <v>45</v>
      </c>
      <c r="F304" s="135" t="s">
        <v>2</v>
      </c>
      <c r="G304" s="169" t="s">
        <v>148</v>
      </c>
      <c r="H304" s="138"/>
      <c r="I304" s="138"/>
      <c r="J304" s="240">
        <v>2000000</v>
      </c>
      <c r="K304" s="138"/>
      <c r="L304" s="138"/>
      <c r="M304" s="138"/>
      <c r="N304" s="138"/>
      <c r="O304" s="135">
        <v>1</v>
      </c>
      <c r="P304" s="135" t="s">
        <v>150</v>
      </c>
      <c r="Q304" s="135" t="s">
        <v>150</v>
      </c>
      <c r="R304" s="135" t="s">
        <v>150</v>
      </c>
      <c r="S304" s="135" t="s">
        <v>150</v>
      </c>
      <c r="T304" s="135" t="s">
        <v>150</v>
      </c>
      <c r="U304" s="135" t="s">
        <v>150</v>
      </c>
      <c r="V304" s="135" t="s">
        <v>150</v>
      </c>
      <c r="W304" s="135" t="s">
        <v>150</v>
      </c>
      <c r="X304" s="135" t="s">
        <v>150</v>
      </c>
      <c r="Y304" s="135"/>
      <c r="Z304" s="138"/>
    </row>
    <row r="305" spans="2:26" ht="51.75" customHeight="1">
      <c r="B305" s="135">
        <v>297</v>
      </c>
      <c r="C305" s="237" t="s">
        <v>2107</v>
      </c>
      <c r="D305" s="253"/>
      <c r="E305" s="135" t="s">
        <v>45</v>
      </c>
      <c r="F305" s="135" t="s">
        <v>2</v>
      </c>
      <c r="G305" s="169" t="s">
        <v>148</v>
      </c>
      <c r="H305" s="138"/>
      <c r="I305" s="138"/>
      <c r="J305" s="240">
        <v>1000000</v>
      </c>
      <c r="K305" s="138"/>
      <c r="L305" s="138"/>
      <c r="M305" s="138"/>
      <c r="N305" s="138"/>
      <c r="O305" s="135">
        <v>1</v>
      </c>
      <c r="P305" s="135" t="s">
        <v>150</v>
      </c>
      <c r="Q305" s="135" t="s">
        <v>150</v>
      </c>
      <c r="R305" s="135" t="s">
        <v>150</v>
      </c>
      <c r="S305" s="135" t="s">
        <v>150</v>
      </c>
      <c r="T305" s="135" t="s">
        <v>150</v>
      </c>
      <c r="U305" s="135" t="s">
        <v>150</v>
      </c>
      <c r="V305" s="135" t="s">
        <v>150</v>
      </c>
      <c r="W305" s="135" t="s">
        <v>150</v>
      </c>
      <c r="X305" s="135" t="s">
        <v>150</v>
      </c>
      <c r="Y305" s="135"/>
      <c r="Z305" s="138"/>
    </row>
    <row r="306" spans="2:26" ht="51.75" customHeight="1">
      <c r="B306" s="135">
        <v>298</v>
      </c>
      <c r="C306" s="237" t="s">
        <v>2108</v>
      </c>
      <c r="D306" s="253"/>
      <c r="E306" s="135" t="s">
        <v>45</v>
      </c>
      <c r="F306" s="135" t="s">
        <v>2</v>
      </c>
      <c r="G306" s="169" t="s">
        <v>148</v>
      </c>
      <c r="H306" s="138"/>
      <c r="I306" s="138"/>
      <c r="J306" s="240">
        <v>2000000</v>
      </c>
      <c r="K306" s="138"/>
      <c r="L306" s="138"/>
      <c r="M306" s="138"/>
      <c r="N306" s="138"/>
      <c r="O306" s="135">
        <v>1</v>
      </c>
      <c r="P306" s="135" t="s">
        <v>150</v>
      </c>
      <c r="Q306" s="135" t="s">
        <v>150</v>
      </c>
      <c r="R306" s="135" t="s">
        <v>150</v>
      </c>
      <c r="S306" s="135" t="s">
        <v>150</v>
      </c>
      <c r="T306" s="135" t="s">
        <v>150</v>
      </c>
      <c r="U306" s="135" t="s">
        <v>150</v>
      </c>
      <c r="V306" s="135" t="s">
        <v>150</v>
      </c>
      <c r="W306" s="135" t="s">
        <v>150</v>
      </c>
      <c r="X306" s="135" t="s">
        <v>150</v>
      </c>
      <c r="Y306" s="135"/>
      <c r="Z306" s="138"/>
    </row>
    <row r="307" spans="2:26" ht="51.75" customHeight="1">
      <c r="B307" s="135">
        <v>299</v>
      </c>
      <c r="C307" s="237" t="s">
        <v>2109</v>
      </c>
      <c r="D307" s="253"/>
      <c r="E307" s="135" t="s">
        <v>45</v>
      </c>
      <c r="F307" s="135" t="s">
        <v>2</v>
      </c>
      <c r="G307" s="169" t="s">
        <v>148</v>
      </c>
      <c r="H307" s="138"/>
      <c r="I307" s="138"/>
      <c r="J307" s="240">
        <v>1000000</v>
      </c>
      <c r="K307" s="138"/>
      <c r="L307" s="138"/>
      <c r="M307" s="138"/>
      <c r="N307" s="138"/>
      <c r="O307" s="135">
        <v>1</v>
      </c>
      <c r="P307" s="135" t="s">
        <v>150</v>
      </c>
      <c r="Q307" s="135" t="s">
        <v>150</v>
      </c>
      <c r="R307" s="135" t="s">
        <v>150</v>
      </c>
      <c r="S307" s="135" t="s">
        <v>150</v>
      </c>
      <c r="T307" s="135" t="s">
        <v>150</v>
      </c>
      <c r="U307" s="135" t="s">
        <v>150</v>
      </c>
      <c r="V307" s="135" t="s">
        <v>150</v>
      </c>
      <c r="W307" s="135" t="s">
        <v>150</v>
      </c>
      <c r="X307" s="135" t="s">
        <v>150</v>
      </c>
      <c r="Y307" s="135"/>
      <c r="Z307" s="138"/>
    </row>
    <row r="308" spans="2:26" ht="51.75" customHeight="1">
      <c r="B308" s="135">
        <v>300</v>
      </c>
      <c r="C308" s="237" t="s">
        <v>2110</v>
      </c>
      <c r="D308" s="253"/>
      <c r="E308" s="135" t="s">
        <v>45</v>
      </c>
      <c r="F308" s="135" t="s">
        <v>2</v>
      </c>
      <c r="G308" s="169" t="s">
        <v>148</v>
      </c>
      <c r="H308" s="138"/>
      <c r="I308" s="138"/>
      <c r="J308" s="240">
        <v>1000000</v>
      </c>
      <c r="K308" s="138"/>
      <c r="L308" s="138"/>
      <c r="M308" s="138"/>
      <c r="N308" s="138"/>
      <c r="O308" s="135" t="s">
        <v>150</v>
      </c>
      <c r="P308" s="135" t="s">
        <v>150</v>
      </c>
      <c r="Q308" s="135" t="s">
        <v>150</v>
      </c>
      <c r="R308" s="135" t="s">
        <v>150</v>
      </c>
      <c r="S308" s="135" t="s">
        <v>150</v>
      </c>
      <c r="T308" s="135" t="s">
        <v>150</v>
      </c>
      <c r="U308" s="135" t="s">
        <v>150</v>
      </c>
      <c r="V308" s="135" t="s">
        <v>150</v>
      </c>
      <c r="W308" s="135" t="s">
        <v>150</v>
      </c>
      <c r="X308" s="135">
        <v>1</v>
      </c>
      <c r="Y308" s="135"/>
      <c r="Z308" s="138"/>
    </row>
    <row r="309" spans="2:26" ht="51.75" customHeight="1">
      <c r="B309" s="135">
        <v>301</v>
      </c>
      <c r="C309" s="237" t="s">
        <v>2111</v>
      </c>
      <c r="D309" s="253"/>
      <c r="E309" s="135" t="s">
        <v>45</v>
      </c>
      <c r="F309" s="135" t="s">
        <v>2</v>
      </c>
      <c r="G309" s="169" t="s">
        <v>148</v>
      </c>
      <c r="H309" s="138"/>
      <c r="I309" s="138"/>
      <c r="J309" s="240">
        <v>1000000</v>
      </c>
      <c r="K309" s="138"/>
      <c r="L309" s="138"/>
      <c r="M309" s="138"/>
      <c r="N309" s="138"/>
      <c r="O309" s="135">
        <v>1</v>
      </c>
      <c r="P309" s="135" t="s">
        <v>150</v>
      </c>
      <c r="Q309" s="135" t="s">
        <v>150</v>
      </c>
      <c r="R309" s="135" t="s">
        <v>150</v>
      </c>
      <c r="S309" s="135" t="s">
        <v>150</v>
      </c>
      <c r="T309" s="135" t="s">
        <v>150</v>
      </c>
      <c r="U309" s="135" t="s">
        <v>150</v>
      </c>
      <c r="V309" s="135" t="s">
        <v>150</v>
      </c>
      <c r="W309" s="135" t="s">
        <v>150</v>
      </c>
      <c r="X309" s="135" t="s">
        <v>150</v>
      </c>
      <c r="Y309" s="135"/>
      <c r="Z309" s="138"/>
    </row>
    <row r="310" spans="2:26" ht="51.75" customHeight="1">
      <c r="B310" s="135">
        <v>302</v>
      </c>
      <c r="C310" s="237" t="s">
        <v>2112</v>
      </c>
      <c r="D310" s="253"/>
      <c r="E310" s="135" t="s">
        <v>45</v>
      </c>
      <c r="F310" s="135" t="s">
        <v>2</v>
      </c>
      <c r="G310" s="169" t="s">
        <v>148</v>
      </c>
      <c r="H310" s="138"/>
      <c r="I310" s="138"/>
      <c r="J310" s="240">
        <v>1000000</v>
      </c>
      <c r="K310" s="138"/>
      <c r="L310" s="138"/>
      <c r="M310" s="138"/>
      <c r="N310" s="138"/>
      <c r="O310" s="135">
        <v>1</v>
      </c>
      <c r="P310" s="135" t="s">
        <v>150</v>
      </c>
      <c r="Q310" s="135" t="s">
        <v>150</v>
      </c>
      <c r="R310" s="135" t="s">
        <v>150</v>
      </c>
      <c r="S310" s="135" t="s">
        <v>150</v>
      </c>
      <c r="T310" s="135" t="s">
        <v>150</v>
      </c>
      <c r="U310" s="135" t="s">
        <v>150</v>
      </c>
      <c r="V310" s="135" t="s">
        <v>150</v>
      </c>
      <c r="W310" s="135" t="s">
        <v>150</v>
      </c>
      <c r="X310" s="135" t="s">
        <v>150</v>
      </c>
      <c r="Y310" s="135"/>
      <c r="Z310" s="138"/>
    </row>
    <row r="311" spans="2:26" ht="51.75" customHeight="1">
      <c r="B311" s="135">
        <v>303</v>
      </c>
      <c r="C311" s="237" t="s">
        <v>2113</v>
      </c>
      <c r="D311" s="253"/>
      <c r="E311" s="135" t="s">
        <v>45</v>
      </c>
      <c r="F311" s="135" t="s">
        <v>2</v>
      </c>
      <c r="G311" s="169" t="s">
        <v>148</v>
      </c>
      <c r="H311" s="138"/>
      <c r="I311" s="138"/>
      <c r="J311" s="240">
        <v>1000000</v>
      </c>
      <c r="K311" s="138"/>
      <c r="L311" s="138"/>
      <c r="M311" s="138"/>
      <c r="N311" s="138"/>
      <c r="O311" s="135">
        <v>1</v>
      </c>
      <c r="P311" s="135" t="s">
        <v>150</v>
      </c>
      <c r="Q311" s="135" t="s">
        <v>150</v>
      </c>
      <c r="R311" s="135" t="s">
        <v>150</v>
      </c>
      <c r="S311" s="135" t="s">
        <v>150</v>
      </c>
      <c r="T311" s="135" t="s">
        <v>150</v>
      </c>
      <c r="U311" s="135" t="s">
        <v>150</v>
      </c>
      <c r="V311" s="135" t="s">
        <v>150</v>
      </c>
      <c r="W311" s="135" t="s">
        <v>150</v>
      </c>
      <c r="X311" s="135" t="s">
        <v>150</v>
      </c>
      <c r="Y311" s="135"/>
      <c r="Z311" s="138"/>
    </row>
    <row r="312" spans="2:26" ht="51.75" customHeight="1">
      <c r="B312" s="135">
        <v>304</v>
      </c>
      <c r="C312" s="237" t="s">
        <v>2114</v>
      </c>
      <c r="D312" s="253"/>
      <c r="E312" s="135" t="s">
        <v>45</v>
      </c>
      <c r="F312" s="135" t="s">
        <v>2</v>
      </c>
      <c r="G312" s="169" t="s">
        <v>148</v>
      </c>
      <c r="H312" s="138"/>
      <c r="I312" s="138"/>
      <c r="J312" s="240">
        <v>1000000</v>
      </c>
      <c r="K312" s="138"/>
      <c r="L312" s="138"/>
      <c r="M312" s="138"/>
      <c r="N312" s="138"/>
      <c r="O312" s="135">
        <v>1</v>
      </c>
      <c r="P312" s="135" t="s">
        <v>150</v>
      </c>
      <c r="Q312" s="135" t="s">
        <v>150</v>
      </c>
      <c r="R312" s="135" t="s">
        <v>150</v>
      </c>
      <c r="S312" s="135" t="s">
        <v>150</v>
      </c>
      <c r="T312" s="135" t="s">
        <v>150</v>
      </c>
      <c r="U312" s="135" t="s">
        <v>150</v>
      </c>
      <c r="V312" s="135" t="s">
        <v>150</v>
      </c>
      <c r="W312" s="135" t="s">
        <v>150</v>
      </c>
      <c r="X312" s="135" t="s">
        <v>150</v>
      </c>
      <c r="Y312" s="135"/>
      <c r="Z312" s="138"/>
    </row>
    <row r="313" spans="2:26" ht="51.75" customHeight="1">
      <c r="B313" s="135">
        <v>305</v>
      </c>
      <c r="C313" s="237" t="s">
        <v>2115</v>
      </c>
      <c r="D313" s="253"/>
      <c r="E313" s="135" t="s">
        <v>45</v>
      </c>
      <c r="F313" s="135" t="s">
        <v>2</v>
      </c>
      <c r="G313" s="169" t="s">
        <v>148</v>
      </c>
      <c r="H313" s="138"/>
      <c r="I313" s="138"/>
      <c r="J313" s="240">
        <v>1000000</v>
      </c>
      <c r="K313" s="138"/>
      <c r="L313" s="138"/>
      <c r="M313" s="138"/>
      <c r="N313" s="138"/>
      <c r="O313" s="135">
        <v>1</v>
      </c>
      <c r="P313" s="135" t="s">
        <v>150</v>
      </c>
      <c r="Q313" s="135" t="s">
        <v>150</v>
      </c>
      <c r="R313" s="135" t="s">
        <v>150</v>
      </c>
      <c r="S313" s="135" t="s">
        <v>150</v>
      </c>
      <c r="T313" s="135" t="s">
        <v>150</v>
      </c>
      <c r="U313" s="135" t="s">
        <v>150</v>
      </c>
      <c r="V313" s="135" t="s">
        <v>150</v>
      </c>
      <c r="W313" s="135" t="s">
        <v>150</v>
      </c>
      <c r="X313" s="135" t="s">
        <v>150</v>
      </c>
      <c r="Y313" s="135"/>
      <c r="Z313" s="138"/>
    </row>
    <row r="314" spans="2:26" ht="51.75" customHeight="1">
      <c r="B314" s="135">
        <v>306</v>
      </c>
      <c r="C314" s="237" t="s">
        <v>2116</v>
      </c>
      <c r="D314" s="253"/>
      <c r="E314" s="135" t="s">
        <v>45</v>
      </c>
      <c r="F314" s="135" t="s">
        <v>2</v>
      </c>
      <c r="G314" s="169" t="s">
        <v>148</v>
      </c>
      <c r="H314" s="138"/>
      <c r="I314" s="138"/>
      <c r="J314" s="240">
        <v>1000000</v>
      </c>
      <c r="K314" s="138"/>
      <c r="L314" s="138"/>
      <c r="M314" s="138"/>
      <c r="N314" s="138"/>
      <c r="O314" s="135">
        <v>1</v>
      </c>
      <c r="P314" s="135" t="s">
        <v>150</v>
      </c>
      <c r="Q314" s="135" t="s">
        <v>150</v>
      </c>
      <c r="R314" s="135" t="s">
        <v>150</v>
      </c>
      <c r="S314" s="135" t="s">
        <v>150</v>
      </c>
      <c r="T314" s="135" t="s">
        <v>150</v>
      </c>
      <c r="U314" s="135" t="s">
        <v>150</v>
      </c>
      <c r="V314" s="135" t="s">
        <v>150</v>
      </c>
      <c r="W314" s="135" t="s">
        <v>150</v>
      </c>
      <c r="X314" s="135" t="s">
        <v>150</v>
      </c>
      <c r="Y314" s="135"/>
      <c r="Z314" s="138"/>
    </row>
    <row r="315" spans="2:26" ht="51.75" customHeight="1">
      <c r="B315" s="135">
        <v>307</v>
      </c>
      <c r="C315" s="237" t="s">
        <v>2117</v>
      </c>
      <c r="D315" s="253"/>
      <c r="E315" s="135" t="s">
        <v>45</v>
      </c>
      <c r="F315" s="135" t="s">
        <v>2</v>
      </c>
      <c r="G315" s="169" t="s">
        <v>148</v>
      </c>
      <c r="H315" s="138"/>
      <c r="I315" s="138"/>
      <c r="J315" s="240">
        <v>1000000</v>
      </c>
      <c r="K315" s="138"/>
      <c r="L315" s="138"/>
      <c r="M315" s="138"/>
      <c r="N315" s="138"/>
      <c r="O315" s="135">
        <v>1</v>
      </c>
      <c r="P315" s="135" t="s">
        <v>150</v>
      </c>
      <c r="Q315" s="135" t="s">
        <v>150</v>
      </c>
      <c r="R315" s="135" t="s">
        <v>150</v>
      </c>
      <c r="S315" s="135" t="s">
        <v>150</v>
      </c>
      <c r="T315" s="135" t="s">
        <v>150</v>
      </c>
      <c r="U315" s="135" t="s">
        <v>150</v>
      </c>
      <c r="V315" s="135" t="s">
        <v>150</v>
      </c>
      <c r="W315" s="135" t="s">
        <v>150</v>
      </c>
      <c r="X315" s="135" t="s">
        <v>150</v>
      </c>
      <c r="Y315" s="135"/>
      <c r="Z315" s="138"/>
    </row>
    <row r="316" spans="2:26">
      <c r="B316" s="700" t="s">
        <v>87</v>
      </c>
      <c r="C316" s="700"/>
      <c r="D316" s="111"/>
      <c r="E316" s="130"/>
      <c r="F316" s="130"/>
      <c r="G316" s="110"/>
      <c r="H316" s="110"/>
      <c r="I316" s="110"/>
      <c r="J316" s="144">
        <f>SUM(J9:J315)</f>
        <v>188125000</v>
      </c>
      <c r="K316" s="110"/>
      <c r="L316" s="110"/>
      <c r="M316" s="162">
        <f>SUM(M9:M262)</f>
        <v>0</v>
      </c>
      <c r="N316" s="170"/>
      <c r="O316" s="131">
        <f>SUM(O9:O315)</f>
        <v>246</v>
      </c>
      <c r="P316" s="131">
        <f t="shared" ref="P316:Y316" si="0">SUM(P9:P315)</f>
        <v>35</v>
      </c>
      <c r="Q316" s="131">
        <f t="shared" si="0"/>
        <v>0</v>
      </c>
      <c r="R316" s="131">
        <f t="shared" si="0"/>
        <v>0</v>
      </c>
      <c r="S316" s="131">
        <f t="shared" si="0"/>
        <v>12</v>
      </c>
      <c r="T316" s="131">
        <f t="shared" si="0"/>
        <v>0</v>
      </c>
      <c r="U316" s="131">
        <f t="shared" si="0"/>
        <v>0</v>
      </c>
      <c r="V316" s="131">
        <f t="shared" si="0"/>
        <v>0</v>
      </c>
      <c r="W316" s="131">
        <f t="shared" si="0"/>
        <v>0</v>
      </c>
      <c r="X316" s="131">
        <f t="shared" si="0"/>
        <v>14</v>
      </c>
      <c r="Y316" s="147">
        <f t="shared" si="0"/>
        <v>590</v>
      </c>
      <c r="Z316" s="110"/>
    </row>
    <row r="317" spans="2:26">
      <c r="B317" s="112"/>
      <c r="C317" s="113"/>
      <c r="D317" s="112"/>
      <c r="E317" s="141"/>
      <c r="F317" s="141"/>
      <c r="G317" s="113"/>
      <c r="H317" s="113"/>
      <c r="I317" s="113"/>
      <c r="J317" s="113"/>
      <c r="K317" s="113"/>
      <c r="L317" s="113"/>
      <c r="M317" s="113"/>
      <c r="N317" s="113"/>
      <c r="O317" s="113">
        <f>SUM(O316:X316)</f>
        <v>307</v>
      </c>
      <c r="P317" s="113"/>
      <c r="Q317" s="113"/>
      <c r="R317" s="113"/>
      <c r="S317" s="113"/>
      <c r="T317" s="113"/>
      <c r="U317" s="113"/>
      <c r="V317" s="113"/>
      <c r="W317" s="113"/>
      <c r="X317" s="113"/>
      <c r="Y317" s="225"/>
    </row>
    <row r="318" spans="2:26">
      <c r="B318" s="701" t="s">
        <v>88</v>
      </c>
      <c r="C318" s="701"/>
      <c r="D318" s="112"/>
      <c r="E318" s="702" t="s">
        <v>89</v>
      </c>
      <c r="F318" s="702"/>
      <c r="G318" s="702"/>
      <c r="H318" s="702"/>
      <c r="I318" s="702"/>
      <c r="J318" s="702"/>
      <c r="K318" s="113"/>
      <c r="L318" s="113"/>
      <c r="N318" s="113"/>
      <c r="O318" s="113"/>
      <c r="P318" s="113"/>
      <c r="Q318" s="113"/>
      <c r="R318" s="113"/>
      <c r="S318" s="113"/>
      <c r="T318" s="113"/>
      <c r="U318" s="113"/>
    </row>
    <row r="319" spans="2:26">
      <c r="B319" s="677" t="s">
        <v>90</v>
      </c>
      <c r="C319" s="678"/>
      <c r="D319" s="679"/>
      <c r="E319" s="703" t="s">
        <v>91</v>
      </c>
      <c r="F319" s="704"/>
      <c r="G319" s="704"/>
      <c r="H319" s="704"/>
      <c r="I319" s="704"/>
      <c r="J319" s="704"/>
      <c r="K319" s="115"/>
      <c r="L319" s="116"/>
      <c r="M319" s="116"/>
      <c r="N319" s="115"/>
      <c r="O319" s="115"/>
      <c r="P319" s="117"/>
      <c r="Q319" s="118"/>
      <c r="R319" s="118"/>
      <c r="S319" s="118"/>
      <c r="T319" s="119"/>
      <c r="U319" s="119"/>
      <c r="V319" s="120"/>
      <c r="W319" s="120"/>
    </row>
    <row r="320" spans="2:26">
      <c r="B320" s="677" t="s">
        <v>92</v>
      </c>
      <c r="C320" s="678"/>
      <c r="D320" s="679"/>
      <c r="E320" s="690" t="s">
        <v>93</v>
      </c>
      <c r="F320" s="691"/>
      <c r="G320" s="691"/>
      <c r="H320" s="691"/>
      <c r="I320" s="691"/>
      <c r="J320" s="691"/>
      <c r="K320" s="691"/>
      <c r="L320" s="691"/>
      <c r="M320" s="691"/>
      <c r="N320" s="691"/>
      <c r="O320" s="691"/>
      <c r="P320" s="692"/>
      <c r="Q320" s="121"/>
      <c r="R320" s="121"/>
      <c r="S320" s="121"/>
      <c r="T320" s="121"/>
      <c r="U320" s="121"/>
      <c r="V320" s="121"/>
      <c r="W320" s="121"/>
    </row>
    <row r="321" spans="2:23">
      <c r="B321" s="677" t="s">
        <v>94</v>
      </c>
      <c r="C321" s="678"/>
      <c r="D321" s="679"/>
      <c r="E321" s="142" t="s">
        <v>149</v>
      </c>
      <c r="F321" s="229"/>
      <c r="G321" s="122"/>
      <c r="H321" s="122"/>
      <c r="I321" s="122"/>
      <c r="J321" s="123"/>
      <c r="K321" s="118"/>
      <c r="L321" s="124"/>
      <c r="M321" s="124"/>
      <c r="N321" s="118"/>
      <c r="O321" s="118"/>
      <c r="P321" s="125"/>
      <c r="Q321" s="118"/>
      <c r="R321" s="118"/>
      <c r="S321" s="118"/>
      <c r="T321" s="119"/>
      <c r="U321" s="119"/>
      <c r="V321" s="120"/>
      <c r="W321" s="120"/>
    </row>
    <row r="322" spans="2:23">
      <c r="B322" s="677" t="s">
        <v>95</v>
      </c>
      <c r="C322" s="678"/>
      <c r="D322" s="679"/>
      <c r="E322" s="680" t="s">
        <v>96</v>
      </c>
      <c r="F322" s="681"/>
      <c r="G322" s="681"/>
      <c r="H322" s="681"/>
      <c r="I322" s="681"/>
      <c r="J322" s="681"/>
      <c r="K322" s="681"/>
      <c r="L322" s="681"/>
      <c r="M322" s="681"/>
      <c r="N322" s="681"/>
      <c r="O322" s="681"/>
      <c r="P322" s="125"/>
      <c r="Q322" s="118"/>
      <c r="R322" s="118"/>
      <c r="S322" s="118"/>
      <c r="T322" s="119"/>
      <c r="U322" s="119"/>
      <c r="V322" s="120"/>
      <c r="W322" s="120"/>
    </row>
    <row r="323" spans="2:23">
      <c r="B323" s="677" t="s">
        <v>97</v>
      </c>
      <c r="C323" s="678"/>
      <c r="D323" s="679"/>
      <c r="E323" s="680" t="s">
        <v>98</v>
      </c>
      <c r="F323" s="681"/>
      <c r="G323" s="681"/>
      <c r="H323" s="681"/>
      <c r="I323" s="681"/>
      <c r="J323" s="681"/>
      <c r="K323" s="681"/>
      <c r="L323" s="681"/>
      <c r="M323" s="681"/>
      <c r="N323" s="681"/>
      <c r="O323" s="681"/>
      <c r="P323" s="125"/>
      <c r="Q323" s="118"/>
      <c r="R323" s="118"/>
      <c r="S323" s="118"/>
      <c r="T323" s="119"/>
      <c r="U323" s="119"/>
      <c r="V323" s="120"/>
      <c r="W323" s="120"/>
    </row>
    <row r="324" spans="2:23">
      <c r="B324" s="677" t="s">
        <v>99</v>
      </c>
      <c r="C324" s="678"/>
      <c r="D324" s="679"/>
      <c r="E324" s="680" t="s">
        <v>100</v>
      </c>
      <c r="F324" s="681"/>
      <c r="G324" s="681"/>
      <c r="H324" s="681"/>
      <c r="I324" s="681"/>
      <c r="J324" s="681"/>
      <c r="K324" s="681"/>
      <c r="L324" s="681"/>
      <c r="M324" s="681"/>
      <c r="N324" s="681"/>
      <c r="O324" s="681"/>
      <c r="P324" s="125"/>
      <c r="Q324" s="118"/>
      <c r="R324" s="118"/>
      <c r="S324" s="118"/>
      <c r="T324" s="119"/>
      <c r="U324" s="119"/>
      <c r="V324" s="120"/>
      <c r="W324" s="120"/>
    </row>
    <row r="325" spans="2:23" ht="33" customHeight="1">
      <c r="B325" s="684" t="s">
        <v>101</v>
      </c>
      <c r="C325" s="685"/>
      <c r="D325" s="686"/>
      <c r="E325" s="680" t="s">
        <v>102</v>
      </c>
      <c r="F325" s="681"/>
      <c r="G325" s="681"/>
      <c r="H325" s="681"/>
      <c r="I325" s="681"/>
      <c r="J325" s="681"/>
      <c r="K325" s="681"/>
      <c r="L325" s="681"/>
      <c r="M325" s="681"/>
      <c r="N325" s="681"/>
      <c r="O325" s="681"/>
      <c r="P325" s="125"/>
      <c r="Q325" s="118"/>
      <c r="R325" s="118"/>
      <c r="S325" s="118"/>
      <c r="T325" s="119"/>
      <c r="U325" s="119"/>
      <c r="V325" s="120"/>
      <c r="W325" s="120"/>
    </row>
    <row r="326" spans="2:23">
      <c r="B326" s="677" t="s">
        <v>103</v>
      </c>
      <c r="C326" s="678"/>
      <c r="D326" s="679"/>
      <c r="E326" s="687" t="s">
        <v>104</v>
      </c>
      <c r="F326" s="688"/>
      <c r="G326" s="688"/>
      <c r="H326" s="688"/>
      <c r="I326" s="688"/>
      <c r="J326" s="688"/>
      <c r="K326" s="688"/>
      <c r="L326" s="688"/>
      <c r="M326" s="688"/>
      <c r="N326" s="688"/>
      <c r="O326" s="688"/>
      <c r="P326" s="689"/>
      <c r="Q326" s="118"/>
      <c r="R326" s="118"/>
      <c r="S326" s="118"/>
      <c r="T326" s="119"/>
      <c r="U326" s="119"/>
      <c r="V326" s="120"/>
      <c r="W326" s="120"/>
    </row>
    <row r="327" spans="2:23">
      <c r="B327" s="677" t="s">
        <v>105</v>
      </c>
      <c r="C327" s="678"/>
      <c r="D327" s="678"/>
      <c r="H327" s="123"/>
      <c r="I327" s="469"/>
      <c r="J327" s="123"/>
      <c r="K327" s="123"/>
      <c r="L327" s="123"/>
      <c r="M327" s="123"/>
      <c r="N327" s="123"/>
      <c r="O327" s="120"/>
      <c r="P327" s="120"/>
      <c r="Q327" s="120"/>
      <c r="R327" s="120"/>
      <c r="S327" s="120"/>
      <c r="T327" s="120"/>
      <c r="U327" s="120"/>
      <c r="V327" s="120"/>
      <c r="W327" s="120"/>
    </row>
    <row r="328" spans="2:23">
      <c r="B328" s="682" t="s">
        <v>106</v>
      </c>
      <c r="C328" s="683"/>
      <c r="D328" s="683"/>
      <c r="G328" s="113"/>
      <c r="H328" s="113"/>
      <c r="I328" s="113"/>
      <c r="J328" s="113"/>
      <c r="K328" s="126"/>
      <c r="L328" s="126"/>
      <c r="M328" s="126"/>
      <c r="N328" s="126"/>
      <c r="O328" s="126"/>
      <c r="P328" s="126"/>
      <c r="Q328" s="126"/>
      <c r="R328" s="126"/>
    </row>
    <row r="329" spans="2:23">
      <c r="B329" s="677" t="s">
        <v>107</v>
      </c>
      <c r="C329" s="678"/>
      <c r="D329" s="678"/>
    </row>
    <row r="330" spans="2:23">
      <c r="C330" s="128" t="s">
        <v>108</v>
      </c>
      <c r="G330" s="129"/>
      <c r="H330" s="129"/>
      <c r="I330" s="129"/>
      <c r="J330" s="129"/>
      <c r="K330" s="129"/>
    </row>
  </sheetData>
  <autoFilter ref="B5:Z330"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</autoFilter>
  <mergeCells count="49">
    <mergeCell ref="B2:S2"/>
    <mergeCell ref="T2:Z2"/>
    <mergeCell ref="B3:X3"/>
    <mergeCell ref="B4:D4"/>
    <mergeCell ref="B5:B8"/>
    <mergeCell ref="C5:C8"/>
    <mergeCell ref="D5:D8"/>
    <mergeCell ref="E5:E8"/>
    <mergeCell ref="G5:G8"/>
    <mergeCell ref="H5:H8"/>
    <mergeCell ref="L5:L8"/>
    <mergeCell ref="M5:X5"/>
    <mergeCell ref="Y5:Y8"/>
    <mergeCell ref="Z5:Z8"/>
    <mergeCell ref="M6:N6"/>
    <mergeCell ref="O6:X6"/>
    <mergeCell ref="X7:X8"/>
    <mergeCell ref="B316:C316"/>
    <mergeCell ref="B318:C318"/>
    <mergeCell ref="E318:J318"/>
    <mergeCell ref="B319:D319"/>
    <mergeCell ref="E319:J319"/>
    <mergeCell ref="O7:O8"/>
    <mergeCell ref="P7:S7"/>
    <mergeCell ref="T7:T8"/>
    <mergeCell ref="U7:U8"/>
    <mergeCell ref="V7:V8"/>
    <mergeCell ref="W7:W8"/>
    <mergeCell ref="J5:J8"/>
    <mergeCell ref="K5:K8"/>
    <mergeCell ref="F5:F8"/>
    <mergeCell ref="B320:D320"/>
    <mergeCell ref="E320:P320"/>
    <mergeCell ref="B321:D321"/>
    <mergeCell ref="M7:M8"/>
    <mergeCell ref="N7:N8"/>
    <mergeCell ref="B322:D322"/>
    <mergeCell ref="E322:O322"/>
    <mergeCell ref="B327:D327"/>
    <mergeCell ref="B328:D328"/>
    <mergeCell ref="B329:D329"/>
    <mergeCell ref="B324:D324"/>
    <mergeCell ref="E324:O324"/>
    <mergeCell ref="B325:D325"/>
    <mergeCell ref="E325:O325"/>
    <mergeCell ref="B326:D326"/>
    <mergeCell ref="E326:P326"/>
    <mergeCell ref="B323:D323"/>
    <mergeCell ref="E323:O323"/>
  </mergeCells>
  <pageMargins left="0.7" right="0.7" top="0.75" bottom="0.75" header="0.3" footer="0.3"/>
  <pageSetup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2:Z267"/>
  <sheetViews>
    <sheetView workbookViewId="0">
      <selection activeCell="H9" sqref="H9"/>
    </sheetView>
  </sheetViews>
  <sheetFormatPr defaultRowHeight="15.75"/>
  <cols>
    <col min="1" max="1" width="1.42578125" style="104" customWidth="1"/>
    <col min="2" max="2" width="5.7109375" style="127" customWidth="1"/>
    <col min="3" max="3" width="33.140625" style="104" customWidth="1"/>
    <col min="4" max="4" width="10" style="180" customWidth="1"/>
    <col min="5" max="6" width="9.28515625" style="143" customWidth="1"/>
    <col min="7" max="7" width="20.5703125" style="104" customWidth="1"/>
    <col min="8" max="9" width="15.42578125" style="104" customWidth="1"/>
    <col min="10" max="10" width="14.7109375" style="104" customWidth="1"/>
    <col min="11" max="11" width="10.7109375" style="104" customWidth="1"/>
    <col min="12" max="12" width="16.7109375" style="104" customWidth="1"/>
    <col min="13" max="13" width="10.140625" style="104" customWidth="1"/>
    <col min="14" max="14" width="4.85546875" style="104" customWidth="1"/>
    <col min="15" max="23" width="4.7109375" style="104" customWidth="1"/>
    <col min="24" max="24" width="4.7109375" style="407" customWidth="1"/>
    <col min="25" max="26" width="6.140625" style="104" customWidth="1"/>
  </cols>
  <sheetData>
    <row r="2" spans="2:26" ht="18.75">
      <c r="B2" s="709" t="s">
        <v>64</v>
      </c>
      <c r="C2" s="709"/>
      <c r="D2" s="709"/>
      <c r="E2" s="709"/>
      <c r="F2" s="709"/>
      <c r="G2" s="709"/>
      <c r="H2" s="709"/>
      <c r="I2" s="709"/>
      <c r="J2" s="709"/>
      <c r="K2" s="709"/>
      <c r="L2" s="709"/>
      <c r="M2" s="709"/>
      <c r="N2" s="709"/>
      <c r="O2" s="709"/>
      <c r="P2" s="709"/>
      <c r="Q2" s="709"/>
      <c r="R2" s="709"/>
      <c r="S2" s="709"/>
      <c r="T2" s="710" t="s">
        <v>65</v>
      </c>
      <c r="U2" s="710"/>
      <c r="V2" s="710"/>
      <c r="W2" s="710"/>
      <c r="X2" s="710"/>
      <c r="Y2" s="710"/>
      <c r="Z2" s="710"/>
    </row>
    <row r="3" spans="2:26" ht="18.75">
      <c r="B3" s="709" t="s">
        <v>66</v>
      </c>
      <c r="C3" s="709"/>
      <c r="D3" s="709"/>
      <c r="E3" s="709"/>
      <c r="F3" s="709"/>
      <c r="G3" s="709"/>
      <c r="H3" s="709"/>
      <c r="I3" s="709"/>
      <c r="J3" s="709"/>
      <c r="K3" s="709"/>
      <c r="L3" s="709"/>
      <c r="M3" s="709"/>
      <c r="N3" s="709"/>
      <c r="O3" s="709"/>
      <c r="P3" s="709"/>
      <c r="Q3" s="709"/>
      <c r="R3" s="709"/>
      <c r="S3" s="709"/>
      <c r="T3" s="709"/>
      <c r="U3" s="709"/>
      <c r="V3" s="709"/>
      <c r="W3" s="709"/>
      <c r="X3" s="709"/>
      <c r="Y3" s="105"/>
    </row>
    <row r="4" spans="2:26">
      <c r="B4" s="711" t="s">
        <v>119</v>
      </c>
      <c r="C4" s="711"/>
      <c r="D4" s="711"/>
      <c r="E4" s="140"/>
      <c r="F4" s="140"/>
      <c r="G4" s="106"/>
      <c r="H4" s="106"/>
      <c r="I4" s="106"/>
      <c r="J4" s="106"/>
      <c r="K4" s="106"/>
      <c r="L4" s="106"/>
      <c r="M4" s="107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404"/>
      <c r="Y4" s="108"/>
    </row>
    <row r="5" spans="2:26">
      <c r="B5" s="712" t="s">
        <v>67</v>
      </c>
      <c r="C5" s="713" t="s">
        <v>68</v>
      </c>
      <c r="D5" s="695" t="s">
        <v>69</v>
      </c>
      <c r="E5" s="697" t="s">
        <v>70</v>
      </c>
      <c r="F5" s="697" t="s">
        <v>570</v>
      </c>
      <c r="G5" s="695" t="s">
        <v>71</v>
      </c>
      <c r="H5" s="695" t="s">
        <v>72</v>
      </c>
      <c r="I5" s="473"/>
      <c r="J5" s="695" t="s">
        <v>73</v>
      </c>
      <c r="K5" s="695" t="s">
        <v>74</v>
      </c>
      <c r="L5" s="695" t="s">
        <v>75</v>
      </c>
      <c r="M5" s="714" t="s">
        <v>76</v>
      </c>
      <c r="N5" s="714"/>
      <c r="O5" s="714"/>
      <c r="P5" s="714"/>
      <c r="Q5" s="714"/>
      <c r="R5" s="714"/>
      <c r="S5" s="714"/>
      <c r="T5" s="714"/>
      <c r="U5" s="714"/>
      <c r="V5" s="714"/>
      <c r="W5" s="714"/>
      <c r="X5" s="714"/>
      <c r="Y5" s="715" t="s">
        <v>77</v>
      </c>
      <c r="Z5" s="718" t="s">
        <v>78</v>
      </c>
    </row>
    <row r="6" spans="2:26">
      <c r="B6" s="712"/>
      <c r="C6" s="713"/>
      <c r="D6" s="708"/>
      <c r="E6" s="698"/>
      <c r="F6" s="698"/>
      <c r="G6" s="708"/>
      <c r="H6" s="708"/>
      <c r="I6" s="474"/>
      <c r="J6" s="708"/>
      <c r="K6" s="708"/>
      <c r="L6" s="708"/>
      <c r="M6" s="714" t="s">
        <v>79</v>
      </c>
      <c r="N6" s="714"/>
      <c r="O6" s="721" t="s">
        <v>80</v>
      </c>
      <c r="P6" s="722"/>
      <c r="Q6" s="722"/>
      <c r="R6" s="722"/>
      <c r="S6" s="722"/>
      <c r="T6" s="722"/>
      <c r="U6" s="722"/>
      <c r="V6" s="722"/>
      <c r="W6" s="722"/>
      <c r="X6" s="723"/>
      <c r="Y6" s="716"/>
      <c r="Z6" s="719"/>
    </row>
    <row r="7" spans="2:26" ht="28.5">
      <c r="B7" s="712"/>
      <c r="C7" s="713"/>
      <c r="D7" s="708"/>
      <c r="E7" s="698"/>
      <c r="F7" s="698"/>
      <c r="G7" s="708"/>
      <c r="H7" s="708"/>
      <c r="I7" s="474" t="s">
        <v>3271</v>
      </c>
      <c r="J7" s="708"/>
      <c r="K7" s="708"/>
      <c r="L7" s="708"/>
      <c r="M7" s="693" t="s">
        <v>81</v>
      </c>
      <c r="N7" s="695" t="s">
        <v>82</v>
      </c>
      <c r="O7" s="695" t="s">
        <v>0</v>
      </c>
      <c r="P7" s="705" t="s">
        <v>1</v>
      </c>
      <c r="Q7" s="706"/>
      <c r="R7" s="706"/>
      <c r="S7" s="707"/>
      <c r="T7" s="695" t="s">
        <v>2</v>
      </c>
      <c r="U7" s="695" t="s">
        <v>3</v>
      </c>
      <c r="V7" s="695" t="s">
        <v>4</v>
      </c>
      <c r="W7" s="695" t="s">
        <v>5</v>
      </c>
      <c r="X7" s="697" t="s">
        <v>6</v>
      </c>
      <c r="Y7" s="716"/>
      <c r="Z7" s="719"/>
    </row>
    <row r="8" spans="2:26" ht="22.5" customHeight="1">
      <c r="B8" s="712"/>
      <c r="C8" s="713"/>
      <c r="D8" s="696"/>
      <c r="E8" s="699"/>
      <c r="F8" s="699"/>
      <c r="G8" s="696"/>
      <c r="H8" s="696"/>
      <c r="I8" s="475"/>
      <c r="J8" s="696"/>
      <c r="K8" s="696"/>
      <c r="L8" s="696"/>
      <c r="M8" s="694"/>
      <c r="N8" s="696"/>
      <c r="O8" s="696"/>
      <c r="P8" s="109" t="s">
        <v>83</v>
      </c>
      <c r="Q8" s="109" t="s">
        <v>84</v>
      </c>
      <c r="R8" s="109" t="s">
        <v>85</v>
      </c>
      <c r="S8" s="109" t="s">
        <v>86</v>
      </c>
      <c r="T8" s="696"/>
      <c r="U8" s="696"/>
      <c r="V8" s="696"/>
      <c r="W8" s="696"/>
      <c r="X8" s="699"/>
      <c r="Y8" s="717"/>
      <c r="Z8" s="720"/>
    </row>
    <row r="9" spans="2:26" ht="48" customHeight="1">
      <c r="B9" s="135">
        <v>1</v>
      </c>
      <c r="C9" s="134" t="s">
        <v>499</v>
      </c>
      <c r="D9" s="273"/>
      <c r="E9" s="135" t="s">
        <v>45</v>
      </c>
      <c r="F9" s="135" t="s">
        <v>2</v>
      </c>
      <c r="G9" s="169" t="s">
        <v>127</v>
      </c>
      <c r="H9" s="138"/>
      <c r="I9" s="138"/>
      <c r="J9" s="154">
        <v>500000</v>
      </c>
      <c r="K9" s="138"/>
      <c r="L9" s="138"/>
      <c r="M9" s="138"/>
      <c r="N9" s="138"/>
      <c r="O9" s="135" t="s">
        <v>150</v>
      </c>
      <c r="P9" s="135">
        <v>1</v>
      </c>
      <c r="Q9" s="155" t="s">
        <v>150</v>
      </c>
      <c r="R9" s="155" t="s">
        <v>150</v>
      </c>
      <c r="S9" s="155" t="s">
        <v>150</v>
      </c>
      <c r="T9" s="155" t="s">
        <v>150</v>
      </c>
      <c r="U9" s="155" t="s">
        <v>150</v>
      </c>
      <c r="V9" s="155" t="s">
        <v>150</v>
      </c>
      <c r="W9" s="155" t="s">
        <v>150</v>
      </c>
      <c r="X9" s="135" t="s">
        <v>150</v>
      </c>
      <c r="Y9" s="138"/>
      <c r="Z9" s="138"/>
    </row>
    <row r="10" spans="2:26" ht="48" customHeight="1">
      <c r="B10" s="135">
        <v>2</v>
      </c>
      <c r="C10" s="134" t="s">
        <v>500</v>
      </c>
      <c r="D10" s="273"/>
      <c r="E10" s="135" t="s">
        <v>45</v>
      </c>
      <c r="F10" s="135" t="s">
        <v>2</v>
      </c>
      <c r="G10" s="169" t="s">
        <v>127</v>
      </c>
      <c r="H10" s="138"/>
      <c r="I10" s="138"/>
      <c r="J10" s="154">
        <v>300000</v>
      </c>
      <c r="K10" s="138"/>
      <c r="L10" s="138"/>
      <c r="M10" s="138"/>
      <c r="N10" s="138"/>
      <c r="O10" s="135" t="s">
        <v>150</v>
      </c>
      <c r="P10" s="135">
        <v>1</v>
      </c>
      <c r="Q10" s="155" t="s">
        <v>150</v>
      </c>
      <c r="R10" s="155" t="s">
        <v>150</v>
      </c>
      <c r="S10" s="155" t="s">
        <v>150</v>
      </c>
      <c r="T10" s="155" t="s">
        <v>150</v>
      </c>
      <c r="U10" s="155" t="s">
        <v>150</v>
      </c>
      <c r="V10" s="155" t="s">
        <v>150</v>
      </c>
      <c r="W10" s="155" t="s">
        <v>150</v>
      </c>
      <c r="X10" s="135" t="s">
        <v>150</v>
      </c>
      <c r="Y10" s="138"/>
      <c r="Z10" s="138"/>
    </row>
    <row r="11" spans="2:26" ht="48" customHeight="1">
      <c r="B11" s="135">
        <v>3</v>
      </c>
      <c r="C11" s="134" t="s">
        <v>501</v>
      </c>
      <c r="D11" s="273"/>
      <c r="E11" s="135" t="s">
        <v>45</v>
      </c>
      <c r="F11" s="135" t="s">
        <v>2</v>
      </c>
      <c r="G11" s="169" t="s">
        <v>127</v>
      </c>
      <c r="H11" s="138"/>
      <c r="I11" s="138"/>
      <c r="J11" s="154">
        <v>300000</v>
      </c>
      <c r="K11" s="138"/>
      <c r="L11" s="138"/>
      <c r="M11" s="138"/>
      <c r="N11" s="138"/>
      <c r="O11" s="135" t="s">
        <v>150</v>
      </c>
      <c r="P11" s="135">
        <v>1</v>
      </c>
      <c r="Q11" s="155" t="s">
        <v>150</v>
      </c>
      <c r="R11" s="155" t="s">
        <v>150</v>
      </c>
      <c r="S11" s="155" t="s">
        <v>150</v>
      </c>
      <c r="T11" s="155" t="s">
        <v>150</v>
      </c>
      <c r="U11" s="155" t="s">
        <v>150</v>
      </c>
      <c r="V11" s="155" t="s">
        <v>150</v>
      </c>
      <c r="W11" s="155" t="s">
        <v>150</v>
      </c>
      <c r="X11" s="135" t="s">
        <v>150</v>
      </c>
      <c r="Y11" s="138"/>
      <c r="Z11" s="138"/>
    </row>
    <row r="12" spans="2:26" ht="48" customHeight="1">
      <c r="B12" s="135">
        <v>4</v>
      </c>
      <c r="C12" s="134" t="s">
        <v>502</v>
      </c>
      <c r="D12" s="273"/>
      <c r="E12" s="135" t="s">
        <v>45</v>
      </c>
      <c r="F12" s="135" t="s">
        <v>2</v>
      </c>
      <c r="G12" s="169" t="s">
        <v>127</v>
      </c>
      <c r="H12" s="138"/>
      <c r="I12" s="138"/>
      <c r="J12" s="154">
        <v>300000</v>
      </c>
      <c r="K12" s="138"/>
      <c r="L12" s="138"/>
      <c r="M12" s="138"/>
      <c r="N12" s="138"/>
      <c r="O12" s="135" t="s">
        <v>150</v>
      </c>
      <c r="P12" s="135">
        <v>1</v>
      </c>
      <c r="Q12" s="155" t="s">
        <v>150</v>
      </c>
      <c r="R12" s="155" t="s">
        <v>150</v>
      </c>
      <c r="S12" s="155" t="s">
        <v>150</v>
      </c>
      <c r="T12" s="155" t="s">
        <v>150</v>
      </c>
      <c r="U12" s="155" t="s">
        <v>150</v>
      </c>
      <c r="V12" s="155" t="s">
        <v>150</v>
      </c>
      <c r="W12" s="155" t="s">
        <v>150</v>
      </c>
      <c r="X12" s="135" t="s">
        <v>150</v>
      </c>
      <c r="Y12" s="138"/>
      <c r="Z12" s="138"/>
    </row>
    <row r="13" spans="2:26" ht="48" customHeight="1">
      <c r="B13" s="135">
        <v>5</v>
      </c>
      <c r="C13" s="134" t="s">
        <v>503</v>
      </c>
      <c r="D13" s="273"/>
      <c r="E13" s="135" t="s">
        <v>45</v>
      </c>
      <c r="F13" s="135" t="s">
        <v>2</v>
      </c>
      <c r="G13" s="169" t="s">
        <v>127</v>
      </c>
      <c r="H13" s="138"/>
      <c r="I13" s="138"/>
      <c r="J13" s="154">
        <v>300000</v>
      </c>
      <c r="K13" s="138"/>
      <c r="L13" s="138"/>
      <c r="M13" s="138"/>
      <c r="N13" s="138"/>
      <c r="O13" s="135" t="s">
        <v>150</v>
      </c>
      <c r="P13" s="135">
        <v>1</v>
      </c>
      <c r="Q13" s="155" t="s">
        <v>150</v>
      </c>
      <c r="R13" s="155" t="s">
        <v>150</v>
      </c>
      <c r="S13" s="155" t="s">
        <v>150</v>
      </c>
      <c r="T13" s="155" t="s">
        <v>150</v>
      </c>
      <c r="U13" s="155" t="s">
        <v>150</v>
      </c>
      <c r="V13" s="155" t="s">
        <v>150</v>
      </c>
      <c r="W13" s="155" t="s">
        <v>150</v>
      </c>
      <c r="X13" s="135" t="s">
        <v>150</v>
      </c>
      <c r="Y13" s="138"/>
      <c r="Z13" s="138"/>
    </row>
    <row r="14" spans="2:26" ht="48" customHeight="1">
      <c r="B14" s="135">
        <v>6</v>
      </c>
      <c r="C14" s="134" t="s">
        <v>504</v>
      </c>
      <c r="D14" s="273"/>
      <c r="E14" s="135" t="s">
        <v>45</v>
      </c>
      <c r="F14" s="135" t="s">
        <v>2</v>
      </c>
      <c r="G14" s="169" t="s">
        <v>127</v>
      </c>
      <c r="H14" s="138"/>
      <c r="I14" s="138"/>
      <c r="J14" s="154">
        <v>500000</v>
      </c>
      <c r="K14" s="138"/>
      <c r="L14" s="138"/>
      <c r="M14" s="138"/>
      <c r="N14" s="138"/>
      <c r="O14" s="135" t="s">
        <v>150</v>
      </c>
      <c r="P14" s="135">
        <v>1</v>
      </c>
      <c r="Q14" s="155" t="s">
        <v>150</v>
      </c>
      <c r="R14" s="155" t="s">
        <v>150</v>
      </c>
      <c r="S14" s="155" t="s">
        <v>150</v>
      </c>
      <c r="T14" s="155" t="s">
        <v>150</v>
      </c>
      <c r="U14" s="155" t="s">
        <v>150</v>
      </c>
      <c r="V14" s="155" t="s">
        <v>150</v>
      </c>
      <c r="W14" s="155" t="s">
        <v>150</v>
      </c>
      <c r="X14" s="135" t="s">
        <v>150</v>
      </c>
      <c r="Y14" s="138"/>
      <c r="Z14" s="138"/>
    </row>
    <row r="15" spans="2:26" ht="48" customHeight="1">
      <c r="B15" s="135">
        <v>7</v>
      </c>
      <c r="C15" s="134" t="s">
        <v>505</v>
      </c>
      <c r="D15" s="273"/>
      <c r="E15" s="135" t="s">
        <v>45</v>
      </c>
      <c r="F15" s="135" t="s">
        <v>2</v>
      </c>
      <c r="G15" s="169" t="s">
        <v>127</v>
      </c>
      <c r="H15" s="138"/>
      <c r="I15" s="138"/>
      <c r="J15" s="154">
        <v>500000</v>
      </c>
      <c r="K15" s="138"/>
      <c r="L15" s="138"/>
      <c r="M15" s="138"/>
      <c r="N15" s="138"/>
      <c r="O15" s="135" t="s">
        <v>150</v>
      </c>
      <c r="P15" s="135" t="s">
        <v>150</v>
      </c>
      <c r="Q15" s="155" t="s">
        <v>150</v>
      </c>
      <c r="R15" s="155" t="s">
        <v>150</v>
      </c>
      <c r="S15" s="155" t="s">
        <v>150</v>
      </c>
      <c r="T15" s="155" t="s">
        <v>150</v>
      </c>
      <c r="U15" s="155" t="s">
        <v>150</v>
      </c>
      <c r="V15" s="155" t="s">
        <v>150</v>
      </c>
      <c r="W15" s="155" t="s">
        <v>150</v>
      </c>
      <c r="X15" s="135">
        <v>1</v>
      </c>
      <c r="Y15" s="138"/>
      <c r="Z15" s="138"/>
    </row>
    <row r="16" spans="2:26" ht="48" customHeight="1">
      <c r="B16" s="135">
        <v>8</v>
      </c>
      <c r="C16" s="134" t="s">
        <v>506</v>
      </c>
      <c r="D16" s="273"/>
      <c r="E16" s="135" t="s">
        <v>45</v>
      </c>
      <c r="F16" s="135" t="s">
        <v>2</v>
      </c>
      <c r="G16" s="169" t="s">
        <v>127</v>
      </c>
      <c r="H16" s="138"/>
      <c r="I16" s="138"/>
      <c r="J16" s="154">
        <v>300000</v>
      </c>
      <c r="K16" s="138"/>
      <c r="L16" s="138"/>
      <c r="M16" s="138"/>
      <c r="N16" s="138"/>
      <c r="O16" s="135" t="s">
        <v>150</v>
      </c>
      <c r="P16" s="135">
        <v>1</v>
      </c>
      <c r="Q16" s="155" t="s">
        <v>150</v>
      </c>
      <c r="R16" s="155" t="s">
        <v>150</v>
      </c>
      <c r="S16" s="155" t="s">
        <v>150</v>
      </c>
      <c r="T16" s="155" t="s">
        <v>150</v>
      </c>
      <c r="U16" s="155" t="s">
        <v>150</v>
      </c>
      <c r="V16" s="155" t="s">
        <v>150</v>
      </c>
      <c r="W16" s="155" t="s">
        <v>150</v>
      </c>
      <c r="X16" s="135" t="s">
        <v>150</v>
      </c>
      <c r="Y16" s="138"/>
      <c r="Z16" s="138"/>
    </row>
    <row r="17" spans="2:26" ht="48" customHeight="1">
      <c r="B17" s="135">
        <v>9</v>
      </c>
      <c r="C17" s="134" t="s">
        <v>507</v>
      </c>
      <c r="D17" s="273"/>
      <c r="E17" s="135" t="s">
        <v>45</v>
      </c>
      <c r="F17" s="135" t="s">
        <v>2</v>
      </c>
      <c r="G17" s="169" t="s">
        <v>127</v>
      </c>
      <c r="H17" s="138"/>
      <c r="I17" s="138"/>
      <c r="J17" s="154">
        <v>500000</v>
      </c>
      <c r="K17" s="138"/>
      <c r="L17" s="138"/>
      <c r="M17" s="138"/>
      <c r="N17" s="138"/>
      <c r="O17" s="135" t="s">
        <v>150</v>
      </c>
      <c r="P17" s="135">
        <v>1</v>
      </c>
      <c r="Q17" s="155" t="s">
        <v>150</v>
      </c>
      <c r="R17" s="155" t="s">
        <v>150</v>
      </c>
      <c r="S17" s="155" t="s">
        <v>150</v>
      </c>
      <c r="T17" s="155" t="s">
        <v>150</v>
      </c>
      <c r="U17" s="155" t="s">
        <v>150</v>
      </c>
      <c r="V17" s="155" t="s">
        <v>150</v>
      </c>
      <c r="W17" s="155" t="s">
        <v>150</v>
      </c>
      <c r="X17" s="135" t="s">
        <v>150</v>
      </c>
      <c r="Y17" s="138"/>
      <c r="Z17" s="138"/>
    </row>
    <row r="18" spans="2:26" ht="48" customHeight="1">
      <c r="B18" s="135">
        <v>10</v>
      </c>
      <c r="C18" s="134" t="s">
        <v>508</v>
      </c>
      <c r="D18" s="273"/>
      <c r="E18" s="135" t="s">
        <v>45</v>
      </c>
      <c r="F18" s="135" t="s">
        <v>2</v>
      </c>
      <c r="G18" s="169" t="s">
        <v>127</v>
      </c>
      <c r="H18" s="138"/>
      <c r="I18" s="138"/>
      <c r="J18" s="154">
        <v>300000</v>
      </c>
      <c r="K18" s="138"/>
      <c r="L18" s="138"/>
      <c r="M18" s="138"/>
      <c r="N18" s="138"/>
      <c r="O18" s="135" t="s">
        <v>150</v>
      </c>
      <c r="P18" s="135">
        <v>1</v>
      </c>
      <c r="Q18" s="155" t="s">
        <v>150</v>
      </c>
      <c r="R18" s="155" t="s">
        <v>150</v>
      </c>
      <c r="S18" s="155" t="s">
        <v>150</v>
      </c>
      <c r="T18" s="155" t="s">
        <v>150</v>
      </c>
      <c r="U18" s="155" t="s">
        <v>150</v>
      </c>
      <c r="V18" s="155" t="s">
        <v>150</v>
      </c>
      <c r="W18" s="155" t="s">
        <v>150</v>
      </c>
      <c r="X18" s="135" t="s">
        <v>150</v>
      </c>
      <c r="Y18" s="138"/>
      <c r="Z18" s="138"/>
    </row>
    <row r="19" spans="2:26" ht="48" customHeight="1">
      <c r="B19" s="135">
        <v>11</v>
      </c>
      <c r="C19" s="134" t="s">
        <v>509</v>
      </c>
      <c r="D19" s="273"/>
      <c r="E19" s="135" t="s">
        <v>45</v>
      </c>
      <c r="F19" s="135" t="s">
        <v>2</v>
      </c>
      <c r="G19" s="169" t="s">
        <v>127</v>
      </c>
      <c r="H19" s="138"/>
      <c r="I19" s="138"/>
      <c r="J19" s="154">
        <v>300000</v>
      </c>
      <c r="K19" s="138"/>
      <c r="L19" s="138"/>
      <c r="M19" s="138"/>
      <c r="N19" s="138"/>
      <c r="O19" s="135" t="s">
        <v>150</v>
      </c>
      <c r="P19" s="135">
        <v>1</v>
      </c>
      <c r="Q19" s="155" t="s">
        <v>150</v>
      </c>
      <c r="R19" s="155" t="s">
        <v>150</v>
      </c>
      <c r="S19" s="155" t="s">
        <v>150</v>
      </c>
      <c r="T19" s="155" t="s">
        <v>150</v>
      </c>
      <c r="U19" s="155" t="s">
        <v>150</v>
      </c>
      <c r="V19" s="155" t="s">
        <v>150</v>
      </c>
      <c r="W19" s="155" t="s">
        <v>150</v>
      </c>
      <c r="X19" s="135" t="s">
        <v>150</v>
      </c>
      <c r="Y19" s="138"/>
      <c r="Z19" s="138"/>
    </row>
    <row r="20" spans="2:26" ht="48" customHeight="1">
      <c r="B20" s="135">
        <v>12</v>
      </c>
      <c r="C20" s="134" t="s">
        <v>510</v>
      </c>
      <c r="D20" s="273"/>
      <c r="E20" s="135" t="s">
        <v>45</v>
      </c>
      <c r="F20" s="135" t="s">
        <v>2</v>
      </c>
      <c r="G20" s="169" t="s">
        <v>127</v>
      </c>
      <c r="H20" s="138"/>
      <c r="I20" s="138"/>
      <c r="J20" s="154">
        <v>500000</v>
      </c>
      <c r="K20" s="138"/>
      <c r="L20" s="138"/>
      <c r="M20" s="138"/>
      <c r="N20" s="138"/>
      <c r="O20" s="135" t="s">
        <v>150</v>
      </c>
      <c r="P20" s="135">
        <v>1</v>
      </c>
      <c r="Q20" s="155" t="s">
        <v>150</v>
      </c>
      <c r="R20" s="155" t="s">
        <v>150</v>
      </c>
      <c r="S20" s="155" t="s">
        <v>150</v>
      </c>
      <c r="T20" s="155" t="s">
        <v>150</v>
      </c>
      <c r="U20" s="155" t="s">
        <v>150</v>
      </c>
      <c r="V20" s="155" t="s">
        <v>150</v>
      </c>
      <c r="W20" s="155" t="s">
        <v>150</v>
      </c>
      <c r="X20" s="135" t="s">
        <v>150</v>
      </c>
      <c r="Y20" s="138"/>
      <c r="Z20" s="138"/>
    </row>
    <row r="21" spans="2:26" ht="48" customHeight="1">
      <c r="B21" s="135">
        <v>13</v>
      </c>
      <c r="C21" s="134" t="s">
        <v>511</v>
      </c>
      <c r="D21" s="273"/>
      <c r="E21" s="135" t="s">
        <v>45</v>
      </c>
      <c r="F21" s="135" t="s">
        <v>2</v>
      </c>
      <c r="G21" s="169" t="s">
        <v>127</v>
      </c>
      <c r="H21" s="138"/>
      <c r="I21" s="138"/>
      <c r="J21" s="154">
        <v>300000</v>
      </c>
      <c r="K21" s="138"/>
      <c r="L21" s="138"/>
      <c r="M21" s="138"/>
      <c r="N21" s="138"/>
      <c r="O21" s="135" t="s">
        <v>150</v>
      </c>
      <c r="P21" s="135">
        <v>1</v>
      </c>
      <c r="Q21" s="155" t="s">
        <v>150</v>
      </c>
      <c r="R21" s="155" t="s">
        <v>150</v>
      </c>
      <c r="S21" s="155" t="s">
        <v>150</v>
      </c>
      <c r="T21" s="155" t="s">
        <v>150</v>
      </c>
      <c r="U21" s="155" t="s">
        <v>150</v>
      </c>
      <c r="V21" s="155" t="s">
        <v>150</v>
      </c>
      <c r="W21" s="155" t="s">
        <v>150</v>
      </c>
      <c r="X21" s="135" t="s">
        <v>150</v>
      </c>
      <c r="Y21" s="138"/>
      <c r="Z21" s="138"/>
    </row>
    <row r="22" spans="2:26" ht="48" customHeight="1">
      <c r="B22" s="135">
        <v>14</v>
      </c>
      <c r="C22" s="134" t="s">
        <v>512</v>
      </c>
      <c r="D22" s="273"/>
      <c r="E22" s="135" t="s">
        <v>45</v>
      </c>
      <c r="F22" s="135" t="s">
        <v>2</v>
      </c>
      <c r="G22" s="169" t="s">
        <v>127</v>
      </c>
      <c r="H22" s="138"/>
      <c r="I22" s="138"/>
      <c r="J22" s="154">
        <v>300000</v>
      </c>
      <c r="K22" s="138"/>
      <c r="L22" s="138"/>
      <c r="M22" s="138"/>
      <c r="N22" s="138"/>
      <c r="O22" s="135" t="s">
        <v>150</v>
      </c>
      <c r="P22" s="135">
        <v>1</v>
      </c>
      <c r="Q22" s="155" t="s">
        <v>150</v>
      </c>
      <c r="R22" s="155" t="s">
        <v>150</v>
      </c>
      <c r="S22" s="155" t="s">
        <v>150</v>
      </c>
      <c r="T22" s="155" t="s">
        <v>150</v>
      </c>
      <c r="U22" s="155" t="s">
        <v>150</v>
      </c>
      <c r="V22" s="155" t="s">
        <v>150</v>
      </c>
      <c r="W22" s="155" t="s">
        <v>150</v>
      </c>
      <c r="X22" s="135" t="s">
        <v>150</v>
      </c>
      <c r="Y22" s="138"/>
      <c r="Z22" s="138"/>
    </row>
    <row r="23" spans="2:26" ht="48" customHeight="1">
      <c r="B23" s="135">
        <v>15</v>
      </c>
      <c r="C23" s="134" t="s">
        <v>513</v>
      </c>
      <c r="D23" s="273"/>
      <c r="E23" s="135" t="s">
        <v>45</v>
      </c>
      <c r="F23" s="135" t="s">
        <v>2</v>
      </c>
      <c r="G23" s="169" t="s">
        <v>127</v>
      </c>
      <c r="H23" s="138"/>
      <c r="I23" s="138"/>
      <c r="J23" s="154">
        <v>300000</v>
      </c>
      <c r="K23" s="138"/>
      <c r="L23" s="138"/>
      <c r="M23" s="138"/>
      <c r="N23" s="138"/>
      <c r="O23" s="135" t="s">
        <v>150</v>
      </c>
      <c r="P23" s="135">
        <v>1</v>
      </c>
      <c r="Q23" s="155" t="s">
        <v>150</v>
      </c>
      <c r="R23" s="155" t="s">
        <v>150</v>
      </c>
      <c r="S23" s="155" t="s">
        <v>150</v>
      </c>
      <c r="T23" s="155" t="s">
        <v>150</v>
      </c>
      <c r="U23" s="155" t="s">
        <v>150</v>
      </c>
      <c r="V23" s="155" t="s">
        <v>150</v>
      </c>
      <c r="W23" s="155" t="s">
        <v>150</v>
      </c>
      <c r="X23" s="135" t="s">
        <v>150</v>
      </c>
      <c r="Y23" s="138"/>
      <c r="Z23" s="138"/>
    </row>
    <row r="24" spans="2:26" ht="48" customHeight="1">
      <c r="B24" s="135">
        <v>16</v>
      </c>
      <c r="C24" s="134" t="s">
        <v>514</v>
      </c>
      <c r="D24" s="273"/>
      <c r="E24" s="135" t="s">
        <v>45</v>
      </c>
      <c r="F24" s="135" t="s">
        <v>2</v>
      </c>
      <c r="G24" s="169" t="s">
        <v>127</v>
      </c>
      <c r="H24" s="138"/>
      <c r="I24" s="138"/>
      <c r="J24" s="154">
        <v>300000</v>
      </c>
      <c r="K24" s="138"/>
      <c r="L24" s="138"/>
      <c r="M24" s="138"/>
      <c r="N24" s="138"/>
      <c r="O24" s="135" t="s">
        <v>150</v>
      </c>
      <c r="P24" s="135">
        <v>1</v>
      </c>
      <c r="Q24" s="155" t="s">
        <v>150</v>
      </c>
      <c r="R24" s="155" t="s">
        <v>150</v>
      </c>
      <c r="S24" s="155" t="s">
        <v>150</v>
      </c>
      <c r="T24" s="155" t="s">
        <v>150</v>
      </c>
      <c r="U24" s="155" t="s">
        <v>150</v>
      </c>
      <c r="V24" s="155" t="s">
        <v>150</v>
      </c>
      <c r="W24" s="155" t="s">
        <v>150</v>
      </c>
      <c r="X24" s="135" t="s">
        <v>150</v>
      </c>
      <c r="Y24" s="138"/>
      <c r="Z24" s="138"/>
    </row>
    <row r="25" spans="2:26" ht="48" customHeight="1">
      <c r="B25" s="135">
        <v>17</v>
      </c>
      <c r="C25" s="134" t="s">
        <v>515</v>
      </c>
      <c r="D25" s="273"/>
      <c r="E25" s="135" t="s">
        <v>45</v>
      </c>
      <c r="F25" s="135" t="s">
        <v>2</v>
      </c>
      <c r="G25" s="169" t="s">
        <v>127</v>
      </c>
      <c r="H25" s="138"/>
      <c r="I25" s="138"/>
      <c r="J25" s="154">
        <v>300000</v>
      </c>
      <c r="K25" s="138"/>
      <c r="L25" s="138"/>
      <c r="M25" s="138"/>
      <c r="N25" s="138"/>
      <c r="O25" s="135" t="s">
        <v>150</v>
      </c>
      <c r="P25" s="135">
        <v>1</v>
      </c>
      <c r="Q25" s="155" t="s">
        <v>150</v>
      </c>
      <c r="R25" s="155" t="s">
        <v>150</v>
      </c>
      <c r="S25" s="155" t="s">
        <v>150</v>
      </c>
      <c r="T25" s="155" t="s">
        <v>150</v>
      </c>
      <c r="U25" s="155" t="s">
        <v>150</v>
      </c>
      <c r="V25" s="155" t="s">
        <v>150</v>
      </c>
      <c r="W25" s="155" t="s">
        <v>150</v>
      </c>
      <c r="X25" s="135" t="s">
        <v>150</v>
      </c>
      <c r="Y25" s="138"/>
      <c r="Z25" s="138"/>
    </row>
    <row r="26" spans="2:26" ht="48" customHeight="1">
      <c r="B26" s="135">
        <v>18</v>
      </c>
      <c r="C26" s="134" t="s">
        <v>516</v>
      </c>
      <c r="D26" s="273"/>
      <c r="E26" s="135" t="s">
        <v>45</v>
      </c>
      <c r="F26" s="135" t="s">
        <v>2</v>
      </c>
      <c r="G26" s="169" t="s">
        <v>127</v>
      </c>
      <c r="H26" s="138"/>
      <c r="I26" s="138"/>
      <c r="J26" s="154">
        <v>300000</v>
      </c>
      <c r="K26" s="138"/>
      <c r="L26" s="138"/>
      <c r="M26" s="138"/>
      <c r="N26" s="138"/>
      <c r="O26" s="135" t="s">
        <v>150</v>
      </c>
      <c r="P26" s="135">
        <v>1</v>
      </c>
      <c r="Q26" s="155" t="s">
        <v>150</v>
      </c>
      <c r="R26" s="155" t="s">
        <v>150</v>
      </c>
      <c r="S26" s="155" t="s">
        <v>150</v>
      </c>
      <c r="T26" s="155" t="s">
        <v>150</v>
      </c>
      <c r="U26" s="155" t="s">
        <v>150</v>
      </c>
      <c r="V26" s="155" t="s">
        <v>150</v>
      </c>
      <c r="W26" s="155" t="s">
        <v>150</v>
      </c>
      <c r="X26" s="135" t="s">
        <v>150</v>
      </c>
      <c r="Y26" s="138"/>
      <c r="Z26" s="138"/>
    </row>
    <row r="27" spans="2:26" ht="48" customHeight="1">
      <c r="B27" s="135">
        <v>19</v>
      </c>
      <c r="C27" s="134" t="s">
        <v>517</v>
      </c>
      <c r="D27" s="273"/>
      <c r="E27" s="135" t="s">
        <v>45</v>
      </c>
      <c r="F27" s="135" t="s">
        <v>2</v>
      </c>
      <c r="G27" s="169" t="s">
        <v>127</v>
      </c>
      <c r="H27" s="138"/>
      <c r="I27" s="138"/>
      <c r="J27" s="154">
        <v>300000</v>
      </c>
      <c r="K27" s="138"/>
      <c r="L27" s="138"/>
      <c r="M27" s="138"/>
      <c r="N27" s="138"/>
      <c r="O27" s="135" t="s">
        <v>150</v>
      </c>
      <c r="P27" s="135">
        <v>1</v>
      </c>
      <c r="Q27" s="155" t="s">
        <v>150</v>
      </c>
      <c r="R27" s="155" t="s">
        <v>150</v>
      </c>
      <c r="S27" s="155" t="s">
        <v>150</v>
      </c>
      <c r="T27" s="155" t="s">
        <v>150</v>
      </c>
      <c r="U27" s="155" t="s">
        <v>150</v>
      </c>
      <c r="V27" s="155" t="s">
        <v>150</v>
      </c>
      <c r="W27" s="155" t="s">
        <v>150</v>
      </c>
      <c r="X27" s="135" t="s">
        <v>150</v>
      </c>
      <c r="Y27" s="138"/>
      <c r="Z27" s="138"/>
    </row>
    <row r="28" spans="2:26" ht="48" customHeight="1">
      <c r="B28" s="135">
        <v>20</v>
      </c>
      <c r="C28" s="134" t="s">
        <v>518</v>
      </c>
      <c r="D28" s="273"/>
      <c r="E28" s="135" t="s">
        <v>45</v>
      </c>
      <c r="F28" s="135" t="s">
        <v>2</v>
      </c>
      <c r="G28" s="169" t="s">
        <v>127</v>
      </c>
      <c r="H28" s="138"/>
      <c r="I28" s="138"/>
      <c r="J28" s="154">
        <v>500000</v>
      </c>
      <c r="K28" s="138"/>
      <c r="L28" s="138"/>
      <c r="M28" s="138"/>
      <c r="N28" s="138"/>
      <c r="O28" s="135" t="s">
        <v>150</v>
      </c>
      <c r="P28" s="135">
        <v>1</v>
      </c>
      <c r="Q28" s="155" t="s">
        <v>150</v>
      </c>
      <c r="R28" s="155" t="s">
        <v>150</v>
      </c>
      <c r="S28" s="155" t="s">
        <v>150</v>
      </c>
      <c r="T28" s="155" t="s">
        <v>150</v>
      </c>
      <c r="U28" s="155" t="s">
        <v>150</v>
      </c>
      <c r="V28" s="155" t="s">
        <v>150</v>
      </c>
      <c r="W28" s="155" t="s">
        <v>150</v>
      </c>
      <c r="X28" s="135" t="s">
        <v>150</v>
      </c>
      <c r="Y28" s="138"/>
      <c r="Z28" s="138"/>
    </row>
    <row r="29" spans="2:26" ht="48" customHeight="1">
      <c r="B29" s="135">
        <v>21</v>
      </c>
      <c r="C29" s="134" t="s">
        <v>519</v>
      </c>
      <c r="D29" s="273"/>
      <c r="E29" s="135" t="s">
        <v>45</v>
      </c>
      <c r="F29" s="135" t="s">
        <v>2</v>
      </c>
      <c r="G29" s="169" t="s">
        <v>127</v>
      </c>
      <c r="H29" s="138"/>
      <c r="I29" s="138"/>
      <c r="J29" s="154">
        <v>300000</v>
      </c>
      <c r="K29" s="138"/>
      <c r="L29" s="138"/>
      <c r="M29" s="138"/>
      <c r="N29" s="138"/>
      <c r="O29" s="135" t="s">
        <v>150</v>
      </c>
      <c r="P29" s="135">
        <v>1</v>
      </c>
      <c r="Q29" s="155" t="s">
        <v>150</v>
      </c>
      <c r="R29" s="155" t="s">
        <v>150</v>
      </c>
      <c r="S29" s="155" t="s">
        <v>150</v>
      </c>
      <c r="T29" s="155" t="s">
        <v>150</v>
      </c>
      <c r="U29" s="155" t="s">
        <v>150</v>
      </c>
      <c r="V29" s="155" t="s">
        <v>150</v>
      </c>
      <c r="W29" s="155" t="s">
        <v>150</v>
      </c>
      <c r="X29" s="135" t="s">
        <v>150</v>
      </c>
      <c r="Y29" s="138"/>
      <c r="Z29" s="138"/>
    </row>
    <row r="30" spans="2:26" ht="48" customHeight="1">
      <c r="B30" s="135">
        <v>22</v>
      </c>
      <c r="C30" s="134" t="s">
        <v>520</v>
      </c>
      <c r="D30" s="273"/>
      <c r="E30" s="135" t="s">
        <v>45</v>
      </c>
      <c r="F30" s="135" t="s">
        <v>2</v>
      </c>
      <c r="G30" s="169" t="s">
        <v>127</v>
      </c>
      <c r="H30" s="138"/>
      <c r="I30" s="138"/>
      <c r="J30" s="154">
        <v>300000</v>
      </c>
      <c r="K30" s="138"/>
      <c r="L30" s="138"/>
      <c r="M30" s="138"/>
      <c r="N30" s="138"/>
      <c r="O30" s="135" t="s">
        <v>150</v>
      </c>
      <c r="P30" s="135">
        <v>1</v>
      </c>
      <c r="Q30" s="155" t="s">
        <v>150</v>
      </c>
      <c r="R30" s="155" t="s">
        <v>150</v>
      </c>
      <c r="S30" s="155" t="s">
        <v>150</v>
      </c>
      <c r="T30" s="155" t="s">
        <v>150</v>
      </c>
      <c r="U30" s="155" t="s">
        <v>150</v>
      </c>
      <c r="V30" s="155" t="s">
        <v>150</v>
      </c>
      <c r="W30" s="155" t="s">
        <v>150</v>
      </c>
      <c r="X30" s="135" t="s">
        <v>150</v>
      </c>
      <c r="Y30" s="138"/>
      <c r="Z30" s="138"/>
    </row>
    <row r="31" spans="2:26" ht="48" customHeight="1">
      <c r="B31" s="135">
        <v>23</v>
      </c>
      <c r="C31" s="134" t="s">
        <v>521</v>
      </c>
      <c r="D31" s="273"/>
      <c r="E31" s="135" t="s">
        <v>45</v>
      </c>
      <c r="F31" s="135" t="s">
        <v>2</v>
      </c>
      <c r="G31" s="169" t="s">
        <v>127</v>
      </c>
      <c r="H31" s="138"/>
      <c r="I31" s="138"/>
      <c r="J31" s="154">
        <v>300000</v>
      </c>
      <c r="K31" s="138"/>
      <c r="L31" s="138"/>
      <c r="M31" s="138"/>
      <c r="N31" s="138"/>
      <c r="O31" s="135" t="s">
        <v>150</v>
      </c>
      <c r="P31" s="135">
        <v>1</v>
      </c>
      <c r="Q31" s="155" t="s">
        <v>150</v>
      </c>
      <c r="R31" s="155" t="s">
        <v>150</v>
      </c>
      <c r="S31" s="155" t="s">
        <v>150</v>
      </c>
      <c r="T31" s="155" t="s">
        <v>150</v>
      </c>
      <c r="U31" s="155" t="s">
        <v>150</v>
      </c>
      <c r="V31" s="155" t="s">
        <v>150</v>
      </c>
      <c r="W31" s="155" t="s">
        <v>150</v>
      </c>
      <c r="X31" s="135" t="s">
        <v>150</v>
      </c>
      <c r="Y31" s="138"/>
      <c r="Z31" s="138"/>
    </row>
    <row r="32" spans="2:26" ht="48" customHeight="1">
      <c r="B32" s="135">
        <v>24</v>
      </c>
      <c r="C32" s="134" t="s">
        <v>522</v>
      </c>
      <c r="D32" s="273"/>
      <c r="E32" s="135" t="s">
        <v>45</v>
      </c>
      <c r="F32" s="135" t="s">
        <v>2</v>
      </c>
      <c r="G32" s="169" t="s">
        <v>127</v>
      </c>
      <c r="H32" s="138"/>
      <c r="I32" s="138"/>
      <c r="J32" s="154">
        <v>300000</v>
      </c>
      <c r="K32" s="138"/>
      <c r="L32" s="138"/>
      <c r="M32" s="138"/>
      <c r="N32" s="138"/>
      <c r="O32" s="135" t="s">
        <v>150</v>
      </c>
      <c r="P32" s="135">
        <v>1</v>
      </c>
      <c r="Q32" s="155" t="s">
        <v>150</v>
      </c>
      <c r="R32" s="155" t="s">
        <v>150</v>
      </c>
      <c r="S32" s="155" t="s">
        <v>150</v>
      </c>
      <c r="T32" s="155" t="s">
        <v>150</v>
      </c>
      <c r="U32" s="155" t="s">
        <v>150</v>
      </c>
      <c r="V32" s="155" t="s">
        <v>150</v>
      </c>
      <c r="W32" s="155" t="s">
        <v>150</v>
      </c>
      <c r="X32" s="135" t="s">
        <v>150</v>
      </c>
      <c r="Y32" s="138"/>
      <c r="Z32" s="138"/>
    </row>
    <row r="33" spans="2:26" ht="48" customHeight="1">
      <c r="B33" s="135">
        <v>25</v>
      </c>
      <c r="C33" s="134" t="s">
        <v>523</v>
      </c>
      <c r="D33" s="273"/>
      <c r="E33" s="135" t="s">
        <v>45</v>
      </c>
      <c r="F33" s="135" t="s">
        <v>2</v>
      </c>
      <c r="G33" s="169" t="s">
        <v>127</v>
      </c>
      <c r="H33" s="138"/>
      <c r="I33" s="138"/>
      <c r="J33" s="154">
        <v>300000</v>
      </c>
      <c r="K33" s="138"/>
      <c r="L33" s="138"/>
      <c r="M33" s="138"/>
      <c r="N33" s="138"/>
      <c r="O33" s="135" t="s">
        <v>150</v>
      </c>
      <c r="P33" s="135">
        <v>1</v>
      </c>
      <c r="Q33" s="155" t="s">
        <v>150</v>
      </c>
      <c r="R33" s="155" t="s">
        <v>150</v>
      </c>
      <c r="S33" s="155" t="s">
        <v>150</v>
      </c>
      <c r="T33" s="155" t="s">
        <v>150</v>
      </c>
      <c r="U33" s="155" t="s">
        <v>150</v>
      </c>
      <c r="V33" s="155" t="s">
        <v>150</v>
      </c>
      <c r="W33" s="155" t="s">
        <v>150</v>
      </c>
      <c r="X33" s="135" t="s">
        <v>150</v>
      </c>
      <c r="Y33" s="138"/>
      <c r="Z33" s="138"/>
    </row>
    <row r="34" spans="2:26" ht="48" customHeight="1">
      <c r="B34" s="135">
        <v>26</v>
      </c>
      <c r="C34" s="134" t="s">
        <v>524</v>
      </c>
      <c r="D34" s="273"/>
      <c r="E34" s="135" t="s">
        <v>45</v>
      </c>
      <c r="F34" s="135" t="s">
        <v>2</v>
      </c>
      <c r="G34" s="169" t="s">
        <v>127</v>
      </c>
      <c r="H34" s="138"/>
      <c r="I34" s="138"/>
      <c r="J34" s="154">
        <v>300000</v>
      </c>
      <c r="K34" s="138"/>
      <c r="L34" s="138"/>
      <c r="M34" s="138"/>
      <c r="N34" s="138"/>
      <c r="O34" s="135" t="s">
        <v>150</v>
      </c>
      <c r="P34" s="135">
        <v>1</v>
      </c>
      <c r="Q34" s="155" t="s">
        <v>150</v>
      </c>
      <c r="R34" s="155" t="s">
        <v>150</v>
      </c>
      <c r="S34" s="155" t="s">
        <v>150</v>
      </c>
      <c r="T34" s="155" t="s">
        <v>150</v>
      </c>
      <c r="U34" s="155" t="s">
        <v>150</v>
      </c>
      <c r="V34" s="155" t="s">
        <v>150</v>
      </c>
      <c r="W34" s="155" t="s">
        <v>150</v>
      </c>
      <c r="X34" s="135" t="s">
        <v>150</v>
      </c>
      <c r="Y34" s="138"/>
      <c r="Z34" s="138"/>
    </row>
    <row r="35" spans="2:26" ht="48" customHeight="1">
      <c r="B35" s="135">
        <v>27</v>
      </c>
      <c r="C35" s="134" t="s">
        <v>525</v>
      </c>
      <c r="D35" s="273"/>
      <c r="E35" s="135" t="s">
        <v>45</v>
      </c>
      <c r="F35" s="135" t="s">
        <v>2</v>
      </c>
      <c r="G35" s="169" t="s">
        <v>127</v>
      </c>
      <c r="H35" s="138"/>
      <c r="I35" s="138"/>
      <c r="J35" s="154">
        <v>300000</v>
      </c>
      <c r="K35" s="138"/>
      <c r="L35" s="138"/>
      <c r="M35" s="138"/>
      <c r="N35" s="138"/>
      <c r="O35" s="135" t="s">
        <v>150</v>
      </c>
      <c r="P35" s="135" t="s">
        <v>150</v>
      </c>
      <c r="Q35" s="155" t="s">
        <v>150</v>
      </c>
      <c r="R35" s="155" t="s">
        <v>150</v>
      </c>
      <c r="S35" s="155" t="s">
        <v>150</v>
      </c>
      <c r="T35" s="155" t="s">
        <v>150</v>
      </c>
      <c r="U35" s="155" t="s">
        <v>150</v>
      </c>
      <c r="V35" s="155" t="s">
        <v>150</v>
      </c>
      <c r="W35" s="155" t="s">
        <v>150</v>
      </c>
      <c r="X35" s="135">
        <v>1</v>
      </c>
      <c r="Y35" s="138"/>
      <c r="Z35" s="138"/>
    </row>
    <row r="36" spans="2:26" ht="48" customHeight="1">
      <c r="B36" s="135">
        <v>28</v>
      </c>
      <c r="C36" s="134" t="s">
        <v>526</v>
      </c>
      <c r="D36" s="273"/>
      <c r="E36" s="135" t="s">
        <v>45</v>
      </c>
      <c r="F36" s="135" t="s">
        <v>2</v>
      </c>
      <c r="G36" s="169" t="s">
        <v>127</v>
      </c>
      <c r="H36" s="138"/>
      <c r="I36" s="138"/>
      <c r="J36" s="154">
        <v>300000</v>
      </c>
      <c r="K36" s="138"/>
      <c r="L36" s="138"/>
      <c r="M36" s="138"/>
      <c r="N36" s="138"/>
      <c r="O36" s="135" t="s">
        <v>150</v>
      </c>
      <c r="P36" s="135">
        <v>1</v>
      </c>
      <c r="Q36" s="155" t="s">
        <v>150</v>
      </c>
      <c r="R36" s="155" t="s">
        <v>150</v>
      </c>
      <c r="S36" s="155" t="s">
        <v>150</v>
      </c>
      <c r="T36" s="155" t="s">
        <v>150</v>
      </c>
      <c r="U36" s="155" t="s">
        <v>150</v>
      </c>
      <c r="V36" s="155" t="s">
        <v>150</v>
      </c>
      <c r="W36" s="155" t="s">
        <v>150</v>
      </c>
      <c r="X36" s="135" t="s">
        <v>150</v>
      </c>
      <c r="Y36" s="138"/>
      <c r="Z36" s="138"/>
    </row>
    <row r="37" spans="2:26" ht="48" customHeight="1">
      <c r="B37" s="135">
        <v>29</v>
      </c>
      <c r="C37" s="134" t="s">
        <v>527</v>
      </c>
      <c r="D37" s="273"/>
      <c r="E37" s="135" t="s">
        <v>45</v>
      </c>
      <c r="F37" s="135" t="s">
        <v>2</v>
      </c>
      <c r="G37" s="169" t="s">
        <v>127</v>
      </c>
      <c r="H37" s="138"/>
      <c r="I37" s="138"/>
      <c r="J37" s="154">
        <v>1000000</v>
      </c>
      <c r="K37" s="138"/>
      <c r="L37" s="138"/>
      <c r="M37" s="138"/>
      <c r="N37" s="138"/>
      <c r="O37" s="135" t="s">
        <v>150</v>
      </c>
      <c r="P37" s="135">
        <v>1</v>
      </c>
      <c r="Q37" s="155" t="s">
        <v>150</v>
      </c>
      <c r="R37" s="155" t="s">
        <v>150</v>
      </c>
      <c r="S37" s="155" t="s">
        <v>150</v>
      </c>
      <c r="T37" s="155" t="s">
        <v>150</v>
      </c>
      <c r="U37" s="155" t="s">
        <v>150</v>
      </c>
      <c r="V37" s="155" t="s">
        <v>150</v>
      </c>
      <c r="W37" s="155" t="s">
        <v>150</v>
      </c>
      <c r="X37" s="135" t="s">
        <v>150</v>
      </c>
      <c r="Y37" s="138"/>
      <c r="Z37" s="138"/>
    </row>
    <row r="38" spans="2:26" ht="48" customHeight="1">
      <c r="B38" s="135">
        <v>30</v>
      </c>
      <c r="C38" s="134" t="s">
        <v>528</v>
      </c>
      <c r="D38" s="273"/>
      <c r="E38" s="135" t="s">
        <v>45</v>
      </c>
      <c r="F38" s="135" t="s">
        <v>2</v>
      </c>
      <c r="G38" s="169" t="s">
        <v>127</v>
      </c>
      <c r="H38" s="138"/>
      <c r="I38" s="138"/>
      <c r="J38" s="154">
        <v>1000000</v>
      </c>
      <c r="K38" s="138"/>
      <c r="L38" s="138"/>
      <c r="M38" s="138"/>
      <c r="N38" s="138"/>
      <c r="O38" s="135" t="s">
        <v>150</v>
      </c>
      <c r="P38" s="135" t="s">
        <v>150</v>
      </c>
      <c r="Q38" s="155" t="s">
        <v>150</v>
      </c>
      <c r="R38" s="155" t="s">
        <v>150</v>
      </c>
      <c r="S38" s="155" t="s">
        <v>150</v>
      </c>
      <c r="T38" s="155" t="s">
        <v>150</v>
      </c>
      <c r="U38" s="155" t="s">
        <v>150</v>
      </c>
      <c r="V38" s="155" t="s">
        <v>150</v>
      </c>
      <c r="W38" s="155" t="s">
        <v>150</v>
      </c>
      <c r="X38" s="135">
        <v>1</v>
      </c>
      <c r="Y38" s="138"/>
      <c r="Z38" s="138"/>
    </row>
    <row r="39" spans="2:26" ht="48" customHeight="1">
      <c r="B39" s="135">
        <v>31</v>
      </c>
      <c r="C39" s="253" t="s">
        <v>2118</v>
      </c>
      <c r="D39" s="274"/>
      <c r="E39" s="130" t="s">
        <v>15</v>
      </c>
      <c r="F39" s="130" t="s">
        <v>2</v>
      </c>
      <c r="G39" s="169" t="s">
        <v>127</v>
      </c>
      <c r="H39" s="110"/>
      <c r="I39" s="110"/>
      <c r="J39" s="257">
        <v>1000000</v>
      </c>
      <c r="K39" s="110"/>
      <c r="L39" s="110"/>
      <c r="M39" s="110"/>
      <c r="N39" s="110"/>
      <c r="O39" s="130">
        <v>1</v>
      </c>
      <c r="P39" s="130" t="s">
        <v>150</v>
      </c>
      <c r="Q39" s="130" t="s">
        <v>150</v>
      </c>
      <c r="R39" s="130" t="s">
        <v>150</v>
      </c>
      <c r="S39" s="130" t="s">
        <v>150</v>
      </c>
      <c r="T39" s="130" t="s">
        <v>150</v>
      </c>
      <c r="U39" s="130" t="s">
        <v>150</v>
      </c>
      <c r="V39" s="130" t="s">
        <v>150</v>
      </c>
      <c r="W39" s="130" t="s">
        <v>150</v>
      </c>
      <c r="X39" s="130" t="s">
        <v>150</v>
      </c>
      <c r="Y39" s="110"/>
      <c r="Z39" s="110"/>
    </row>
    <row r="40" spans="2:26" ht="48" customHeight="1">
      <c r="B40" s="135">
        <v>32</v>
      </c>
      <c r="C40" s="253" t="s">
        <v>2119</v>
      </c>
      <c r="D40" s="274"/>
      <c r="E40" s="130" t="s">
        <v>15</v>
      </c>
      <c r="F40" s="130" t="s">
        <v>2</v>
      </c>
      <c r="G40" s="169" t="s">
        <v>127</v>
      </c>
      <c r="H40" s="110"/>
      <c r="I40" s="110"/>
      <c r="J40" s="257">
        <v>3000000</v>
      </c>
      <c r="K40" s="110"/>
      <c r="L40" s="110"/>
      <c r="M40" s="110"/>
      <c r="N40" s="110"/>
      <c r="O40" s="130">
        <v>1</v>
      </c>
      <c r="P40" s="130" t="s">
        <v>150</v>
      </c>
      <c r="Q40" s="130" t="s">
        <v>150</v>
      </c>
      <c r="R40" s="130" t="s">
        <v>150</v>
      </c>
      <c r="S40" s="130" t="s">
        <v>150</v>
      </c>
      <c r="T40" s="130" t="s">
        <v>150</v>
      </c>
      <c r="U40" s="130" t="s">
        <v>150</v>
      </c>
      <c r="V40" s="130" t="s">
        <v>150</v>
      </c>
      <c r="W40" s="130" t="s">
        <v>150</v>
      </c>
      <c r="X40" s="130" t="s">
        <v>150</v>
      </c>
      <c r="Y40" s="110"/>
      <c r="Z40" s="110"/>
    </row>
    <row r="41" spans="2:26" ht="48" customHeight="1">
      <c r="B41" s="135">
        <v>33</v>
      </c>
      <c r="C41" s="253" t="s">
        <v>2120</v>
      </c>
      <c r="D41" s="274"/>
      <c r="E41" s="130" t="s">
        <v>15</v>
      </c>
      <c r="F41" s="130" t="s">
        <v>2</v>
      </c>
      <c r="G41" s="169" t="s">
        <v>127</v>
      </c>
      <c r="H41" s="110"/>
      <c r="I41" s="110"/>
      <c r="J41" s="257">
        <v>2000000</v>
      </c>
      <c r="K41" s="110"/>
      <c r="L41" s="110"/>
      <c r="M41" s="110"/>
      <c r="N41" s="110"/>
      <c r="O41" s="130">
        <v>1</v>
      </c>
      <c r="P41" s="130" t="s">
        <v>150</v>
      </c>
      <c r="Q41" s="130" t="s">
        <v>150</v>
      </c>
      <c r="R41" s="130" t="s">
        <v>150</v>
      </c>
      <c r="S41" s="130" t="s">
        <v>150</v>
      </c>
      <c r="T41" s="130" t="s">
        <v>150</v>
      </c>
      <c r="U41" s="130" t="s">
        <v>150</v>
      </c>
      <c r="V41" s="130" t="s">
        <v>150</v>
      </c>
      <c r="W41" s="130" t="s">
        <v>150</v>
      </c>
      <c r="X41" s="130" t="s">
        <v>150</v>
      </c>
      <c r="Y41" s="110"/>
      <c r="Z41" s="110"/>
    </row>
    <row r="42" spans="2:26" ht="48" customHeight="1">
      <c r="B42" s="135">
        <v>34</v>
      </c>
      <c r="C42" s="253" t="s">
        <v>2121</v>
      </c>
      <c r="D42" s="274"/>
      <c r="E42" s="130" t="s">
        <v>15</v>
      </c>
      <c r="F42" s="130" t="s">
        <v>2</v>
      </c>
      <c r="G42" s="169" t="s">
        <v>127</v>
      </c>
      <c r="H42" s="110"/>
      <c r="I42" s="110"/>
      <c r="J42" s="257">
        <v>1000000</v>
      </c>
      <c r="K42" s="110"/>
      <c r="L42" s="110"/>
      <c r="M42" s="110"/>
      <c r="N42" s="110"/>
      <c r="O42" s="130">
        <v>1</v>
      </c>
      <c r="P42" s="130" t="s">
        <v>150</v>
      </c>
      <c r="Q42" s="130" t="s">
        <v>150</v>
      </c>
      <c r="R42" s="130" t="s">
        <v>150</v>
      </c>
      <c r="S42" s="130" t="s">
        <v>150</v>
      </c>
      <c r="T42" s="130" t="s">
        <v>150</v>
      </c>
      <c r="U42" s="130" t="s">
        <v>150</v>
      </c>
      <c r="V42" s="130" t="s">
        <v>150</v>
      </c>
      <c r="W42" s="130" t="s">
        <v>150</v>
      </c>
      <c r="X42" s="130" t="s">
        <v>150</v>
      </c>
      <c r="Y42" s="110"/>
      <c r="Z42" s="110"/>
    </row>
    <row r="43" spans="2:26" ht="48" customHeight="1">
      <c r="B43" s="135">
        <v>35</v>
      </c>
      <c r="C43" s="253" t="s">
        <v>2122</v>
      </c>
      <c r="D43" s="274"/>
      <c r="E43" s="130" t="s">
        <v>15</v>
      </c>
      <c r="F43" s="130" t="s">
        <v>2</v>
      </c>
      <c r="G43" s="169" t="s">
        <v>127</v>
      </c>
      <c r="H43" s="110"/>
      <c r="I43" s="110"/>
      <c r="J43" s="257">
        <v>1000000</v>
      </c>
      <c r="K43" s="110"/>
      <c r="L43" s="110"/>
      <c r="M43" s="110"/>
      <c r="N43" s="110"/>
      <c r="O43" s="130">
        <v>1</v>
      </c>
      <c r="P43" s="130" t="s">
        <v>150</v>
      </c>
      <c r="Q43" s="130" t="s">
        <v>150</v>
      </c>
      <c r="R43" s="130" t="s">
        <v>150</v>
      </c>
      <c r="S43" s="130" t="s">
        <v>150</v>
      </c>
      <c r="T43" s="130" t="s">
        <v>150</v>
      </c>
      <c r="U43" s="130" t="s">
        <v>150</v>
      </c>
      <c r="V43" s="130" t="s">
        <v>150</v>
      </c>
      <c r="W43" s="130" t="s">
        <v>150</v>
      </c>
      <c r="X43" s="130" t="s">
        <v>150</v>
      </c>
      <c r="Y43" s="110"/>
      <c r="Z43" s="110"/>
    </row>
    <row r="44" spans="2:26" ht="48" customHeight="1">
      <c r="B44" s="135">
        <v>36</v>
      </c>
      <c r="C44" s="253" t="s">
        <v>2123</v>
      </c>
      <c r="D44" s="274"/>
      <c r="E44" s="130" t="s">
        <v>15</v>
      </c>
      <c r="F44" s="130" t="s">
        <v>2</v>
      </c>
      <c r="G44" s="169" t="s">
        <v>127</v>
      </c>
      <c r="H44" s="110"/>
      <c r="I44" s="110"/>
      <c r="J44" s="257">
        <v>1000000</v>
      </c>
      <c r="K44" s="110"/>
      <c r="L44" s="110"/>
      <c r="M44" s="110"/>
      <c r="N44" s="110"/>
      <c r="O44" s="130">
        <v>1</v>
      </c>
      <c r="P44" s="130" t="s">
        <v>150</v>
      </c>
      <c r="Q44" s="130" t="s">
        <v>150</v>
      </c>
      <c r="R44" s="130" t="s">
        <v>150</v>
      </c>
      <c r="S44" s="130" t="s">
        <v>150</v>
      </c>
      <c r="T44" s="130" t="s">
        <v>150</v>
      </c>
      <c r="U44" s="130" t="s">
        <v>150</v>
      </c>
      <c r="V44" s="130" t="s">
        <v>150</v>
      </c>
      <c r="W44" s="130" t="s">
        <v>150</v>
      </c>
      <c r="X44" s="130" t="s">
        <v>150</v>
      </c>
      <c r="Y44" s="110"/>
      <c r="Z44" s="110"/>
    </row>
    <row r="45" spans="2:26" ht="48" customHeight="1">
      <c r="B45" s="135">
        <v>37</v>
      </c>
      <c r="C45" s="253" t="s">
        <v>2124</v>
      </c>
      <c r="D45" s="274"/>
      <c r="E45" s="130" t="s">
        <v>15</v>
      </c>
      <c r="F45" s="130" t="s">
        <v>2</v>
      </c>
      <c r="G45" s="169" t="s">
        <v>127</v>
      </c>
      <c r="H45" s="110"/>
      <c r="I45" s="110"/>
      <c r="J45" s="257">
        <v>1000000</v>
      </c>
      <c r="K45" s="110"/>
      <c r="L45" s="110"/>
      <c r="M45" s="110"/>
      <c r="N45" s="110"/>
      <c r="O45" s="130">
        <v>1</v>
      </c>
      <c r="P45" s="130" t="s">
        <v>150</v>
      </c>
      <c r="Q45" s="130" t="s">
        <v>150</v>
      </c>
      <c r="R45" s="130" t="s">
        <v>150</v>
      </c>
      <c r="S45" s="130" t="s">
        <v>150</v>
      </c>
      <c r="T45" s="130" t="s">
        <v>150</v>
      </c>
      <c r="U45" s="130" t="s">
        <v>150</v>
      </c>
      <c r="V45" s="130" t="s">
        <v>150</v>
      </c>
      <c r="W45" s="130" t="s">
        <v>150</v>
      </c>
      <c r="X45" s="130" t="s">
        <v>150</v>
      </c>
      <c r="Y45" s="110"/>
      <c r="Z45" s="110"/>
    </row>
    <row r="46" spans="2:26" ht="48" customHeight="1">
      <c r="B46" s="135">
        <v>38</v>
      </c>
      <c r="C46" s="253" t="s">
        <v>2125</v>
      </c>
      <c r="D46" s="274"/>
      <c r="E46" s="130" t="s">
        <v>15</v>
      </c>
      <c r="F46" s="130" t="s">
        <v>2</v>
      </c>
      <c r="G46" s="169" t="s">
        <v>127</v>
      </c>
      <c r="H46" s="110"/>
      <c r="I46" s="110"/>
      <c r="J46" s="257">
        <v>1000000</v>
      </c>
      <c r="K46" s="110"/>
      <c r="L46" s="110"/>
      <c r="M46" s="110"/>
      <c r="N46" s="110"/>
      <c r="O46" s="130">
        <v>1</v>
      </c>
      <c r="P46" s="130" t="s">
        <v>150</v>
      </c>
      <c r="Q46" s="130" t="s">
        <v>150</v>
      </c>
      <c r="R46" s="130" t="s">
        <v>150</v>
      </c>
      <c r="S46" s="130" t="s">
        <v>150</v>
      </c>
      <c r="T46" s="130" t="s">
        <v>150</v>
      </c>
      <c r="U46" s="130" t="s">
        <v>150</v>
      </c>
      <c r="V46" s="130" t="s">
        <v>150</v>
      </c>
      <c r="W46" s="130" t="s">
        <v>150</v>
      </c>
      <c r="X46" s="130" t="s">
        <v>150</v>
      </c>
      <c r="Y46" s="110"/>
      <c r="Z46" s="110"/>
    </row>
    <row r="47" spans="2:26" ht="48" customHeight="1">
      <c r="B47" s="135">
        <v>39</v>
      </c>
      <c r="C47" s="253" t="s">
        <v>2126</v>
      </c>
      <c r="D47" s="274"/>
      <c r="E47" s="130" t="s">
        <v>15</v>
      </c>
      <c r="F47" s="130" t="s">
        <v>2</v>
      </c>
      <c r="G47" s="169" t="s">
        <v>127</v>
      </c>
      <c r="H47" s="110"/>
      <c r="I47" s="110"/>
      <c r="J47" s="257">
        <v>1000000</v>
      </c>
      <c r="K47" s="110"/>
      <c r="L47" s="110"/>
      <c r="M47" s="110"/>
      <c r="N47" s="110"/>
      <c r="O47" s="130">
        <v>1</v>
      </c>
      <c r="P47" s="130" t="s">
        <v>150</v>
      </c>
      <c r="Q47" s="130" t="s">
        <v>150</v>
      </c>
      <c r="R47" s="130" t="s">
        <v>150</v>
      </c>
      <c r="S47" s="130" t="s">
        <v>150</v>
      </c>
      <c r="T47" s="130" t="s">
        <v>150</v>
      </c>
      <c r="U47" s="130" t="s">
        <v>150</v>
      </c>
      <c r="V47" s="130" t="s">
        <v>150</v>
      </c>
      <c r="W47" s="130" t="s">
        <v>150</v>
      </c>
      <c r="X47" s="130" t="s">
        <v>150</v>
      </c>
      <c r="Y47" s="110"/>
      <c r="Z47" s="110"/>
    </row>
    <row r="48" spans="2:26" ht="48" customHeight="1">
      <c r="B48" s="135">
        <v>40</v>
      </c>
      <c r="C48" s="253" t="s">
        <v>2127</v>
      </c>
      <c r="D48" s="274"/>
      <c r="E48" s="130" t="s">
        <v>45</v>
      </c>
      <c r="F48" s="130" t="s">
        <v>2</v>
      </c>
      <c r="G48" s="169" t="s">
        <v>127</v>
      </c>
      <c r="H48" s="110"/>
      <c r="I48" s="110"/>
      <c r="J48" s="257">
        <v>500000</v>
      </c>
      <c r="K48" s="110"/>
      <c r="L48" s="110"/>
      <c r="M48" s="110"/>
      <c r="N48" s="110"/>
      <c r="O48" s="130" t="s">
        <v>150</v>
      </c>
      <c r="P48" s="130">
        <v>1</v>
      </c>
      <c r="Q48" s="130" t="s">
        <v>150</v>
      </c>
      <c r="R48" s="130" t="s">
        <v>150</v>
      </c>
      <c r="S48" s="130" t="s">
        <v>150</v>
      </c>
      <c r="T48" s="130" t="s">
        <v>150</v>
      </c>
      <c r="U48" s="130" t="s">
        <v>150</v>
      </c>
      <c r="V48" s="130" t="s">
        <v>150</v>
      </c>
      <c r="W48" s="130" t="s">
        <v>150</v>
      </c>
      <c r="X48" s="130" t="s">
        <v>150</v>
      </c>
      <c r="Y48" s="110"/>
      <c r="Z48" s="110"/>
    </row>
    <row r="49" spans="2:26" ht="48" customHeight="1">
      <c r="B49" s="135">
        <v>41</v>
      </c>
      <c r="C49" s="253" t="s">
        <v>2128</v>
      </c>
      <c r="D49" s="274"/>
      <c r="E49" s="130" t="s">
        <v>45</v>
      </c>
      <c r="F49" s="130" t="s">
        <v>2</v>
      </c>
      <c r="G49" s="169" t="s">
        <v>127</v>
      </c>
      <c r="H49" s="110"/>
      <c r="I49" s="110"/>
      <c r="J49" s="257">
        <v>500000</v>
      </c>
      <c r="K49" s="110"/>
      <c r="L49" s="110"/>
      <c r="M49" s="110"/>
      <c r="N49" s="110"/>
      <c r="O49" s="130">
        <v>1</v>
      </c>
      <c r="P49" s="130" t="s">
        <v>150</v>
      </c>
      <c r="Q49" s="130" t="s">
        <v>150</v>
      </c>
      <c r="R49" s="130" t="s">
        <v>150</v>
      </c>
      <c r="S49" s="130" t="s">
        <v>150</v>
      </c>
      <c r="T49" s="130" t="s">
        <v>150</v>
      </c>
      <c r="U49" s="130" t="s">
        <v>150</v>
      </c>
      <c r="V49" s="130" t="s">
        <v>150</v>
      </c>
      <c r="W49" s="130" t="s">
        <v>150</v>
      </c>
      <c r="X49" s="130" t="s">
        <v>150</v>
      </c>
      <c r="Y49" s="110"/>
      <c r="Z49" s="110"/>
    </row>
    <row r="50" spans="2:26" ht="48" customHeight="1">
      <c r="B50" s="135">
        <v>42</v>
      </c>
      <c r="C50" s="253" t="s">
        <v>2129</v>
      </c>
      <c r="D50" s="274"/>
      <c r="E50" s="130" t="s">
        <v>45</v>
      </c>
      <c r="F50" s="130" t="s">
        <v>2</v>
      </c>
      <c r="G50" s="169" t="s">
        <v>127</v>
      </c>
      <c r="H50" s="110"/>
      <c r="I50" s="110"/>
      <c r="J50" s="257">
        <v>500000</v>
      </c>
      <c r="K50" s="110"/>
      <c r="L50" s="110"/>
      <c r="M50" s="110"/>
      <c r="N50" s="110"/>
      <c r="O50" s="130">
        <v>1</v>
      </c>
      <c r="P50" s="130" t="s">
        <v>150</v>
      </c>
      <c r="Q50" s="130" t="s">
        <v>150</v>
      </c>
      <c r="R50" s="130" t="s">
        <v>150</v>
      </c>
      <c r="S50" s="130" t="s">
        <v>150</v>
      </c>
      <c r="T50" s="130" t="s">
        <v>150</v>
      </c>
      <c r="U50" s="130" t="s">
        <v>150</v>
      </c>
      <c r="V50" s="130" t="s">
        <v>150</v>
      </c>
      <c r="W50" s="130" t="s">
        <v>150</v>
      </c>
      <c r="X50" s="130" t="s">
        <v>150</v>
      </c>
      <c r="Y50" s="110"/>
      <c r="Z50" s="110"/>
    </row>
    <row r="51" spans="2:26" ht="48" customHeight="1">
      <c r="B51" s="135">
        <v>43</v>
      </c>
      <c r="C51" s="253" t="s">
        <v>2130</v>
      </c>
      <c r="D51" s="274"/>
      <c r="E51" s="130" t="s">
        <v>45</v>
      </c>
      <c r="F51" s="130" t="s">
        <v>2</v>
      </c>
      <c r="G51" s="169" t="s">
        <v>127</v>
      </c>
      <c r="H51" s="110"/>
      <c r="I51" s="110"/>
      <c r="J51" s="257">
        <v>500000</v>
      </c>
      <c r="K51" s="110"/>
      <c r="L51" s="110"/>
      <c r="M51" s="110"/>
      <c r="N51" s="110"/>
      <c r="O51" s="130">
        <v>1</v>
      </c>
      <c r="P51" s="130" t="s">
        <v>150</v>
      </c>
      <c r="Q51" s="130" t="s">
        <v>150</v>
      </c>
      <c r="R51" s="130" t="s">
        <v>150</v>
      </c>
      <c r="S51" s="130" t="s">
        <v>150</v>
      </c>
      <c r="T51" s="130" t="s">
        <v>150</v>
      </c>
      <c r="U51" s="130" t="s">
        <v>150</v>
      </c>
      <c r="V51" s="130" t="s">
        <v>150</v>
      </c>
      <c r="W51" s="130" t="s">
        <v>150</v>
      </c>
      <c r="X51" s="130" t="s">
        <v>150</v>
      </c>
      <c r="Y51" s="110"/>
      <c r="Z51" s="110"/>
    </row>
    <row r="52" spans="2:26" ht="48" customHeight="1">
      <c r="B52" s="135">
        <v>44</v>
      </c>
      <c r="C52" s="253" t="s">
        <v>2131</v>
      </c>
      <c r="D52" s="274"/>
      <c r="E52" s="130" t="s">
        <v>45</v>
      </c>
      <c r="F52" s="130" t="s">
        <v>2</v>
      </c>
      <c r="G52" s="169" t="s">
        <v>127</v>
      </c>
      <c r="H52" s="110"/>
      <c r="I52" s="110"/>
      <c r="J52" s="257">
        <v>500000</v>
      </c>
      <c r="K52" s="110"/>
      <c r="L52" s="110"/>
      <c r="M52" s="110"/>
      <c r="N52" s="110"/>
      <c r="O52" s="130">
        <v>1</v>
      </c>
      <c r="P52" s="130" t="s">
        <v>150</v>
      </c>
      <c r="Q52" s="130" t="s">
        <v>150</v>
      </c>
      <c r="R52" s="130" t="s">
        <v>150</v>
      </c>
      <c r="S52" s="130" t="s">
        <v>150</v>
      </c>
      <c r="T52" s="130" t="s">
        <v>150</v>
      </c>
      <c r="U52" s="130" t="s">
        <v>150</v>
      </c>
      <c r="V52" s="130" t="s">
        <v>150</v>
      </c>
      <c r="W52" s="130" t="s">
        <v>150</v>
      </c>
      <c r="X52" s="130" t="s">
        <v>150</v>
      </c>
      <c r="Y52" s="110"/>
      <c r="Z52" s="110"/>
    </row>
    <row r="53" spans="2:26" ht="48" customHeight="1">
      <c r="B53" s="135">
        <v>45</v>
      </c>
      <c r="C53" s="253" t="s">
        <v>2132</v>
      </c>
      <c r="D53" s="274"/>
      <c r="E53" s="130" t="s">
        <v>45</v>
      </c>
      <c r="F53" s="130" t="s">
        <v>2</v>
      </c>
      <c r="G53" s="169" t="s">
        <v>127</v>
      </c>
      <c r="H53" s="110"/>
      <c r="I53" s="110"/>
      <c r="J53" s="257">
        <v>500000</v>
      </c>
      <c r="K53" s="110"/>
      <c r="L53" s="110"/>
      <c r="M53" s="110"/>
      <c r="N53" s="110"/>
      <c r="O53" s="130" t="s">
        <v>150</v>
      </c>
      <c r="P53" s="130">
        <v>1</v>
      </c>
      <c r="Q53" s="130" t="s">
        <v>150</v>
      </c>
      <c r="R53" s="130" t="s">
        <v>150</v>
      </c>
      <c r="S53" s="130" t="s">
        <v>150</v>
      </c>
      <c r="T53" s="130" t="s">
        <v>150</v>
      </c>
      <c r="U53" s="130" t="s">
        <v>150</v>
      </c>
      <c r="V53" s="130" t="s">
        <v>150</v>
      </c>
      <c r="W53" s="130" t="s">
        <v>150</v>
      </c>
      <c r="X53" s="130" t="s">
        <v>150</v>
      </c>
      <c r="Y53" s="110"/>
      <c r="Z53" s="110"/>
    </row>
    <row r="54" spans="2:26" ht="48" customHeight="1">
      <c r="B54" s="135">
        <v>46</v>
      </c>
      <c r="C54" s="253" t="s">
        <v>2133</v>
      </c>
      <c r="D54" s="274"/>
      <c r="E54" s="130" t="s">
        <v>45</v>
      </c>
      <c r="F54" s="130" t="s">
        <v>2</v>
      </c>
      <c r="G54" s="169" t="s">
        <v>127</v>
      </c>
      <c r="H54" s="110"/>
      <c r="I54" s="110"/>
      <c r="J54" s="257">
        <v>500000</v>
      </c>
      <c r="K54" s="110"/>
      <c r="L54" s="110"/>
      <c r="M54" s="110"/>
      <c r="N54" s="110"/>
      <c r="O54" s="130" t="s">
        <v>150</v>
      </c>
      <c r="P54" s="130" t="s">
        <v>150</v>
      </c>
      <c r="Q54" s="130" t="s">
        <v>150</v>
      </c>
      <c r="R54" s="130" t="s">
        <v>150</v>
      </c>
      <c r="S54" s="130" t="s">
        <v>150</v>
      </c>
      <c r="T54" s="130" t="s">
        <v>150</v>
      </c>
      <c r="U54" s="130" t="s">
        <v>150</v>
      </c>
      <c r="V54" s="130" t="s">
        <v>150</v>
      </c>
      <c r="W54" s="130" t="s">
        <v>150</v>
      </c>
      <c r="X54" s="130">
        <v>1</v>
      </c>
      <c r="Y54" s="110"/>
      <c r="Z54" s="110"/>
    </row>
    <row r="55" spans="2:26" ht="48" customHeight="1">
      <c r="B55" s="135">
        <v>47</v>
      </c>
      <c r="C55" s="253" t="s">
        <v>2134</v>
      </c>
      <c r="D55" s="274"/>
      <c r="E55" s="130" t="s">
        <v>45</v>
      </c>
      <c r="F55" s="130" t="s">
        <v>2</v>
      </c>
      <c r="G55" s="169" t="s">
        <v>127</v>
      </c>
      <c r="H55" s="110"/>
      <c r="I55" s="110"/>
      <c r="J55" s="257">
        <v>300000</v>
      </c>
      <c r="K55" s="110"/>
      <c r="L55" s="110"/>
      <c r="M55" s="110"/>
      <c r="N55" s="110"/>
      <c r="O55" s="130">
        <v>1</v>
      </c>
      <c r="P55" s="130" t="s">
        <v>150</v>
      </c>
      <c r="Q55" s="130" t="s">
        <v>150</v>
      </c>
      <c r="R55" s="130" t="s">
        <v>150</v>
      </c>
      <c r="S55" s="130" t="s">
        <v>150</v>
      </c>
      <c r="T55" s="130" t="s">
        <v>150</v>
      </c>
      <c r="U55" s="130" t="s">
        <v>150</v>
      </c>
      <c r="V55" s="130" t="s">
        <v>150</v>
      </c>
      <c r="W55" s="130" t="s">
        <v>150</v>
      </c>
      <c r="X55" s="130" t="s">
        <v>150</v>
      </c>
      <c r="Y55" s="110"/>
      <c r="Z55" s="110"/>
    </row>
    <row r="56" spans="2:26" ht="48" customHeight="1">
      <c r="B56" s="135">
        <v>48</v>
      </c>
      <c r="C56" s="253" t="s">
        <v>2135</v>
      </c>
      <c r="D56" s="274"/>
      <c r="E56" s="130" t="s">
        <v>45</v>
      </c>
      <c r="F56" s="130" t="s">
        <v>2</v>
      </c>
      <c r="G56" s="169" t="s">
        <v>127</v>
      </c>
      <c r="H56" s="110"/>
      <c r="I56" s="110"/>
      <c r="J56" s="257">
        <v>500000</v>
      </c>
      <c r="K56" s="110"/>
      <c r="L56" s="110"/>
      <c r="M56" s="110"/>
      <c r="N56" s="110"/>
      <c r="O56" s="130" t="s">
        <v>150</v>
      </c>
      <c r="P56" s="130">
        <v>1</v>
      </c>
      <c r="Q56" s="130" t="s">
        <v>150</v>
      </c>
      <c r="R56" s="130" t="s">
        <v>150</v>
      </c>
      <c r="S56" s="130" t="s">
        <v>150</v>
      </c>
      <c r="T56" s="130" t="s">
        <v>150</v>
      </c>
      <c r="U56" s="130" t="s">
        <v>150</v>
      </c>
      <c r="V56" s="130" t="s">
        <v>150</v>
      </c>
      <c r="W56" s="130" t="s">
        <v>150</v>
      </c>
      <c r="X56" s="130" t="s">
        <v>150</v>
      </c>
      <c r="Y56" s="110"/>
      <c r="Z56" s="110"/>
    </row>
    <row r="57" spans="2:26" ht="48" customHeight="1">
      <c r="B57" s="135">
        <v>49</v>
      </c>
      <c r="C57" s="253" t="s">
        <v>2136</v>
      </c>
      <c r="D57" s="274"/>
      <c r="E57" s="130" t="s">
        <v>45</v>
      </c>
      <c r="F57" s="130" t="s">
        <v>2</v>
      </c>
      <c r="G57" s="169" t="s">
        <v>127</v>
      </c>
      <c r="H57" s="110"/>
      <c r="I57" s="110"/>
      <c r="J57" s="257">
        <v>500000</v>
      </c>
      <c r="K57" s="110"/>
      <c r="L57" s="110"/>
      <c r="M57" s="110"/>
      <c r="N57" s="110"/>
      <c r="O57" s="130">
        <v>1</v>
      </c>
      <c r="P57" s="130" t="s">
        <v>150</v>
      </c>
      <c r="Q57" s="130" t="s">
        <v>150</v>
      </c>
      <c r="R57" s="130" t="s">
        <v>150</v>
      </c>
      <c r="S57" s="130" t="s">
        <v>150</v>
      </c>
      <c r="T57" s="130" t="s">
        <v>150</v>
      </c>
      <c r="U57" s="130" t="s">
        <v>150</v>
      </c>
      <c r="V57" s="130" t="s">
        <v>150</v>
      </c>
      <c r="W57" s="130" t="s">
        <v>150</v>
      </c>
      <c r="X57" s="130" t="s">
        <v>150</v>
      </c>
      <c r="Y57" s="110"/>
      <c r="Z57" s="110"/>
    </row>
    <row r="58" spans="2:26" ht="48" customHeight="1">
      <c r="B58" s="135">
        <v>50</v>
      </c>
      <c r="C58" s="253" t="s">
        <v>2137</v>
      </c>
      <c r="D58" s="274"/>
      <c r="E58" s="130" t="s">
        <v>45</v>
      </c>
      <c r="F58" s="130" t="s">
        <v>2</v>
      </c>
      <c r="G58" s="169" t="s">
        <v>127</v>
      </c>
      <c r="H58" s="110"/>
      <c r="I58" s="110"/>
      <c r="J58" s="257">
        <v>500000</v>
      </c>
      <c r="K58" s="110"/>
      <c r="L58" s="110"/>
      <c r="M58" s="110"/>
      <c r="N58" s="110"/>
      <c r="O58" s="130">
        <v>1</v>
      </c>
      <c r="P58" s="130" t="s">
        <v>150</v>
      </c>
      <c r="Q58" s="130" t="s">
        <v>150</v>
      </c>
      <c r="R58" s="130" t="s">
        <v>150</v>
      </c>
      <c r="S58" s="130" t="s">
        <v>150</v>
      </c>
      <c r="T58" s="130" t="s">
        <v>150</v>
      </c>
      <c r="U58" s="130" t="s">
        <v>150</v>
      </c>
      <c r="V58" s="130" t="s">
        <v>150</v>
      </c>
      <c r="W58" s="130" t="s">
        <v>150</v>
      </c>
      <c r="X58" s="130" t="s">
        <v>150</v>
      </c>
      <c r="Y58" s="110"/>
      <c r="Z58" s="110"/>
    </row>
    <row r="59" spans="2:26" ht="48" customHeight="1">
      <c r="B59" s="135">
        <v>51</v>
      </c>
      <c r="C59" s="253" t="s">
        <v>2138</v>
      </c>
      <c r="D59" s="274"/>
      <c r="E59" s="130" t="s">
        <v>45</v>
      </c>
      <c r="F59" s="130" t="s">
        <v>2</v>
      </c>
      <c r="G59" s="169" t="s">
        <v>127</v>
      </c>
      <c r="H59" s="110"/>
      <c r="I59" s="110"/>
      <c r="J59" s="257">
        <v>500000</v>
      </c>
      <c r="K59" s="110"/>
      <c r="L59" s="110"/>
      <c r="M59" s="110"/>
      <c r="N59" s="110"/>
      <c r="O59" s="130">
        <v>1</v>
      </c>
      <c r="P59" s="130" t="s">
        <v>150</v>
      </c>
      <c r="Q59" s="130" t="s">
        <v>150</v>
      </c>
      <c r="R59" s="130" t="s">
        <v>150</v>
      </c>
      <c r="S59" s="130" t="s">
        <v>150</v>
      </c>
      <c r="T59" s="130" t="s">
        <v>150</v>
      </c>
      <c r="U59" s="130" t="s">
        <v>150</v>
      </c>
      <c r="V59" s="130" t="s">
        <v>150</v>
      </c>
      <c r="W59" s="130" t="s">
        <v>150</v>
      </c>
      <c r="X59" s="130" t="s">
        <v>150</v>
      </c>
      <c r="Y59" s="110"/>
      <c r="Z59" s="110"/>
    </row>
    <row r="60" spans="2:26" ht="48" customHeight="1">
      <c r="B60" s="135">
        <v>52</v>
      </c>
      <c r="C60" s="253" t="s">
        <v>2139</v>
      </c>
      <c r="D60" s="274"/>
      <c r="E60" s="130" t="s">
        <v>45</v>
      </c>
      <c r="F60" s="130" t="s">
        <v>2</v>
      </c>
      <c r="G60" s="169" t="s">
        <v>127</v>
      </c>
      <c r="H60" s="110"/>
      <c r="I60" s="110"/>
      <c r="J60" s="257">
        <v>500000</v>
      </c>
      <c r="K60" s="110"/>
      <c r="L60" s="110"/>
      <c r="M60" s="110"/>
      <c r="N60" s="110"/>
      <c r="O60" s="130" t="s">
        <v>150</v>
      </c>
      <c r="P60" s="130">
        <v>1</v>
      </c>
      <c r="Q60" s="130" t="s">
        <v>150</v>
      </c>
      <c r="R60" s="130" t="s">
        <v>150</v>
      </c>
      <c r="S60" s="130" t="s">
        <v>150</v>
      </c>
      <c r="T60" s="130" t="s">
        <v>150</v>
      </c>
      <c r="U60" s="130" t="s">
        <v>150</v>
      </c>
      <c r="V60" s="130" t="s">
        <v>150</v>
      </c>
      <c r="W60" s="130" t="s">
        <v>150</v>
      </c>
      <c r="X60" s="130" t="s">
        <v>150</v>
      </c>
      <c r="Y60" s="110"/>
      <c r="Z60" s="110"/>
    </row>
    <row r="61" spans="2:26" ht="48" customHeight="1">
      <c r="B61" s="135">
        <v>53</v>
      </c>
      <c r="C61" s="253" t="s">
        <v>2140</v>
      </c>
      <c r="D61" s="274"/>
      <c r="E61" s="130" t="s">
        <v>45</v>
      </c>
      <c r="F61" s="130" t="s">
        <v>2</v>
      </c>
      <c r="G61" s="169" t="s">
        <v>127</v>
      </c>
      <c r="H61" s="110"/>
      <c r="I61" s="110"/>
      <c r="J61" s="257">
        <v>500000</v>
      </c>
      <c r="K61" s="110"/>
      <c r="L61" s="110"/>
      <c r="M61" s="110"/>
      <c r="N61" s="110"/>
      <c r="O61" s="130" t="s">
        <v>150</v>
      </c>
      <c r="P61" s="130">
        <v>1</v>
      </c>
      <c r="Q61" s="130" t="s">
        <v>150</v>
      </c>
      <c r="R61" s="130" t="s">
        <v>150</v>
      </c>
      <c r="S61" s="130" t="s">
        <v>150</v>
      </c>
      <c r="T61" s="130" t="s">
        <v>150</v>
      </c>
      <c r="U61" s="130" t="s">
        <v>150</v>
      </c>
      <c r="V61" s="130" t="s">
        <v>150</v>
      </c>
      <c r="W61" s="130" t="s">
        <v>150</v>
      </c>
      <c r="X61" s="130" t="s">
        <v>150</v>
      </c>
      <c r="Y61" s="110"/>
      <c r="Z61" s="110"/>
    </row>
    <row r="62" spans="2:26" ht="48" customHeight="1">
      <c r="B62" s="135">
        <v>54</v>
      </c>
      <c r="C62" s="253" t="s">
        <v>2141</v>
      </c>
      <c r="D62" s="274"/>
      <c r="E62" s="130" t="s">
        <v>45</v>
      </c>
      <c r="F62" s="130" t="s">
        <v>2</v>
      </c>
      <c r="G62" s="169" t="s">
        <v>127</v>
      </c>
      <c r="H62" s="110"/>
      <c r="I62" s="110"/>
      <c r="J62" s="257">
        <v>500000</v>
      </c>
      <c r="K62" s="110"/>
      <c r="L62" s="110"/>
      <c r="M62" s="110"/>
      <c r="N62" s="110"/>
      <c r="O62" s="130">
        <v>1</v>
      </c>
      <c r="P62" s="130" t="s">
        <v>150</v>
      </c>
      <c r="Q62" s="130" t="s">
        <v>150</v>
      </c>
      <c r="R62" s="130" t="s">
        <v>150</v>
      </c>
      <c r="S62" s="130" t="s">
        <v>150</v>
      </c>
      <c r="T62" s="130" t="s">
        <v>150</v>
      </c>
      <c r="U62" s="130" t="s">
        <v>150</v>
      </c>
      <c r="V62" s="130" t="s">
        <v>150</v>
      </c>
      <c r="W62" s="130" t="s">
        <v>150</v>
      </c>
      <c r="X62" s="130" t="s">
        <v>150</v>
      </c>
      <c r="Y62" s="110"/>
      <c r="Z62" s="110"/>
    </row>
    <row r="63" spans="2:26" ht="48" customHeight="1">
      <c r="B63" s="135">
        <v>55</v>
      </c>
      <c r="C63" s="253" t="s">
        <v>2142</v>
      </c>
      <c r="D63" s="274"/>
      <c r="E63" s="130" t="s">
        <v>45</v>
      </c>
      <c r="F63" s="130" t="s">
        <v>2</v>
      </c>
      <c r="G63" s="169" t="s">
        <v>127</v>
      </c>
      <c r="H63" s="110"/>
      <c r="I63" s="110"/>
      <c r="J63" s="257">
        <v>300000</v>
      </c>
      <c r="K63" s="110"/>
      <c r="L63" s="110"/>
      <c r="M63" s="110"/>
      <c r="N63" s="110"/>
      <c r="O63" s="130" t="s">
        <v>150</v>
      </c>
      <c r="P63" s="130">
        <v>1</v>
      </c>
      <c r="Q63" s="130" t="s">
        <v>150</v>
      </c>
      <c r="R63" s="130" t="s">
        <v>150</v>
      </c>
      <c r="S63" s="130" t="s">
        <v>150</v>
      </c>
      <c r="T63" s="130" t="s">
        <v>150</v>
      </c>
      <c r="U63" s="130" t="s">
        <v>150</v>
      </c>
      <c r="V63" s="130" t="s">
        <v>150</v>
      </c>
      <c r="W63" s="130" t="s">
        <v>150</v>
      </c>
      <c r="X63" s="130" t="s">
        <v>150</v>
      </c>
      <c r="Y63" s="110"/>
      <c r="Z63" s="110"/>
    </row>
    <row r="64" spans="2:26" ht="48" customHeight="1">
      <c r="B64" s="135">
        <v>56</v>
      </c>
      <c r="C64" s="253" t="s">
        <v>2143</v>
      </c>
      <c r="D64" s="274"/>
      <c r="E64" s="130" t="s">
        <v>45</v>
      </c>
      <c r="F64" s="130" t="s">
        <v>2</v>
      </c>
      <c r="G64" s="169" t="s">
        <v>127</v>
      </c>
      <c r="H64" s="110"/>
      <c r="I64" s="110"/>
      <c r="J64" s="257">
        <v>300000</v>
      </c>
      <c r="K64" s="110"/>
      <c r="L64" s="110"/>
      <c r="M64" s="110"/>
      <c r="N64" s="110"/>
      <c r="O64" s="130" t="s">
        <v>150</v>
      </c>
      <c r="P64" s="130">
        <v>1</v>
      </c>
      <c r="Q64" s="130" t="s">
        <v>150</v>
      </c>
      <c r="R64" s="130" t="s">
        <v>150</v>
      </c>
      <c r="S64" s="130" t="s">
        <v>150</v>
      </c>
      <c r="T64" s="130" t="s">
        <v>150</v>
      </c>
      <c r="U64" s="130" t="s">
        <v>150</v>
      </c>
      <c r="V64" s="130" t="s">
        <v>150</v>
      </c>
      <c r="W64" s="130" t="s">
        <v>150</v>
      </c>
      <c r="X64" s="130" t="s">
        <v>150</v>
      </c>
      <c r="Y64" s="110"/>
      <c r="Z64" s="110"/>
    </row>
    <row r="65" spans="2:26" ht="48" customHeight="1">
      <c r="B65" s="135">
        <v>57</v>
      </c>
      <c r="C65" s="253" t="s">
        <v>2144</v>
      </c>
      <c r="D65" s="274"/>
      <c r="E65" s="130" t="s">
        <v>45</v>
      </c>
      <c r="F65" s="130" t="s">
        <v>2</v>
      </c>
      <c r="G65" s="169" t="s">
        <v>127</v>
      </c>
      <c r="H65" s="110"/>
      <c r="I65" s="110"/>
      <c r="J65" s="257">
        <v>300000</v>
      </c>
      <c r="K65" s="110"/>
      <c r="L65" s="110"/>
      <c r="M65" s="110"/>
      <c r="N65" s="110"/>
      <c r="O65" s="130" t="s">
        <v>150</v>
      </c>
      <c r="P65" s="130">
        <v>1</v>
      </c>
      <c r="Q65" s="130" t="s">
        <v>150</v>
      </c>
      <c r="R65" s="130" t="s">
        <v>150</v>
      </c>
      <c r="S65" s="130" t="s">
        <v>150</v>
      </c>
      <c r="T65" s="130" t="s">
        <v>150</v>
      </c>
      <c r="U65" s="130" t="s">
        <v>150</v>
      </c>
      <c r="V65" s="130" t="s">
        <v>150</v>
      </c>
      <c r="W65" s="130" t="s">
        <v>150</v>
      </c>
      <c r="X65" s="130" t="s">
        <v>150</v>
      </c>
      <c r="Y65" s="110"/>
      <c r="Z65" s="110"/>
    </row>
    <row r="66" spans="2:26" ht="48" customHeight="1">
      <c r="B66" s="135">
        <v>58</v>
      </c>
      <c r="C66" s="253" t="s">
        <v>2145</v>
      </c>
      <c r="D66" s="274"/>
      <c r="E66" s="130" t="s">
        <v>45</v>
      </c>
      <c r="F66" s="130" t="s">
        <v>2</v>
      </c>
      <c r="G66" s="169" t="s">
        <v>127</v>
      </c>
      <c r="H66" s="110"/>
      <c r="I66" s="110"/>
      <c r="J66" s="257">
        <v>300000</v>
      </c>
      <c r="K66" s="110"/>
      <c r="L66" s="110"/>
      <c r="M66" s="110"/>
      <c r="N66" s="110"/>
      <c r="O66" s="130">
        <v>1</v>
      </c>
      <c r="P66" s="130" t="s">
        <v>150</v>
      </c>
      <c r="Q66" s="130" t="s">
        <v>150</v>
      </c>
      <c r="R66" s="130" t="s">
        <v>150</v>
      </c>
      <c r="S66" s="130" t="s">
        <v>150</v>
      </c>
      <c r="T66" s="130" t="s">
        <v>150</v>
      </c>
      <c r="U66" s="130" t="s">
        <v>150</v>
      </c>
      <c r="V66" s="130" t="s">
        <v>150</v>
      </c>
      <c r="W66" s="130" t="s">
        <v>150</v>
      </c>
      <c r="X66" s="130" t="s">
        <v>150</v>
      </c>
      <c r="Y66" s="110"/>
      <c r="Z66" s="110"/>
    </row>
    <row r="67" spans="2:26" ht="48" customHeight="1">
      <c r="B67" s="135">
        <v>59</v>
      </c>
      <c r="C67" s="253" t="s">
        <v>2146</v>
      </c>
      <c r="D67" s="274"/>
      <c r="E67" s="130" t="s">
        <v>45</v>
      </c>
      <c r="F67" s="130" t="s">
        <v>2</v>
      </c>
      <c r="G67" s="169" t="s">
        <v>127</v>
      </c>
      <c r="H67" s="110"/>
      <c r="I67" s="110"/>
      <c r="J67" s="257">
        <v>300000</v>
      </c>
      <c r="K67" s="110"/>
      <c r="L67" s="110"/>
      <c r="M67" s="110"/>
      <c r="N67" s="110"/>
      <c r="O67" s="130" t="s">
        <v>150</v>
      </c>
      <c r="P67" s="130">
        <v>1</v>
      </c>
      <c r="Q67" s="130" t="s">
        <v>150</v>
      </c>
      <c r="R67" s="130" t="s">
        <v>150</v>
      </c>
      <c r="S67" s="130" t="s">
        <v>150</v>
      </c>
      <c r="T67" s="130" t="s">
        <v>150</v>
      </c>
      <c r="U67" s="130" t="s">
        <v>150</v>
      </c>
      <c r="V67" s="130" t="s">
        <v>150</v>
      </c>
      <c r="W67" s="130" t="s">
        <v>150</v>
      </c>
      <c r="X67" s="130" t="s">
        <v>150</v>
      </c>
      <c r="Y67" s="110"/>
      <c r="Z67" s="110"/>
    </row>
    <row r="68" spans="2:26" ht="48" customHeight="1">
      <c r="B68" s="135">
        <v>60</v>
      </c>
      <c r="C68" s="253" t="s">
        <v>2147</v>
      </c>
      <c r="D68" s="274"/>
      <c r="E68" s="130" t="s">
        <v>45</v>
      </c>
      <c r="F68" s="130" t="s">
        <v>2</v>
      </c>
      <c r="G68" s="169" t="s">
        <v>127</v>
      </c>
      <c r="H68" s="110"/>
      <c r="I68" s="110"/>
      <c r="J68" s="257">
        <v>300000</v>
      </c>
      <c r="K68" s="110"/>
      <c r="L68" s="110"/>
      <c r="M68" s="110"/>
      <c r="N68" s="110"/>
      <c r="O68" s="130" t="s">
        <v>150</v>
      </c>
      <c r="P68" s="130">
        <v>1</v>
      </c>
      <c r="Q68" s="130" t="s">
        <v>150</v>
      </c>
      <c r="R68" s="130" t="s">
        <v>150</v>
      </c>
      <c r="S68" s="130" t="s">
        <v>150</v>
      </c>
      <c r="T68" s="130" t="s">
        <v>150</v>
      </c>
      <c r="U68" s="130" t="s">
        <v>150</v>
      </c>
      <c r="V68" s="130" t="s">
        <v>150</v>
      </c>
      <c r="W68" s="130" t="s">
        <v>150</v>
      </c>
      <c r="X68" s="130" t="s">
        <v>150</v>
      </c>
      <c r="Y68" s="110"/>
      <c r="Z68" s="110"/>
    </row>
    <row r="69" spans="2:26" ht="48" customHeight="1">
      <c r="B69" s="135">
        <v>61</v>
      </c>
      <c r="C69" s="253" t="s">
        <v>2148</v>
      </c>
      <c r="D69" s="274"/>
      <c r="E69" s="130" t="s">
        <v>45</v>
      </c>
      <c r="F69" s="130" t="s">
        <v>2</v>
      </c>
      <c r="G69" s="169" t="s">
        <v>127</v>
      </c>
      <c r="H69" s="110"/>
      <c r="I69" s="110"/>
      <c r="J69" s="257">
        <v>300000</v>
      </c>
      <c r="K69" s="110"/>
      <c r="L69" s="110"/>
      <c r="M69" s="110"/>
      <c r="N69" s="110"/>
      <c r="O69" s="130" t="s">
        <v>150</v>
      </c>
      <c r="P69" s="130">
        <v>1</v>
      </c>
      <c r="Q69" s="130" t="s">
        <v>150</v>
      </c>
      <c r="R69" s="130" t="s">
        <v>150</v>
      </c>
      <c r="S69" s="130" t="s">
        <v>150</v>
      </c>
      <c r="T69" s="130" t="s">
        <v>150</v>
      </c>
      <c r="U69" s="130" t="s">
        <v>150</v>
      </c>
      <c r="V69" s="130" t="s">
        <v>150</v>
      </c>
      <c r="W69" s="130" t="s">
        <v>150</v>
      </c>
      <c r="X69" s="130" t="s">
        <v>150</v>
      </c>
      <c r="Y69" s="110"/>
      <c r="Z69" s="110"/>
    </row>
    <row r="70" spans="2:26" ht="48" customHeight="1">
      <c r="B70" s="135">
        <v>62</v>
      </c>
      <c r="C70" s="253" t="s">
        <v>2149</v>
      </c>
      <c r="D70" s="274"/>
      <c r="E70" s="130" t="s">
        <v>45</v>
      </c>
      <c r="F70" s="130" t="s">
        <v>2</v>
      </c>
      <c r="G70" s="169" t="s">
        <v>127</v>
      </c>
      <c r="H70" s="110"/>
      <c r="I70" s="110"/>
      <c r="J70" s="257">
        <v>300000</v>
      </c>
      <c r="K70" s="110"/>
      <c r="L70" s="110"/>
      <c r="M70" s="110"/>
      <c r="N70" s="110"/>
      <c r="O70" s="130" t="s">
        <v>150</v>
      </c>
      <c r="P70" s="130">
        <v>1</v>
      </c>
      <c r="Q70" s="130" t="s">
        <v>150</v>
      </c>
      <c r="R70" s="130" t="s">
        <v>150</v>
      </c>
      <c r="S70" s="130" t="s">
        <v>150</v>
      </c>
      <c r="T70" s="130" t="s">
        <v>150</v>
      </c>
      <c r="U70" s="130" t="s">
        <v>150</v>
      </c>
      <c r="V70" s="130" t="s">
        <v>150</v>
      </c>
      <c r="W70" s="130" t="s">
        <v>150</v>
      </c>
      <c r="X70" s="130" t="s">
        <v>150</v>
      </c>
      <c r="Y70" s="110"/>
      <c r="Z70" s="110"/>
    </row>
    <row r="71" spans="2:26" ht="48" customHeight="1">
      <c r="B71" s="135">
        <v>63</v>
      </c>
      <c r="C71" s="253" t="s">
        <v>2150</v>
      </c>
      <c r="D71" s="274"/>
      <c r="E71" s="130" t="s">
        <v>45</v>
      </c>
      <c r="F71" s="130" t="s">
        <v>2</v>
      </c>
      <c r="G71" s="169" t="s">
        <v>127</v>
      </c>
      <c r="H71" s="110"/>
      <c r="I71" s="110"/>
      <c r="J71" s="257">
        <v>300000</v>
      </c>
      <c r="K71" s="110"/>
      <c r="L71" s="110"/>
      <c r="M71" s="110"/>
      <c r="N71" s="110"/>
      <c r="O71" s="130">
        <v>1</v>
      </c>
      <c r="P71" s="130" t="s">
        <v>150</v>
      </c>
      <c r="Q71" s="130" t="s">
        <v>150</v>
      </c>
      <c r="R71" s="130" t="s">
        <v>150</v>
      </c>
      <c r="S71" s="130" t="s">
        <v>150</v>
      </c>
      <c r="T71" s="130" t="s">
        <v>150</v>
      </c>
      <c r="U71" s="130" t="s">
        <v>150</v>
      </c>
      <c r="V71" s="130" t="s">
        <v>150</v>
      </c>
      <c r="W71" s="130" t="s">
        <v>150</v>
      </c>
      <c r="X71" s="130" t="s">
        <v>150</v>
      </c>
      <c r="Y71" s="110"/>
      <c r="Z71" s="110"/>
    </row>
    <row r="72" spans="2:26" ht="48" customHeight="1">
      <c r="B72" s="135">
        <v>64</v>
      </c>
      <c r="C72" s="253" t="s">
        <v>2151</v>
      </c>
      <c r="D72" s="274"/>
      <c r="E72" s="130" t="s">
        <v>45</v>
      </c>
      <c r="F72" s="130" t="s">
        <v>2</v>
      </c>
      <c r="G72" s="169" t="s">
        <v>127</v>
      </c>
      <c r="H72" s="110"/>
      <c r="I72" s="110"/>
      <c r="J72" s="257">
        <v>300000</v>
      </c>
      <c r="K72" s="110"/>
      <c r="L72" s="110"/>
      <c r="M72" s="110"/>
      <c r="N72" s="110"/>
      <c r="O72" s="130" t="s">
        <v>150</v>
      </c>
      <c r="P72" s="130">
        <v>1</v>
      </c>
      <c r="Q72" s="130" t="s">
        <v>150</v>
      </c>
      <c r="R72" s="130" t="s">
        <v>150</v>
      </c>
      <c r="S72" s="130" t="s">
        <v>150</v>
      </c>
      <c r="T72" s="130" t="s">
        <v>150</v>
      </c>
      <c r="U72" s="130" t="s">
        <v>150</v>
      </c>
      <c r="V72" s="130" t="s">
        <v>150</v>
      </c>
      <c r="W72" s="130" t="s">
        <v>150</v>
      </c>
      <c r="X72" s="130" t="s">
        <v>150</v>
      </c>
      <c r="Y72" s="110"/>
      <c r="Z72" s="110"/>
    </row>
    <row r="73" spans="2:26" ht="48" customHeight="1">
      <c r="B73" s="135">
        <v>65</v>
      </c>
      <c r="C73" s="253" t="s">
        <v>2152</v>
      </c>
      <c r="D73" s="274"/>
      <c r="E73" s="130" t="s">
        <v>45</v>
      </c>
      <c r="F73" s="130" t="s">
        <v>2</v>
      </c>
      <c r="G73" s="169" t="s">
        <v>127</v>
      </c>
      <c r="H73" s="110"/>
      <c r="I73" s="110"/>
      <c r="J73" s="257">
        <v>300000</v>
      </c>
      <c r="K73" s="110"/>
      <c r="L73" s="110"/>
      <c r="M73" s="110"/>
      <c r="N73" s="110"/>
      <c r="O73" s="130">
        <v>1</v>
      </c>
      <c r="P73" s="130" t="s">
        <v>150</v>
      </c>
      <c r="Q73" s="130" t="s">
        <v>150</v>
      </c>
      <c r="R73" s="130" t="s">
        <v>150</v>
      </c>
      <c r="S73" s="130" t="s">
        <v>150</v>
      </c>
      <c r="T73" s="130" t="s">
        <v>150</v>
      </c>
      <c r="U73" s="130" t="s">
        <v>150</v>
      </c>
      <c r="V73" s="130" t="s">
        <v>150</v>
      </c>
      <c r="W73" s="130" t="s">
        <v>150</v>
      </c>
      <c r="X73" s="130" t="s">
        <v>150</v>
      </c>
      <c r="Y73" s="110"/>
      <c r="Z73" s="110"/>
    </row>
    <row r="74" spans="2:26" ht="48" customHeight="1">
      <c r="B74" s="135">
        <v>66</v>
      </c>
      <c r="C74" s="253" t="s">
        <v>2153</v>
      </c>
      <c r="D74" s="274"/>
      <c r="E74" s="130" t="s">
        <v>45</v>
      </c>
      <c r="F74" s="130" t="s">
        <v>2</v>
      </c>
      <c r="G74" s="169" t="s">
        <v>127</v>
      </c>
      <c r="H74" s="110"/>
      <c r="I74" s="110"/>
      <c r="J74" s="257">
        <v>300000</v>
      </c>
      <c r="K74" s="110"/>
      <c r="L74" s="110"/>
      <c r="M74" s="110"/>
      <c r="N74" s="110"/>
      <c r="O74" s="130" t="s">
        <v>150</v>
      </c>
      <c r="P74" s="130">
        <v>1</v>
      </c>
      <c r="Q74" s="130" t="s">
        <v>150</v>
      </c>
      <c r="R74" s="130" t="s">
        <v>150</v>
      </c>
      <c r="S74" s="130" t="s">
        <v>150</v>
      </c>
      <c r="T74" s="130" t="s">
        <v>150</v>
      </c>
      <c r="U74" s="130" t="s">
        <v>150</v>
      </c>
      <c r="V74" s="130" t="s">
        <v>150</v>
      </c>
      <c r="W74" s="130" t="s">
        <v>150</v>
      </c>
      <c r="X74" s="130" t="s">
        <v>150</v>
      </c>
      <c r="Y74" s="110"/>
      <c r="Z74" s="110"/>
    </row>
    <row r="75" spans="2:26" ht="48" customHeight="1">
      <c r="B75" s="135">
        <v>67</v>
      </c>
      <c r="C75" s="253" t="s">
        <v>2154</v>
      </c>
      <c r="D75" s="274"/>
      <c r="E75" s="130" t="s">
        <v>45</v>
      </c>
      <c r="F75" s="130" t="s">
        <v>2</v>
      </c>
      <c r="G75" s="169" t="s">
        <v>127</v>
      </c>
      <c r="H75" s="110"/>
      <c r="I75" s="110"/>
      <c r="J75" s="257">
        <v>300000</v>
      </c>
      <c r="K75" s="110"/>
      <c r="L75" s="110"/>
      <c r="M75" s="110"/>
      <c r="N75" s="110"/>
      <c r="O75" s="130" t="s">
        <v>150</v>
      </c>
      <c r="P75" s="130">
        <v>1</v>
      </c>
      <c r="Q75" s="130" t="s">
        <v>150</v>
      </c>
      <c r="R75" s="130" t="s">
        <v>150</v>
      </c>
      <c r="S75" s="130" t="s">
        <v>150</v>
      </c>
      <c r="T75" s="130" t="s">
        <v>150</v>
      </c>
      <c r="U75" s="130" t="s">
        <v>150</v>
      </c>
      <c r="V75" s="130" t="s">
        <v>150</v>
      </c>
      <c r="W75" s="130" t="s">
        <v>150</v>
      </c>
      <c r="X75" s="130" t="s">
        <v>150</v>
      </c>
      <c r="Y75" s="110"/>
      <c r="Z75" s="110"/>
    </row>
    <row r="76" spans="2:26" ht="48" customHeight="1">
      <c r="B76" s="135">
        <v>68</v>
      </c>
      <c r="C76" s="253" t="s">
        <v>2155</v>
      </c>
      <c r="D76" s="274"/>
      <c r="E76" s="130" t="s">
        <v>45</v>
      </c>
      <c r="F76" s="130" t="s">
        <v>2</v>
      </c>
      <c r="G76" s="169" t="s">
        <v>127</v>
      </c>
      <c r="H76" s="110"/>
      <c r="I76" s="110"/>
      <c r="J76" s="257">
        <v>300000</v>
      </c>
      <c r="K76" s="110"/>
      <c r="L76" s="110"/>
      <c r="M76" s="110"/>
      <c r="N76" s="110"/>
      <c r="O76" s="130" t="s">
        <v>150</v>
      </c>
      <c r="P76" s="130">
        <v>1</v>
      </c>
      <c r="Q76" s="130" t="s">
        <v>150</v>
      </c>
      <c r="R76" s="130" t="s">
        <v>150</v>
      </c>
      <c r="S76" s="130" t="s">
        <v>150</v>
      </c>
      <c r="T76" s="130" t="s">
        <v>150</v>
      </c>
      <c r="U76" s="130" t="s">
        <v>150</v>
      </c>
      <c r="V76" s="130" t="s">
        <v>150</v>
      </c>
      <c r="W76" s="130" t="s">
        <v>150</v>
      </c>
      <c r="X76" s="130" t="s">
        <v>150</v>
      </c>
      <c r="Y76" s="110"/>
      <c r="Z76" s="110"/>
    </row>
    <row r="77" spans="2:26" ht="48" customHeight="1">
      <c r="B77" s="135">
        <v>69</v>
      </c>
      <c r="C77" s="253" t="s">
        <v>2156</v>
      </c>
      <c r="D77" s="274"/>
      <c r="E77" s="130" t="s">
        <v>45</v>
      </c>
      <c r="F77" s="130" t="s">
        <v>2</v>
      </c>
      <c r="G77" s="169" t="s">
        <v>127</v>
      </c>
      <c r="H77" s="110"/>
      <c r="I77" s="110"/>
      <c r="J77" s="257">
        <v>300000</v>
      </c>
      <c r="K77" s="110"/>
      <c r="L77" s="110"/>
      <c r="M77" s="110"/>
      <c r="N77" s="110"/>
      <c r="O77" s="130" t="s">
        <v>150</v>
      </c>
      <c r="P77" s="130">
        <v>1</v>
      </c>
      <c r="Q77" s="130" t="s">
        <v>150</v>
      </c>
      <c r="R77" s="130" t="s">
        <v>150</v>
      </c>
      <c r="S77" s="130" t="s">
        <v>150</v>
      </c>
      <c r="T77" s="130" t="s">
        <v>150</v>
      </c>
      <c r="U77" s="130" t="s">
        <v>150</v>
      </c>
      <c r="V77" s="130" t="s">
        <v>150</v>
      </c>
      <c r="W77" s="130" t="s">
        <v>150</v>
      </c>
      <c r="X77" s="130" t="s">
        <v>150</v>
      </c>
      <c r="Y77" s="110"/>
      <c r="Z77" s="110"/>
    </row>
    <row r="78" spans="2:26" ht="48" customHeight="1">
      <c r="B78" s="135">
        <v>70</v>
      </c>
      <c r="C78" s="253" t="s">
        <v>2157</v>
      </c>
      <c r="D78" s="274"/>
      <c r="E78" s="130" t="s">
        <v>45</v>
      </c>
      <c r="F78" s="130" t="s">
        <v>2</v>
      </c>
      <c r="G78" s="169" t="s">
        <v>127</v>
      </c>
      <c r="H78" s="110"/>
      <c r="I78" s="110"/>
      <c r="J78" s="257">
        <v>300000</v>
      </c>
      <c r="K78" s="110"/>
      <c r="L78" s="110"/>
      <c r="M78" s="110"/>
      <c r="N78" s="110"/>
      <c r="O78" s="130">
        <v>1</v>
      </c>
      <c r="P78" s="130" t="s">
        <v>150</v>
      </c>
      <c r="Q78" s="130" t="s">
        <v>150</v>
      </c>
      <c r="R78" s="130" t="s">
        <v>150</v>
      </c>
      <c r="S78" s="130" t="s">
        <v>150</v>
      </c>
      <c r="T78" s="130" t="s">
        <v>150</v>
      </c>
      <c r="U78" s="130" t="s">
        <v>150</v>
      </c>
      <c r="V78" s="130" t="s">
        <v>150</v>
      </c>
      <c r="W78" s="130" t="s">
        <v>150</v>
      </c>
      <c r="X78" s="130" t="s">
        <v>150</v>
      </c>
      <c r="Y78" s="110"/>
      <c r="Z78" s="110"/>
    </row>
    <row r="79" spans="2:26" ht="48" customHeight="1">
      <c r="B79" s="135">
        <v>71</v>
      </c>
      <c r="C79" s="253" t="s">
        <v>2158</v>
      </c>
      <c r="D79" s="274"/>
      <c r="E79" s="130" t="s">
        <v>45</v>
      </c>
      <c r="F79" s="130" t="s">
        <v>2</v>
      </c>
      <c r="G79" s="169" t="s">
        <v>127</v>
      </c>
      <c r="H79" s="110"/>
      <c r="I79" s="110"/>
      <c r="J79" s="257">
        <v>300000</v>
      </c>
      <c r="K79" s="110"/>
      <c r="L79" s="110"/>
      <c r="M79" s="110"/>
      <c r="N79" s="110"/>
      <c r="O79" s="130" t="s">
        <v>150</v>
      </c>
      <c r="P79" s="130">
        <v>1</v>
      </c>
      <c r="Q79" s="130" t="s">
        <v>150</v>
      </c>
      <c r="R79" s="130" t="s">
        <v>150</v>
      </c>
      <c r="S79" s="130" t="s">
        <v>150</v>
      </c>
      <c r="T79" s="130" t="s">
        <v>150</v>
      </c>
      <c r="U79" s="130" t="s">
        <v>150</v>
      </c>
      <c r="V79" s="130" t="s">
        <v>150</v>
      </c>
      <c r="W79" s="130" t="s">
        <v>150</v>
      </c>
      <c r="X79" s="130" t="s">
        <v>150</v>
      </c>
      <c r="Y79" s="110"/>
      <c r="Z79" s="110"/>
    </row>
    <row r="80" spans="2:26" ht="48" customHeight="1">
      <c r="B80" s="135">
        <v>72</v>
      </c>
      <c r="C80" s="253" t="s">
        <v>2159</v>
      </c>
      <c r="D80" s="274"/>
      <c r="E80" s="130" t="s">
        <v>45</v>
      </c>
      <c r="F80" s="130" t="s">
        <v>2</v>
      </c>
      <c r="G80" s="169" t="s">
        <v>127</v>
      </c>
      <c r="H80" s="110"/>
      <c r="I80" s="110"/>
      <c r="J80" s="257">
        <v>300000</v>
      </c>
      <c r="K80" s="110"/>
      <c r="L80" s="110"/>
      <c r="M80" s="110"/>
      <c r="N80" s="110"/>
      <c r="O80" s="130" t="s">
        <v>150</v>
      </c>
      <c r="P80" s="130">
        <v>1</v>
      </c>
      <c r="Q80" s="130" t="s">
        <v>150</v>
      </c>
      <c r="R80" s="130" t="s">
        <v>150</v>
      </c>
      <c r="S80" s="130" t="s">
        <v>150</v>
      </c>
      <c r="T80" s="130" t="s">
        <v>150</v>
      </c>
      <c r="U80" s="130" t="s">
        <v>150</v>
      </c>
      <c r="V80" s="130" t="s">
        <v>150</v>
      </c>
      <c r="W80" s="130" t="s">
        <v>150</v>
      </c>
      <c r="X80" s="130" t="s">
        <v>150</v>
      </c>
      <c r="Y80" s="110"/>
      <c r="Z80" s="110"/>
    </row>
    <row r="81" spans="2:26" ht="48" customHeight="1">
      <c r="B81" s="135">
        <v>73</v>
      </c>
      <c r="C81" s="253" t="s">
        <v>2160</v>
      </c>
      <c r="D81" s="274"/>
      <c r="E81" s="130" t="s">
        <v>45</v>
      </c>
      <c r="F81" s="130" t="s">
        <v>2</v>
      </c>
      <c r="G81" s="169" t="s">
        <v>127</v>
      </c>
      <c r="H81" s="110"/>
      <c r="I81" s="110"/>
      <c r="J81" s="257">
        <v>300000</v>
      </c>
      <c r="K81" s="110"/>
      <c r="L81" s="110"/>
      <c r="M81" s="110"/>
      <c r="N81" s="110"/>
      <c r="O81" s="130">
        <v>1</v>
      </c>
      <c r="P81" s="130" t="s">
        <v>150</v>
      </c>
      <c r="Q81" s="130" t="s">
        <v>150</v>
      </c>
      <c r="R81" s="130" t="s">
        <v>150</v>
      </c>
      <c r="S81" s="130" t="s">
        <v>150</v>
      </c>
      <c r="T81" s="130" t="s">
        <v>150</v>
      </c>
      <c r="U81" s="130" t="s">
        <v>150</v>
      </c>
      <c r="V81" s="130" t="s">
        <v>150</v>
      </c>
      <c r="W81" s="130" t="s">
        <v>150</v>
      </c>
      <c r="X81" s="130" t="s">
        <v>150</v>
      </c>
      <c r="Y81" s="110"/>
      <c r="Z81" s="110"/>
    </row>
    <row r="82" spans="2:26" ht="48" customHeight="1">
      <c r="B82" s="135">
        <v>74</v>
      </c>
      <c r="C82" s="253" t="s">
        <v>2161</v>
      </c>
      <c r="D82" s="274"/>
      <c r="E82" s="130" t="s">
        <v>45</v>
      </c>
      <c r="F82" s="130" t="s">
        <v>2</v>
      </c>
      <c r="G82" s="169" t="s">
        <v>127</v>
      </c>
      <c r="H82" s="110"/>
      <c r="I82" s="110"/>
      <c r="J82" s="257">
        <v>300000</v>
      </c>
      <c r="K82" s="110"/>
      <c r="L82" s="110"/>
      <c r="M82" s="110"/>
      <c r="N82" s="110"/>
      <c r="O82" s="130" t="s">
        <v>150</v>
      </c>
      <c r="P82" s="130">
        <v>1</v>
      </c>
      <c r="Q82" s="130" t="s">
        <v>150</v>
      </c>
      <c r="R82" s="130" t="s">
        <v>150</v>
      </c>
      <c r="S82" s="130" t="s">
        <v>150</v>
      </c>
      <c r="T82" s="130" t="s">
        <v>150</v>
      </c>
      <c r="U82" s="130" t="s">
        <v>150</v>
      </c>
      <c r="V82" s="130" t="s">
        <v>150</v>
      </c>
      <c r="W82" s="130" t="s">
        <v>150</v>
      </c>
      <c r="X82" s="130" t="s">
        <v>150</v>
      </c>
      <c r="Y82" s="110"/>
      <c r="Z82" s="110"/>
    </row>
    <row r="83" spans="2:26" ht="48" customHeight="1">
      <c r="B83" s="135">
        <v>75</v>
      </c>
      <c r="C83" s="253" t="s">
        <v>2162</v>
      </c>
      <c r="D83" s="274"/>
      <c r="E83" s="130" t="s">
        <v>45</v>
      </c>
      <c r="F83" s="130" t="s">
        <v>2</v>
      </c>
      <c r="G83" s="169" t="s">
        <v>127</v>
      </c>
      <c r="H83" s="110"/>
      <c r="I83" s="110"/>
      <c r="J83" s="257">
        <v>300000</v>
      </c>
      <c r="K83" s="110"/>
      <c r="L83" s="110"/>
      <c r="M83" s="110"/>
      <c r="N83" s="110"/>
      <c r="O83" s="130">
        <v>1</v>
      </c>
      <c r="P83" s="130" t="s">
        <v>150</v>
      </c>
      <c r="Q83" s="130" t="s">
        <v>150</v>
      </c>
      <c r="R83" s="130" t="s">
        <v>150</v>
      </c>
      <c r="S83" s="130" t="s">
        <v>150</v>
      </c>
      <c r="T83" s="130" t="s">
        <v>150</v>
      </c>
      <c r="U83" s="130" t="s">
        <v>150</v>
      </c>
      <c r="V83" s="130" t="s">
        <v>150</v>
      </c>
      <c r="W83" s="130" t="s">
        <v>150</v>
      </c>
      <c r="X83" s="130" t="s">
        <v>150</v>
      </c>
      <c r="Y83" s="110"/>
      <c r="Z83" s="110"/>
    </row>
    <row r="84" spans="2:26" ht="48" customHeight="1">
      <c r="B84" s="135">
        <v>76</v>
      </c>
      <c r="C84" s="253" t="s">
        <v>2163</v>
      </c>
      <c r="D84" s="274"/>
      <c r="E84" s="130" t="s">
        <v>45</v>
      </c>
      <c r="F84" s="130" t="s">
        <v>2</v>
      </c>
      <c r="G84" s="169" t="s">
        <v>127</v>
      </c>
      <c r="H84" s="110"/>
      <c r="I84" s="110"/>
      <c r="J84" s="257">
        <v>300000</v>
      </c>
      <c r="K84" s="110"/>
      <c r="L84" s="110"/>
      <c r="M84" s="110"/>
      <c r="N84" s="110"/>
      <c r="O84" s="130" t="s">
        <v>150</v>
      </c>
      <c r="P84" s="130">
        <v>1</v>
      </c>
      <c r="Q84" s="130" t="s">
        <v>150</v>
      </c>
      <c r="R84" s="130" t="s">
        <v>150</v>
      </c>
      <c r="S84" s="130" t="s">
        <v>150</v>
      </c>
      <c r="T84" s="130" t="s">
        <v>150</v>
      </c>
      <c r="U84" s="130" t="s">
        <v>150</v>
      </c>
      <c r="V84" s="130" t="s">
        <v>150</v>
      </c>
      <c r="W84" s="130" t="s">
        <v>150</v>
      </c>
      <c r="X84" s="130" t="s">
        <v>150</v>
      </c>
      <c r="Y84" s="110"/>
      <c r="Z84" s="110"/>
    </row>
    <row r="85" spans="2:26" ht="48" customHeight="1">
      <c r="B85" s="135">
        <v>77</v>
      </c>
      <c r="C85" s="253" t="s">
        <v>2164</v>
      </c>
      <c r="D85" s="274"/>
      <c r="E85" s="130" t="s">
        <v>45</v>
      </c>
      <c r="F85" s="130" t="s">
        <v>2</v>
      </c>
      <c r="G85" s="169" t="s">
        <v>127</v>
      </c>
      <c r="H85" s="110"/>
      <c r="I85" s="110"/>
      <c r="J85" s="257">
        <v>300000</v>
      </c>
      <c r="K85" s="110"/>
      <c r="L85" s="110"/>
      <c r="M85" s="110"/>
      <c r="N85" s="110"/>
      <c r="O85" s="130" t="s">
        <v>150</v>
      </c>
      <c r="P85" s="130">
        <v>1</v>
      </c>
      <c r="Q85" s="130" t="s">
        <v>150</v>
      </c>
      <c r="R85" s="130" t="s">
        <v>150</v>
      </c>
      <c r="S85" s="130" t="s">
        <v>150</v>
      </c>
      <c r="T85" s="130" t="s">
        <v>150</v>
      </c>
      <c r="U85" s="130" t="s">
        <v>150</v>
      </c>
      <c r="V85" s="130" t="s">
        <v>150</v>
      </c>
      <c r="W85" s="130" t="s">
        <v>150</v>
      </c>
      <c r="X85" s="130" t="s">
        <v>150</v>
      </c>
      <c r="Y85" s="110"/>
      <c r="Z85" s="110"/>
    </row>
    <row r="86" spans="2:26" ht="48" customHeight="1">
      <c r="B86" s="135">
        <v>78</v>
      </c>
      <c r="C86" s="253" t="s">
        <v>2165</v>
      </c>
      <c r="D86" s="274"/>
      <c r="E86" s="130" t="s">
        <v>45</v>
      </c>
      <c r="F86" s="130" t="s">
        <v>2</v>
      </c>
      <c r="G86" s="169" t="s">
        <v>127</v>
      </c>
      <c r="H86" s="110"/>
      <c r="I86" s="110"/>
      <c r="J86" s="257">
        <v>300000</v>
      </c>
      <c r="K86" s="110"/>
      <c r="L86" s="110"/>
      <c r="M86" s="110"/>
      <c r="N86" s="110"/>
      <c r="O86" s="130">
        <v>1</v>
      </c>
      <c r="P86" s="130" t="s">
        <v>150</v>
      </c>
      <c r="Q86" s="130" t="s">
        <v>150</v>
      </c>
      <c r="R86" s="130" t="s">
        <v>150</v>
      </c>
      <c r="S86" s="130" t="s">
        <v>150</v>
      </c>
      <c r="T86" s="130" t="s">
        <v>150</v>
      </c>
      <c r="U86" s="130" t="s">
        <v>150</v>
      </c>
      <c r="V86" s="130" t="s">
        <v>150</v>
      </c>
      <c r="W86" s="130" t="s">
        <v>150</v>
      </c>
      <c r="X86" s="130" t="s">
        <v>150</v>
      </c>
      <c r="Y86" s="110"/>
      <c r="Z86" s="110"/>
    </row>
    <row r="87" spans="2:26" ht="48" customHeight="1">
      <c r="B87" s="135">
        <v>79</v>
      </c>
      <c r="C87" s="253" t="s">
        <v>2166</v>
      </c>
      <c r="D87" s="274"/>
      <c r="E87" s="130" t="s">
        <v>45</v>
      </c>
      <c r="F87" s="130" t="s">
        <v>2</v>
      </c>
      <c r="G87" s="169" t="s">
        <v>127</v>
      </c>
      <c r="H87" s="110"/>
      <c r="I87" s="110"/>
      <c r="J87" s="257">
        <v>300000</v>
      </c>
      <c r="K87" s="110"/>
      <c r="L87" s="110"/>
      <c r="M87" s="110"/>
      <c r="N87" s="110"/>
      <c r="O87" s="130" t="s">
        <v>150</v>
      </c>
      <c r="P87" s="130">
        <v>1</v>
      </c>
      <c r="Q87" s="130" t="s">
        <v>150</v>
      </c>
      <c r="R87" s="130" t="s">
        <v>150</v>
      </c>
      <c r="S87" s="130" t="s">
        <v>150</v>
      </c>
      <c r="T87" s="130" t="s">
        <v>150</v>
      </c>
      <c r="U87" s="130" t="s">
        <v>150</v>
      </c>
      <c r="V87" s="130" t="s">
        <v>150</v>
      </c>
      <c r="W87" s="130" t="s">
        <v>150</v>
      </c>
      <c r="X87" s="130" t="s">
        <v>150</v>
      </c>
      <c r="Y87" s="110"/>
      <c r="Z87" s="110"/>
    </row>
    <row r="88" spans="2:26" ht="48" customHeight="1">
      <c r="B88" s="135">
        <v>80</v>
      </c>
      <c r="C88" s="253" t="s">
        <v>2167</v>
      </c>
      <c r="D88" s="274"/>
      <c r="E88" s="130" t="s">
        <v>45</v>
      </c>
      <c r="F88" s="130" t="s">
        <v>2</v>
      </c>
      <c r="G88" s="169" t="s">
        <v>127</v>
      </c>
      <c r="H88" s="110"/>
      <c r="I88" s="110"/>
      <c r="J88" s="257">
        <v>300000</v>
      </c>
      <c r="K88" s="110"/>
      <c r="L88" s="110"/>
      <c r="M88" s="110"/>
      <c r="N88" s="110"/>
      <c r="O88" s="130">
        <v>1</v>
      </c>
      <c r="P88" s="130" t="s">
        <v>150</v>
      </c>
      <c r="Q88" s="130" t="s">
        <v>150</v>
      </c>
      <c r="R88" s="130" t="s">
        <v>150</v>
      </c>
      <c r="S88" s="130" t="s">
        <v>150</v>
      </c>
      <c r="T88" s="130" t="s">
        <v>150</v>
      </c>
      <c r="U88" s="130" t="s">
        <v>150</v>
      </c>
      <c r="V88" s="130" t="s">
        <v>150</v>
      </c>
      <c r="W88" s="130" t="s">
        <v>150</v>
      </c>
      <c r="X88" s="130" t="s">
        <v>150</v>
      </c>
      <c r="Y88" s="110"/>
      <c r="Z88" s="110"/>
    </row>
    <row r="89" spans="2:26" ht="48" customHeight="1">
      <c r="B89" s="135">
        <v>81</v>
      </c>
      <c r="C89" s="253" t="s">
        <v>2168</v>
      </c>
      <c r="D89" s="274"/>
      <c r="E89" s="130" t="s">
        <v>45</v>
      </c>
      <c r="F89" s="130" t="s">
        <v>2</v>
      </c>
      <c r="G89" s="169" t="s">
        <v>127</v>
      </c>
      <c r="H89" s="110"/>
      <c r="I89" s="110"/>
      <c r="J89" s="257">
        <v>300000</v>
      </c>
      <c r="K89" s="110"/>
      <c r="L89" s="110"/>
      <c r="M89" s="110"/>
      <c r="N89" s="110"/>
      <c r="O89" s="130" t="s">
        <v>150</v>
      </c>
      <c r="P89" s="130">
        <v>1</v>
      </c>
      <c r="Q89" s="130" t="s">
        <v>150</v>
      </c>
      <c r="R89" s="130" t="s">
        <v>150</v>
      </c>
      <c r="S89" s="130" t="s">
        <v>150</v>
      </c>
      <c r="T89" s="130" t="s">
        <v>150</v>
      </c>
      <c r="U89" s="130" t="s">
        <v>150</v>
      </c>
      <c r="V89" s="130" t="s">
        <v>150</v>
      </c>
      <c r="W89" s="130" t="s">
        <v>150</v>
      </c>
      <c r="X89" s="130" t="s">
        <v>150</v>
      </c>
      <c r="Y89" s="110"/>
      <c r="Z89" s="110"/>
    </row>
    <row r="90" spans="2:26" ht="48" customHeight="1">
      <c r="B90" s="135">
        <v>82</v>
      </c>
      <c r="C90" s="253" t="s">
        <v>2169</v>
      </c>
      <c r="D90" s="274"/>
      <c r="E90" s="130" t="s">
        <v>45</v>
      </c>
      <c r="F90" s="130" t="s">
        <v>2</v>
      </c>
      <c r="G90" s="169" t="s">
        <v>127</v>
      </c>
      <c r="H90" s="110"/>
      <c r="I90" s="110"/>
      <c r="J90" s="257">
        <v>300000</v>
      </c>
      <c r="K90" s="110"/>
      <c r="L90" s="110"/>
      <c r="M90" s="110"/>
      <c r="N90" s="110"/>
      <c r="O90" s="130" t="s">
        <v>150</v>
      </c>
      <c r="P90" s="130">
        <v>1</v>
      </c>
      <c r="Q90" s="130" t="s">
        <v>150</v>
      </c>
      <c r="R90" s="130" t="s">
        <v>150</v>
      </c>
      <c r="S90" s="130" t="s">
        <v>150</v>
      </c>
      <c r="T90" s="130" t="s">
        <v>150</v>
      </c>
      <c r="U90" s="130" t="s">
        <v>150</v>
      </c>
      <c r="V90" s="130" t="s">
        <v>150</v>
      </c>
      <c r="W90" s="130" t="s">
        <v>150</v>
      </c>
      <c r="X90" s="130" t="s">
        <v>150</v>
      </c>
      <c r="Y90" s="110"/>
      <c r="Z90" s="110"/>
    </row>
    <row r="91" spans="2:26" ht="48" customHeight="1">
      <c r="B91" s="135">
        <v>83</v>
      </c>
      <c r="C91" s="253" t="s">
        <v>2170</v>
      </c>
      <c r="D91" s="274"/>
      <c r="E91" s="130" t="s">
        <v>45</v>
      </c>
      <c r="F91" s="130" t="s">
        <v>2</v>
      </c>
      <c r="G91" s="169" t="s">
        <v>127</v>
      </c>
      <c r="H91" s="110"/>
      <c r="I91" s="110"/>
      <c r="J91" s="257">
        <v>300000</v>
      </c>
      <c r="K91" s="110"/>
      <c r="L91" s="110"/>
      <c r="M91" s="110"/>
      <c r="N91" s="110"/>
      <c r="O91" s="130">
        <v>1</v>
      </c>
      <c r="P91" s="130" t="s">
        <v>150</v>
      </c>
      <c r="Q91" s="130" t="s">
        <v>150</v>
      </c>
      <c r="R91" s="130" t="s">
        <v>150</v>
      </c>
      <c r="S91" s="130" t="s">
        <v>150</v>
      </c>
      <c r="T91" s="130" t="s">
        <v>150</v>
      </c>
      <c r="U91" s="130" t="s">
        <v>150</v>
      </c>
      <c r="V91" s="130" t="s">
        <v>150</v>
      </c>
      <c r="W91" s="130" t="s">
        <v>150</v>
      </c>
      <c r="X91" s="130" t="s">
        <v>150</v>
      </c>
      <c r="Y91" s="110"/>
      <c r="Z91" s="110"/>
    </row>
    <row r="92" spans="2:26" ht="48" customHeight="1">
      <c r="B92" s="135">
        <v>84</v>
      </c>
      <c r="C92" s="253" t="s">
        <v>2171</v>
      </c>
      <c r="D92" s="274"/>
      <c r="E92" s="130" t="s">
        <v>45</v>
      </c>
      <c r="F92" s="130" t="s">
        <v>2</v>
      </c>
      <c r="G92" s="169" t="s">
        <v>127</v>
      </c>
      <c r="H92" s="110"/>
      <c r="I92" s="110"/>
      <c r="J92" s="257">
        <v>300000</v>
      </c>
      <c r="K92" s="110"/>
      <c r="L92" s="110"/>
      <c r="M92" s="110"/>
      <c r="N92" s="110"/>
      <c r="O92" s="130">
        <v>1</v>
      </c>
      <c r="P92" s="130" t="s">
        <v>150</v>
      </c>
      <c r="Q92" s="130" t="s">
        <v>150</v>
      </c>
      <c r="R92" s="130" t="s">
        <v>150</v>
      </c>
      <c r="S92" s="130" t="s">
        <v>150</v>
      </c>
      <c r="T92" s="130" t="s">
        <v>150</v>
      </c>
      <c r="U92" s="130" t="s">
        <v>150</v>
      </c>
      <c r="V92" s="130" t="s">
        <v>150</v>
      </c>
      <c r="W92" s="130" t="s">
        <v>150</v>
      </c>
      <c r="X92" s="130" t="s">
        <v>150</v>
      </c>
      <c r="Y92" s="110"/>
      <c r="Z92" s="110"/>
    </row>
    <row r="93" spans="2:26" ht="48" customHeight="1">
      <c r="B93" s="135">
        <v>85</v>
      </c>
      <c r="C93" s="253" t="s">
        <v>2172</v>
      </c>
      <c r="D93" s="274"/>
      <c r="E93" s="130" t="s">
        <v>45</v>
      </c>
      <c r="F93" s="130" t="s">
        <v>2</v>
      </c>
      <c r="G93" s="169" t="s">
        <v>127</v>
      </c>
      <c r="H93" s="110"/>
      <c r="I93" s="110"/>
      <c r="J93" s="257">
        <v>300000</v>
      </c>
      <c r="K93" s="110"/>
      <c r="L93" s="110"/>
      <c r="M93" s="110"/>
      <c r="N93" s="110"/>
      <c r="O93" s="130" t="s">
        <v>150</v>
      </c>
      <c r="P93" s="130">
        <v>1</v>
      </c>
      <c r="Q93" s="130" t="s">
        <v>150</v>
      </c>
      <c r="R93" s="130" t="s">
        <v>150</v>
      </c>
      <c r="S93" s="130" t="s">
        <v>150</v>
      </c>
      <c r="T93" s="130" t="s">
        <v>150</v>
      </c>
      <c r="U93" s="130" t="s">
        <v>150</v>
      </c>
      <c r="V93" s="130" t="s">
        <v>150</v>
      </c>
      <c r="W93" s="130" t="s">
        <v>150</v>
      </c>
      <c r="X93" s="130" t="s">
        <v>150</v>
      </c>
      <c r="Y93" s="110"/>
      <c r="Z93" s="110"/>
    </row>
    <row r="94" spans="2:26" ht="48" customHeight="1">
      <c r="B94" s="135">
        <v>86</v>
      </c>
      <c r="C94" s="253" t="s">
        <v>2173</v>
      </c>
      <c r="D94" s="274"/>
      <c r="E94" s="130" t="s">
        <v>45</v>
      </c>
      <c r="F94" s="130" t="s">
        <v>2</v>
      </c>
      <c r="G94" s="169" t="s">
        <v>127</v>
      </c>
      <c r="H94" s="110"/>
      <c r="I94" s="110"/>
      <c r="J94" s="257">
        <v>300000</v>
      </c>
      <c r="K94" s="110"/>
      <c r="L94" s="110"/>
      <c r="M94" s="110"/>
      <c r="N94" s="110"/>
      <c r="O94" s="130" t="s">
        <v>150</v>
      </c>
      <c r="P94" s="130">
        <v>1</v>
      </c>
      <c r="Q94" s="130" t="s">
        <v>150</v>
      </c>
      <c r="R94" s="130" t="s">
        <v>150</v>
      </c>
      <c r="S94" s="130" t="s">
        <v>150</v>
      </c>
      <c r="T94" s="130" t="s">
        <v>150</v>
      </c>
      <c r="U94" s="130" t="s">
        <v>150</v>
      </c>
      <c r="V94" s="130" t="s">
        <v>150</v>
      </c>
      <c r="W94" s="130" t="s">
        <v>150</v>
      </c>
      <c r="X94" s="130" t="s">
        <v>150</v>
      </c>
      <c r="Y94" s="110"/>
      <c r="Z94" s="110"/>
    </row>
    <row r="95" spans="2:26" ht="48" customHeight="1">
      <c r="B95" s="135">
        <v>87</v>
      </c>
      <c r="C95" s="253" t="s">
        <v>2174</v>
      </c>
      <c r="D95" s="274"/>
      <c r="E95" s="130" t="s">
        <v>45</v>
      </c>
      <c r="F95" s="130" t="s">
        <v>2</v>
      </c>
      <c r="G95" s="169" t="s">
        <v>127</v>
      </c>
      <c r="H95" s="110"/>
      <c r="I95" s="110"/>
      <c r="J95" s="257">
        <v>300000</v>
      </c>
      <c r="K95" s="110"/>
      <c r="L95" s="110"/>
      <c r="M95" s="110"/>
      <c r="N95" s="110"/>
      <c r="O95" s="130" t="s">
        <v>150</v>
      </c>
      <c r="P95" s="130">
        <v>1</v>
      </c>
      <c r="Q95" s="130" t="s">
        <v>150</v>
      </c>
      <c r="R95" s="130" t="s">
        <v>150</v>
      </c>
      <c r="S95" s="130" t="s">
        <v>150</v>
      </c>
      <c r="T95" s="130" t="s">
        <v>150</v>
      </c>
      <c r="U95" s="130" t="s">
        <v>150</v>
      </c>
      <c r="V95" s="130" t="s">
        <v>150</v>
      </c>
      <c r="W95" s="130" t="s">
        <v>150</v>
      </c>
      <c r="X95" s="130" t="s">
        <v>150</v>
      </c>
      <c r="Y95" s="110"/>
      <c r="Z95" s="110"/>
    </row>
    <row r="96" spans="2:26" ht="48" customHeight="1">
      <c r="B96" s="135">
        <v>88</v>
      </c>
      <c r="C96" s="253" t="s">
        <v>2175</v>
      </c>
      <c r="D96" s="274"/>
      <c r="E96" s="130" t="s">
        <v>45</v>
      </c>
      <c r="F96" s="130" t="s">
        <v>2</v>
      </c>
      <c r="G96" s="169" t="s">
        <v>127</v>
      </c>
      <c r="H96" s="110"/>
      <c r="I96" s="110"/>
      <c r="J96" s="257">
        <v>300000</v>
      </c>
      <c r="K96" s="110"/>
      <c r="L96" s="110"/>
      <c r="M96" s="110"/>
      <c r="N96" s="110"/>
      <c r="O96" s="130" t="s">
        <v>150</v>
      </c>
      <c r="P96" s="130">
        <v>1</v>
      </c>
      <c r="Q96" s="130" t="s">
        <v>150</v>
      </c>
      <c r="R96" s="130" t="s">
        <v>150</v>
      </c>
      <c r="S96" s="130" t="s">
        <v>150</v>
      </c>
      <c r="T96" s="130" t="s">
        <v>150</v>
      </c>
      <c r="U96" s="130" t="s">
        <v>150</v>
      </c>
      <c r="V96" s="130" t="s">
        <v>150</v>
      </c>
      <c r="W96" s="130" t="s">
        <v>150</v>
      </c>
      <c r="X96" s="130" t="s">
        <v>150</v>
      </c>
      <c r="Y96" s="110"/>
      <c r="Z96" s="110"/>
    </row>
    <row r="97" spans="2:26" ht="48" customHeight="1">
      <c r="B97" s="135">
        <v>89</v>
      </c>
      <c r="C97" s="253" t="s">
        <v>2176</v>
      </c>
      <c r="D97" s="274"/>
      <c r="E97" s="130" t="s">
        <v>45</v>
      </c>
      <c r="F97" s="130" t="s">
        <v>2</v>
      </c>
      <c r="G97" s="169" t="s">
        <v>127</v>
      </c>
      <c r="H97" s="110"/>
      <c r="I97" s="110"/>
      <c r="J97" s="257">
        <v>300000</v>
      </c>
      <c r="K97" s="110"/>
      <c r="L97" s="110"/>
      <c r="M97" s="110"/>
      <c r="N97" s="110"/>
      <c r="O97" s="130">
        <v>1</v>
      </c>
      <c r="P97" s="130" t="s">
        <v>150</v>
      </c>
      <c r="Q97" s="130" t="s">
        <v>150</v>
      </c>
      <c r="R97" s="130" t="s">
        <v>150</v>
      </c>
      <c r="S97" s="130" t="s">
        <v>150</v>
      </c>
      <c r="T97" s="130" t="s">
        <v>150</v>
      </c>
      <c r="U97" s="130" t="s">
        <v>150</v>
      </c>
      <c r="V97" s="130" t="s">
        <v>150</v>
      </c>
      <c r="W97" s="130" t="s">
        <v>150</v>
      </c>
      <c r="X97" s="130" t="s">
        <v>150</v>
      </c>
      <c r="Y97" s="110"/>
      <c r="Z97" s="110"/>
    </row>
    <row r="98" spans="2:26" ht="48" customHeight="1">
      <c r="B98" s="135">
        <v>90</v>
      </c>
      <c r="C98" s="253" t="s">
        <v>2177</v>
      </c>
      <c r="D98" s="274"/>
      <c r="E98" s="130" t="s">
        <v>45</v>
      </c>
      <c r="F98" s="130" t="s">
        <v>2</v>
      </c>
      <c r="G98" s="169" t="s">
        <v>127</v>
      </c>
      <c r="H98" s="110"/>
      <c r="I98" s="110"/>
      <c r="J98" s="257">
        <v>300000</v>
      </c>
      <c r="K98" s="110"/>
      <c r="L98" s="110"/>
      <c r="M98" s="110"/>
      <c r="N98" s="110"/>
      <c r="O98" s="130">
        <v>1</v>
      </c>
      <c r="P98" s="130" t="s">
        <v>150</v>
      </c>
      <c r="Q98" s="130" t="s">
        <v>150</v>
      </c>
      <c r="R98" s="130" t="s">
        <v>150</v>
      </c>
      <c r="S98" s="130" t="s">
        <v>150</v>
      </c>
      <c r="T98" s="130" t="s">
        <v>150</v>
      </c>
      <c r="U98" s="130" t="s">
        <v>150</v>
      </c>
      <c r="V98" s="130" t="s">
        <v>150</v>
      </c>
      <c r="W98" s="130" t="s">
        <v>150</v>
      </c>
      <c r="X98" s="130" t="s">
        <v>150</v>
      </c>
      <c r="Y98" s="110"/>
      <c r="Z98" s="110"/>
    </row>
    <row r="99" spans="2:26" ht="48" customHeight="1">
      <c r="B99" s="135">
        <v>91</v>
      </c>
      <c r="C99" s="253" t="s">
        <v>2178</v>
      </c>
      <c r="D99" s="274"/>
      <c r="E99" s="130" t="s">
        <v>45</v>
      </c>
      <c r="F99" s="130" t="s">
        <v>2</v>
      </c>
      <c r="G99" s="169" t="s">
        <v>127</v>
      </c>
      <c r="H99" s="110"/>
      <c r="I99" s="110"/>
      <c r="J99" s="257">
        <v>300000</v>
      </c>
      <c r="K99" s="110"/>
      <c r="L99" s="110"/>
      <c r="M99" s="110"/>
      <c r="N99" s="110"/>
      <c r="O99" s="130" t="s">
        <v>150</v>
      </c>
      <c r="P99" s="130">
        <v>1</v>
      </c>
      <c r="Q99" s="130" t="s">
        <v>150</v>
      </c>
      <c r="R99" s="130" t="s">
        <v>150</v>
      </c>
      <c r="S99" s="130" t="s">
        <v>150</v>
      </c>
      <c r="T99" s="130" t="s">
        <v>150</v>
      </c>
      <c r="U99" s="130" t="s">
        <v>150</v>
      </c>
      <c r="V99" s="130" t="s">
        <v>150</v>
      </c>
      <c r="W99" s="130" t="s">
        <v>150</v>
      </c>
      <c r="X99" s="130" t="s">
        <v>150</v>
      </c>
      <c r="Y99" s="110"/>
      <c r="Z99" s="110"/>
    </row>
    <row r="100" spans="2:26" ht="48" customHeight="1">
      <c r="B100" s="135">
        <v>92</v>
      </c>
      <c r="C100" s="253" t="s">
        <v>2143</v>
      </c>
      <c r="D100" s="274"/>
      <c r="E100" s="130" t="s">
        <v>45</v>
      </c>
      <c r="F100" s="130" t="s">
        <v>2</v>
      </c>
      <c r="G100" s="169" t="s">
        <v>127</v>
      </c>
      <c r="H100" s="110"/>
      <c r="I100" s="110"/>
      <c r="J100" s="257">
        <v>300000</v>
      </c>
      <c r="K100" s="110"/>
      <c r="L100" s="110"/>
      <c r="M100" s="110"/>
      <c r="N100" s="110"/>
      <c r="O100" s="130">
        <v>1</v>
      </c>
      <c r="P100" s="130" t="s">
        <v>150</v>
      </c>
      <c r="Q100" s="130" t="s">
        <v>150</v>
      </c>
      <c r="R100" s="130" t="s">
        <v>150</v>
      </c>
      <c r="S100" s="130" t="s">
        <v>150</v>
      </c>
      <c r="T100" s="130" t="s">
        <v>150</v>
      </c>
      <c r="U100" s="130" t="s">
        <v>150</v>
      </c>
      <c r="V100" s="130" t="s">
        <v>150</v>
      </c>
      <c r="W100" s="130" t="s">
        <v>150</v>
      </c>
      <c r="X100" s="130" t="s">
        <v>150</v>
      </c>
      <c r="Y100" s="110"/>
      <c r="Z100" s="110"/>
    </row>
    <row r="101" spans="2:26" ht="48" customHeight="1">
      <c r="B101" s="135">
        <v>93</v>
      </c>
      <c r="C101" s="253" t="s">
        <v>520</v>
      </c>
      <c r="D101" s="274"/>
      <c r="E101" s="130" t="s">
        <v>45</v>
      </c>
      <c r="F101" s="130" t="s">
        <v>2</v>
      </c>
      <c r="G101" s="169" t="s">
        <v>127</v>
      </c>
      <c r="H101" s="110"/>
      <c r="I101" s="110"/>
      <c r="J101" s="257">
        <v>300000</v>
      </c>
      <c r="K101" s="110"/>
      <c r="L101" s="110"/>
      <c r="M101" s="110"/>
      <c r="N101" s="110"/>
      <c r="O101" s="130">
        <v>1</v>
      </c>
      <c r="P101" s="130" t="s">
        <v>150</v>
      </c>
      <c r="Q101" s="130" t="s">
        <v>150</v>
      </c>
      <c r="R101" s="130" t="s">
        <v>150</v>
      </c>
      <c r="S101" s="130" t="s">
        <v>150</v>
      </c>
      <c r="T101" s="130" t="s">
        <v>150</v>
      </c>
      <c r="U101" s="130" t="s">
        <v>150</v>
      </c>
      <c r="V101" s="130" t="s">
        <v>150</v>
      </c>
      <c r="W101" s="130" t="s">
        <v>150</v>
      </c>
      <c r="X101" s="130" t="s">
        <v>150</v>
      </c>
      <c r="Y101" s="110"/>
      <c r="Z101" s="110"/>
    </row>
    <row r="102" spans="2:26" ht="48" customHeight="1">
      <c r="B102" s="135">
        <v>94</v>
      </c>
      <c r="C102" s="253" t="s">
        <v>521</v>
      </c>
      <c r="D102" s="274"/>
      <c r="E102" s="130" t="s">
        <v>45</v>
      </c>
      <c r="F102" s="130" t="s">
        <v>2</v>
      </c>
      <c r="G102" s="169" t="s">
        <v>127</v>
      </c>
      <c r="H102" s="110"/>
      <c r="I102" s="110"/>
      <c r="J102" s="257">
        <v>300000</v>
      </c>
      <c r="K102" s="110"/>
      <c r="L102" s="110"/>
      <c r="M102" s="110"/>
      <c r="N102" s="110"/>
      <c r="O102" s="130">
        <v>1</v>
      </c>
      <c r="P102" s="130" t="s">
        <v>150</v>
      </c>
      <c r="Q102" s="130" t="s">
        <v>150</v>
      </c>
      <c r="R102" s="130" t="s">
        <v>150</v>
      </c>
      <c r="S102" s="130" t="s">
        <v>150</v>
      </c>
      <c r="T102" s="130" t="s">
        <v>150</v>
      </c>
      <c r="U102" s="130" t="s">
        <v>150</v>
      </c>
      <c r="V102" s="130" t="s">
        <v>150</v>
      </c>
      <c r="W102" s="130" t="s">
        <v>150</v>
      </c>
      <c r="X102" s="130" t="s">
        <v>150</v>
      </c>
      <c r="Y102" s="110"/>
      <c r="Z102" s="110"/>
    </row>
    <row r="103" spans="2:26" ht="48" customHeight="1">
      <c r="B103" s="135">
        <v>95</v>
      </c>
      <c r="C103" s="253" t="s">
        <v>2144</v>
      </c>
      <c r="D103" s="274"/>
      <c r="E103" s="130" t="s">
        <v>45</v>
      </c>
      <c r="F103" s="130" t="s">
        <v>2</v>
      </c>
      <c r="G103" s="169" t="s">
        <v>127</v>
      </c>
      <c r="H103" s="110"/>
      <c r="I103" s="110"/>
      <c r="J103" s="257">
        <v>300000</v>
      </c>
      <c r="K103" s="110"/>
      <c r="L103" s="110"/>
      <c r="M103" s="110"/>
      <c r="N103" s="110"/>
      <c r="O103" s="130" t="s">
        <v>150</v>
      </c>
      <c r="P103" s="130">
        <v>1</v>
      </c>
      <c r="Q103" s="130" t="s">
        <v>150</v>
      </c>
      <c r="R103" s="130" t="s">
        <v>150</v>
      </c>
      <c r="S103" s="130" t="s">
        <v>150</v>
      </c>
      <c r="T103" s="130" t="s">
        <v>150</v>
      </c>
      <c r="U103" s="130" t="s">
        <v>150</v>
      </c>
      <c r="V103" s="130" t="s">
        <v>150</v>
      </c>
      <c r="W103" s="130" t="s">
        <v>150</v>
      </c>
      <c r="X103" s="130" t="s">
        <v>150</v>
      </c>
      <c r="Y103" s="110"/>
      <c r="Z103" s="110"/>
    </row>
    <row r="104" spans="2:26" ht="48" customHeight="1">
      <c r="B104" s="135">
        <v>96</v>
      </c>
      <c r="C104" s="253" t="s">
        <v>2170</v>
      </c>
      <c r="D104" s="274"/>
      <c r="E104" s="130" t="s">
        <v>45</v>
      </c>
      <c r="F104" s="130" t="s">
        <v>2</v>
      </c>
      <c r="G104" s="169" t="s">
        <v>127</v>
      </c>
      <c r="H104" s="110"/>
      <c r="I104" s="110"/>
      <c r="J104" s="257">
        <v>300000</v>
      </c>
      <c r="K104" s="110"/>
      <c r="L104" s="110"/>
      <c r="M104" s="110"/>
      <c r="N104" s="110"/>
      <c r="O104" s="130">
        <v>1</v>
      </c>
      <c r="P104" s="130" t="s">
        <v>150</v>
      </c>
      <c r="Q104" s="130" t="s">
        <v>150</v>
      </c>
      <c r="R104" s="130" t="s">
        <v>150</v>
      </c>
      <c r="S104" s="130" t="s">
        <v>150</v>
      </c>
      <c r="T104" s="130" t="s">
        <v>150</v>
      </c>
      <c r="U104" s="130" t="s">
        <v>150</v>
      </c>
      <c r="V104" s="130" t="s">
        <v>150</v>
      </c>
      <c r="W104" s="130" t="s">
        <v>150</v>
      </c>
      <c r="X104" s="130" t="s">
        <v>150</v>
      </c>
      <c r="Y104" s="110"/>
      <c r="Z104" s="110"/>
    </row>
    <row r="105" spans="2:26" ht="48" customHeight="1">
      <c r="B105" s="135">
        <v>97</v>
      </c>
      <c r="C105" s="253" t="s">
        <v>2179</v>
      </c>
      <c r="D105" s="274"/>
      <c r="E105" s="130" t="s">
        <v>45</v>
      </c>
      <c r="F105" s="130" t="s">
        <v>2</v>
      </c>
      <c r="G105" s="169" t="s">
        <v>127</v>
      </c>
      <c r="H105" s="110"/>
      <c r="I105" s="110"/>
      <c r="J105" s="257">
        <v>300000</v>
      </c>
      <c r="K105" s="110"/>
      <c r="L105" s="110"/>
      <c r="M105" s="110"/>
      <c r="N105" s="110"/>
      <c r="O105" s="130">
        <v>1</v>
      </c>
      <c r="P105" s="130" t="s">
        <v>150</v>
      </c>
      <c r="Q105" s="130" t="s">
        <v>150</v>
      </c>
      <c r="R105" s="130" t="s">
        <v>150</v>
      </c>
      <c r="S105" s="130" t="s">
        <v>150</v>
      </c>
      <c r="T105" s="130" t="s">
        <v>150</v>
      </c>
      <c r="U105" s="130" t="s">
        <v>150</v>
      </c>
      <c r="V105" s="130" t="s">
        <v>150</v>
      </c>
      <c r="W105" s="130" t="s">
        <v>150</v>
      </c>
      <c r="X105" s="130" t="s">
        <v>150</v>
      </c>
      <c r="Y105" s="110"/>
      <c r="Z105" s="110"/>
    </row>
    <row r="106" spans="2:26" ht="48" customHeight="1">
      <c r="B106" s="135">
        <v>98</v>
      </c>
      <c r="C106" s="253" t="s">
        <v>2180</v>
      </c>
      <c r="D106" s="274"/>
      <c r="E106" s="130" t="s">
        <v>45</v>
      </c>
      <c r="F106" s="130" t="s">
        <v>2</v>
      </c>
      <c r="G106" s="169" t="s">
        <v>127</v>
      </c>
      <c r="H106" s="110"/>
      <c r="I106" s="110"/>
      <c r="J106" s="257">
        <v>300000</v>
      </c>
      <c r="K106" s="110"/>
      <c r="L106" s="110"/>
      <c r="M106" s="110"/>
      <c r="N106" s="110"/>
      <c r="O106" s="130">
        <v>1</v>
      </c>
      <c r="P106" s="130" t="s">
        <v>150</v>
      </c>
      <c r="Q106" s="130" t="s">
        <v>150</v>
      </c>
      <c r="R106" s="130" t="s">
        <v>150</v>
      </c>
      <c r="S106" s="130" t="s">
        <v>150</v>
      </c>
      <c r="T106" s="130" t="s">
        <v>150</v>
      </c>
      <c r="U106" s="130" t="s">
        <v>150</v>
      </c>
      <c r="V106" s="130" t="s">
        <v>150</v>
      </c>
      <c r="W106" s="130" t="s">
        <v>150</v>
      </c>
      <c r="X106" s="130" t="s">
        <v>150</v>
      </c>
      <c r="Y106" s="110"/>
      <c r="Z106" s="110"/>
    </row>
    <row r="107" spans="2:26" ht="48" customHeight="1">
      <c r="B107" s="135">
        <v>99</v>
      </c>
      <c r="C107" s="253" t="s">
        <v>2181</v>
      </c>
      <c r="D107" s="274"/>
      <c r="E107" s="130" t="s">
        <v>45</v>
      </c>
      <c r="F107" s="130" t="s">
        <v>2</v>
      </c>
      <c r="G107" s="169" t="s">
        <v>127</v>
      </c>
      <c r="H107" s="110"/>
      <c r="I107" s="110"/>
      <c r="J107" s="257">
        <v>300000</v>
      </c>
      <c r="K107" s="110"/>
      <c r="L107" s="110"/>
      <c r="M107" s="110"/>
      <c r="N107" s="110"/>
      <c r="O107" s="130" t="s">
        <v>150</v>
      </c>
      <c r="P107" s="130">
        <v>1</v>
      </c>
      <c r="Q107" s="130" t="s">
        <v>150</v>
      </c>
      <c r="R107" s="130" t="s">
        <v>150</v>
      </c>
      <c r="S107" s="130" t="s">
        <v>150</v>
      </c>
      <c r="T107" s="130" t="s">
        <v>150</v>
      </c>
      <c r="U107" s="130" t="s">
        <v>150</v>
      </c>
      <c r="V107" s="130" t="s">
        <v>150</v>
      </c>
      <c r="W107" s="130" t="s">
        <v>150</v>
      </c>
      <c r="X107" s="130" t="s">
        <v>150</v>
      </c>
      <c r="Y107" s="110"/>
      <c r="Z107" s="110"/>
    </row>
    <row r="108" spans="2:26" ht="48" customHeight="1">
      <c r="B108" s="135">
        <v>100</v>
      </c>
      <c r="C108" s="253" t="s">
        <v>2182</v>
      </c>
      <c r="D108" s="274"/>
      <c r="E108" s="130" t="s">
        <v>45</v>
      </c>
      <c r="F108" s="130" t="s">
        <v>2</v>
      </c>
      <c r="G108" s="169" t="s">
        <v>127</v>
      </c>
      <c r="H108" s="110"/>
      <c r="I108" s="110"/>
      <c r="J108" s="257">
        <v>300000</v>
      </c>
      <c r="K108" s="110"/>
      <c r="L108" s="110"/>
      <c r="M108" s="110"/>
      <c r="N108" s="110"/>
      <c r="O108" s="130" t="s">
        <v>150</v>
      </c>
      <c r="P108" s="130">
        <v>1</v>
      </c>
      <c r="Q108" s="130" t="s">
        <v>150</v>
      </c>
      <c r="R108" s="130" t="s">
        <v>150</v>
      </c>
      <c r="S108" s="130" t="s">
        <v>150</v>
      </c>
      <c r="T108" s="130" t="s">
        <v>150</v>
      </c>
      <c r="U108" s="130" t="s">
        <v>150</v>
      </c>
      <c r="V108" s="130" t="s">
        <v>150</v>
      </c>
      <c r="W108" s="130" t="s">
        <v>150</v>
      </c>
      <c r="X108" s="130" t="s">
        <v>150</v>
      </c>
      <c r="Y108" s="110"/>
      <c r="Z108" s="110"/>
    </row>
    <row r="109" spans="2:26" ht="48" customHeight="1">
      <c r="B109" s="135">
        <v>101</v>
      </c>
      <c r="C109" s="253" t="s">
        <v>2183</v>
      </c>
      <c r="D109" s="274"/>
      <c r="E109" s="130" t="s">
        <v>45</v>
      </c>
      <c r="F109" s="130" t="s">
        <v>2</v>
      </c>
      <c r="G109" s="169" t="s">
        <v>127</v>
      </c>
      <c r="H109" s="110"/>
      <c r="I109" s="110"/>
      <c r="J109" s="257">
        <v>300000</v>
      </c>
      <c r="K109" s="110"/>
      <c r="L109" s="110"/>
      <c r="M109" s="110"/>
      <c r="N109" s="110"/>
      <c r="O109" s="130" t="s">
        <v>150</v>
      </c>
      <c r="P109" s="130">
        <v>1</v>
      </c>
      <c r="Q109" s="130" t="s">
        <v>150</v>
      </c>
      <c r="R109" s="130" t="s">
        <v>150</v>
      </c>
      <c r="S109" s="130" t="s">
        <v>150</v>
      </c>
      <c r="T109" s="130" t="s">
        <v>150</v>
      </c>
      <c r="U109" s="130" t="s">
        <v>150</v>
      </c>
      <c r="V109" s="130" t="s">
        <v>150</v>
      </c>
      <c r="W109" s="130" t="s">
        <v>150</v>
      </c>
      <c r="X109" s="130" t="s">
        <v>150</v>
      </c>
      <c r="Y109" s="110"/>
      <c r="Z109" s="110"/>
    </row>
    <row r="110" spans="2:26" ht="48" customHeight="1">
      <c r="B110" s="135">
        <v>102</v>
      </c>
      <c r="C110" s="253" t="s">
        <v>2184</v>
      </c>
      <c r="D110" s="274"/>
      <c r="E110" s="130" t="s">
        <v>45</v>
      </c>
      <c r="F110" s="130" t="s">
        <v>2</v>
      </c>
      <c r="G110" s="169" t="s">
        <v>127</v>
      </c>
      <c r="H110" s="110"/>
      <c r="I110" s="110"/>
      <c r="J110" s="257">
        <v>300000</v>
      </c>
      <c r="K110" s="110"/>
      <c r="L110" s="110"/>
      <c r="M110" s="110"/>
      <c r="N110" s="110"/>
      <c r="O110" s="130" t="s">
        <v>150</v>
      </c>
      <c r="P110" s="130">
        <v>1</v>
      </c>
      <c r="Q110" s="130" t="s">
        <v>150</v>
      </c>
      <c r="R110" s="130" t="s">
        <v>150</v>
      </c>
      <c r="S110" s="130" t="s">
        <v>150</v>
      </c>
      <c r="T110" s="130" t="s">
        <v>150</v>
      </c>
      <c r="U110" s="130" t="s">
        <v>150</v>
      </c>
      <c r="V110" s="130" t="s">
        <v>150</v>
      </c>
      <c r="W110" s="130" t="s">
        <v>150</v>
      </c>
      <c r="X110" s="130" t="s">
        <v>150</v>
      </c>
      <c r="Y110" s="110"/>
      <c r="Z110" s="110"/>
    </row>
    <row r="111" spans="2:26" ht="48" customHeight="1">
      <c r="B111" s="135">
        <v>103</v>
      </c>
      <c r="C111" s="253" t="s">
        <v>2185</v>
      </c>
      <c r="D111" s="274"/>
      <c r="E111" s="130" t="s">
        <v>45</v>
      </c>
      <c r="F111" s="130" t="s">
        <v>2</v>
      </c>
      <c r="G111" s="169" t="s">
        <v>127</v>
      </c>
      <c r="H111" s="110"/>
      <c r="I111" s="110"/>
      <c r="J111" s="257">
        <v>300000</v>
      </c>
      <c r="K111" s="110"/>
      <c r="L111" s="110"/>
      <c r="M111" s="110"/>
      <c r="N111" s="110"/>
      <c r="O111" s="130">
        <v>1</v>
      </c>
      <c r="P111" s="130" t="s">
        <v>150</v>
      </c>
      <c r="Q111" s="130" t="s">
        <v>150</v>
      </c>
      <c r="R111" s="130" t="s">
        <v>150</v>
      </c>
      <c r="S111" s="130" t="s">
        <v>150</v>
      </c>
      <c r="T111" s="130" t="s">
        <v>150</v>
      </c>
      <c r="U111" s="130" t="s">
        <v>150</v>
      </c>
      <c r="V111" s="130" t="s">
        <v>150</v>
      </c>
      <c r="W111" s="130" t="s">
        <v>150</v>
      </c>
      <c r="X111" s="130" t="s">
        <v>150</v>
      </c>
      <c r="Y111" s="110"/>
      <c r="Z111" s="110"/>
    </row>
    <row r="112" spans="2:26" ht="48" customHeight="1">
      <c r="B112" s="135">
        <v>104</v>
      </c>
      <c r="C112" s="253" t="s">
        <v>2186</v>
      </c>
      <c r="D112" s="274"/>
      <c r="E112" s="130" t="s">
        <v>45</v>
      </c>
      <c r="F112" s="130" t="s">
        <v>2</v>
      </c>
      <c r="G112" s="169" t="s">
        <v>127</v>
      </c>
      <c r="H112" s="110"/>
      <c r="I112" s="110"/>
      <c r="J112" s="257">
        <v>300000</v>
      </c>
      <c r="K112" s="110"/>
      <c r="L112" s="110"/>
      <c r="M112" s="110"/>
      <c r="N112" s="110"/>
      <c r="O112" s="130" t="s">
        <v>150</v>
      </c>
      <c r="P112" s="130">
        <v>1</v>
      </c>
      <c r="Q112" s="130" t="s">
        <v>150</v>
      </c>
      <c r="R112" s="130" t="s">
        <v>150</v>
      </c>
      <c r="S112" s="130" t="s">
        <v>150</v>
      </c>
      <c r="T112" s="130" t="s">
        <v>150</v>
      </c>
      <c r="U112" s="130" t="s">
        <v>150</v>
      </c>
      <c r="V112" s="130" t="s">
        <v>150</v>
      </c>
      <c r="W112" s="130" t="s">
        <v>150</v>
      </c>
      <c r="X112" s="130" t="s">
        <v>150</v>
      </c>
      <c r="Y112" s="110"/>
      <c r="Z112" s="110"/>
    </row>
    <row r="113" spans="2:26" ht="48" customHeight="1">
      <c r="B113" s="135">
        <v>105</v>
      </c>
      <c r="C113" s="253" t="s">
        <v>2187</v>
      </c>
      <c r="D113" s="274"/>
      <c r="E113" s="130" t="s">
        <v>45</v>
      </c>
      <c r="F113" s="130" t="s">
        <v>2</v>
      </c>
      <c r="G113" s="169" t="s">
        <v>127</v>
      </c>
      <c r="H113" s="110"/>
      <c r="I113" s="110"/>
      <c r="J113" s="257">
        <v>300000</v>
      </c>
      <c r="K113" s="110"/>
      <c r="L113" s="110"/>
      <c r="M113" s="110"/>
      <c r="N113" s="110"/>
      <c r="O113" s="130" t="s">
        <v>150</v>
      </c>
      <c r="P113" s="130">
        <v>1</v>
      </c>
      <c r="Q113" s="130" t="s">
        <v>150</v>
      </c>
      <c r="R113" s="130" t="s">
        <v>150</v>
      </c>
      <c r="S113" s="130" t="s">
        <v>150</v>
      </c>
      <c r="T113" s="130" t="s">
        <v>150</v>
      </c>
      <c r="U113" s="130" t="s">
        <v>150</v>
      </c>
      <c r="V113" s="130" t="s">
        <v>150</v>
      </c>
      <c r="W113" s="130" t="s">
        <v>150</v>
      </c>
      <c r="X113" s="130" t="s">
        <v>150</v>
      </c>
      <c r="Y113" s="110"/>
      <c r="Z113" s="110"/>
    </row>
    <row r="114" spans="2:26" ht="48" customHeight="1">
      <c r="B114" s="135">
        <v>106</v>
      </c>
      <c r="C114" s="253" t="s">
        <v>2188</v>
      </c>
      <c r="D114" s="274"/>
      <c r="E114" s="130" t="s">
        <v>45</v>
      </c>
      <c r="F114" s="130" t="s">
        <v>2</v>
      </c>
      <c r="G114" s="169" t="s">
        <v>127</v>
      </c>
      <c r="H114" s="110"/>
      <c r="I114" s="110"/>
      <c r="J114" s="257">
        <v>300000</v>
      </c>
      <c r="K114" s="110"/>
      <c r="L114" s="110"/>
      <c r="M114" s="110"/>
      <c r="N114" s="110"/>
      <c r="O114" s="130">
        <v>1</v>
      </c>
      <c r="P114" s="130" t="s">
        <v>150</v>
      </c>
      <c r="Q114" s="130" t="s">
        <v>150</v>
      </c>
      <c r="R114" s="130" t="s">
        <v>150</v>
      </c>
      <c r="S114" s="130" t="s">
        <v>150</v>
      </c>
      <c r="T114" s="130" t="s">
        <v>150</v>
      </c>
      <c r="U114" s="130" t="s">
        <v>150</v>
      </c>
      <c r="V114" s="130" t="s">
        <v>150</v>
      </c>
      <c r="W114" s="130" t="s">
        <v>150</v>
      </c>
      <c r="X114" s="130" t="s">
        <v>150</v>
      </c>
      <c r="Y114" s="110"/>
      <c r="Z114" s="110"/>
    </row>
    <row r="115" spans="2:26" ht="48" customHeight="1">
      <c r="B115" s="135">
        <v>107</v>
      </c>
      <c r="C115" s="253" t="s">
        <v>2170</v>
      </c>
      <c r="D115" s="274"/>
      <c r="E115" s="130" t="s">
        <v>45</v>
      </c>
      <c r="F115" s="130" t="s">
        <v>2</v>
      </c>
      <c r="G115" s="169" t="s">
        <v>127</v>
      </c>
      <c r="H115" s="110"/>
      <c r="I115" s="110"/>
      <c r="J115" s="257">
        <v>300000</v>
      </c>
      <c r="K115" s="110"/>
      <c r="L115" s="110"/>
      <c r="M115" s="110"/>
      <c r="N115" s="110"/>
      <c r="O115" s="130">
        <v>1</v>
      </c>
      <c r="P115" s="130" t="s">
        <v>150</v>
      </c>
      <c r="Q115" s="130" t="s">
        <v>150</v>
      </c>
      <c r="R115" s="130" t="s">
        <v>150</v>
      </c>
      <c r="S115" s="130" t="s">
        <v>150</v>
      </c>
      <c r="T115" s="130" t="s">
        <v>150</v>
      </c>
      <c r="U115" s="130" t="s">
        <v>150</v>
      </c>
      <c r="V115" s="130" t="s">
        <v>150</v>
      </c>
      <c r="W115" s="130" t="s">
        <v>150</v>
      </c>
      <c r="X115" s="130" t="s">
        <v>150</v>
      </c>
      <c r="Y115" s="110"/>
      <c r="Z115" s="110"/>
    </row>
    <row r="116" spans="2:26" ht="48" customHeight="1">
      <c r="B116" s="135">
        <v>108</v>
      </c>
      <c r="C116" s="253" t="s">
        <v>2189</v>
      </c>
      <c r="D116" s="274"/>
      <c r="E116" s="130" t="s">
        <v>45</v>
      </c>
      <c r="F116" s="130" t="s">
        <v>2</v>
      </c>
      <c r="G116" s="169" t="s">
        <v>127</v>
      </c>
      <c r="H116" s="110"/>
      <c r="I116" s="110"/>
      <c r="J116" s="257">
        <v>300000</v>
      </c>
      <c r="K116" s="110"/>
      <c r="L116" s="110"/>
      <c r="M116" s="110"/>
      <c r="N116" s="110"/>
      <c r="O116" s="130" t="s">
        <v>150</v>
      </c>
      <c r="P116" s="130">
        <v>1</v>
      </c>
      <c r="Q116" s="130" t="s">
        <v>150</v>
      </c>
      <c r="R116" s="130" t="s">
        <v>150</v>
      </c>
      <c r="S116" s="130" t="s">
        <v>150</v>
      </c>
      <c r="T116" s="130" t="s">
        <v>150</v>
      </c>
      <c r="U116" s="130" t="s">
        <v>150</v>
      </c>
      <c r="V116" s="130" t="s">
        <v>150</v>
      </c>
      <c r="W116" s="130" t="s">
        <v>150</v>
      </c>
      <c r="X116" s="130" t="s">
        <v>150</v>
      </c>
      <c r="Y116" s="110"/>
      <c r="Z116" s="110"/>
    </row>
    <row r="117" spans="2:26" ht="48" customHeight="1">
      <c r="B117" s="135">
        <v>109</v>
      </c>
      <c r="C117" s="253" t="s">
        <v>2190</v>
      </c>
      <c r="D117" s="274"/>
      <c r="E117" s="130" t="s">
        <v>45</v>
      </c>
      <c r="F117" s="130" t="s">
        <v>2</v>
      </c>
      <c r="G117" s="169" t="s">
        <v>127</v>
      </c>
      <c r="H117" s="110"/>
      <c r="I117" s="110"/>
      <c r="J117" s="257">
        <v>300000</v>
      </c>
      <c r="K117" s="110"/>
      <c r="L117" s="110"/>
      <c r="M117" s="110"/>
      <c r="N117" s="110"/>
      <c r="O117" s="130" t="s">
        <v>150</v>
      </c>
      <c r="P117" s="130">
        <v>1</v>
      </c>
      <c r="Q117" s="130" t="s">
        <v>150</v>
      </c>
      <c r="R117" s="130" t="s">
        <v>150</v>
      </c>
      <c r="S117" s="130" t="s">
        <v>150</v>
      </c>
      <c r="T117" s="130" t="s">
        <v>150</v>
      </c>
      <c r="U117" s="130" t="s">
        <v>150</v>
      </c>
      <c r="V117" s="130" t="s">
        <v>150</v>
      </c>
      <c r="W117" s="130" t="s">
        <v>150</v>
      </c>
      <c r="X117" s="130" t="s">
        <v>150</v>
      </c>
      <c r="Y117" s="110"/>
      <c r="Z117" s="110"/>
    </row>
    <row r="118" spans="2:26" ht="48" customHeight="1">
      <c r="B118" s="135">
        <v>110</v>
      </c>
      <c r="C118" s="253" t="s">
        <v>2191</v>
      </c>
      <c r="D118" s="274"/>
      <c r="E118" s="130" t="s">
        <v>45</v>
      </c>
      <c r="F118" s="130" t="s">
        <v>2</v>
      </c>
      <c r="G118" s="169" t="s">
        <v>127</v>
      </c>
      <c r="H118" s="110"/>
      <c r="I118" s="110"/>
      <c r="J118" s="257">
        <v>300000</v>
      </c>
      <c r="K118" s="110"/>
      <c r="L118" s="110"/>
      <c r="M118" s="110"/>
      <c r="N118" s="110"/>
      <c r="O118" s="130">
        <v>1</v>
      </c>
      <c r="P118" s="130" t="s">
        <v>150</v>
      </c>
      <c r="Q118" s="130" t="s">
        <v>150</v>
      </c>
      <c r="R118" s="130" t="s">
        <v>150</v>
      </c>
      <c r="S118" s="130" t="s">
        <v>150</v>
      </c>
      <c r="T118" s="130" t="s">
        <v>150</v>
      </c>
      <c r="U118" s="130" t="s">
        <v>150</v>
      </c>
      <c r="V118" s="130" t="s">
        <v>150</v>
      </c>
      <c r="W118" s="130" t="s">
        <v>150</v>
      </c>
      <c r="X118" s="130" t="s">
        <v>150</v>
      </c>
      <c r="Y118" s="110"/>
      <c r="Z118" s="110"/>
    </row>
    <row r="119" spans="2:26" ht="48" customHeight="1">
      <c r="B119" s="135">
        <v>111</v>
      </c>
      <c r="C119" s="253" t="s">
        <v>2192</v>
      </c>
      <c r="D119" s="274"/>
      <c r="E119" s="130" t="s">
        <v>45</v>
      </c>
      <c r="F119" s="130" t="s">
        <v>2</v>
      </c>
      <c r="G119" s="169" t="s">
        <v>127</v>
      </c>
      <c r="H119" s="110"/>
      <c r="I119" s="110"/>
      <c r="J119" s="257">
        <v>300000</v>
      </c>
      <c r="K119" s="110"/>
      <c r="L119" s="110"/>
      <c r="M119" s="110"/>
      <c r="N119" s="110"/>
      <c r="O119" s="130" t="s">
        <v>150</v>
      </c>
      <c r="P119" s="130">
        <v>1</v>
      </c>
      <c r="Q119" s="130" t="s">
        <v>150</v>
      </c>
      <c r="R119" s="130" t="s">
        <v>150</v>
      </c>
      <c r="S119" s="130" t="s">
        <v>150</v>
      </c>
      <c r="T119" s="130" t="s">
        <v>150</v>
      </c>
      <c r="U119" s="130" t="s">
        <v>150</v>
      </c>
      <c r="V119" s="130" t="s">
        <v>150</v>
      </c>
      <c r="W119" s="130" t="s">
        <v>150</v>
      </c>
      <c r="X119" s="130" t="s">
        <v>150</v>
      </c>
      <c r="Y119" s="110"/>
      <c r="Z119" s="110"/>
    </row>
    <row r="120" spans="2:26" ht="48" customHeight="1">
      <c r="B120" s="135">
        <v>112</v>
      </c>
      <c r="C120" s="253" t="s">
        <v>2193</v>
      </c>
      <c r="D120" s="274"/>
      <c r="E120" s="130" t="s">
        <v>45</v>
      </c>
      <c r="F120" s="130" t="s">
        <v>2</v>
      </c>
      <c r="G120" s="169" t="s">
        <v>127</v>
      </c>
      <c r="H120" s="110"/>
      <c r="I120" s="110"/>
      <c r="J120" s="257">
        <v>300000</v>
      </c>
      <c r="K120" s="110"/>
      <c r="L120" s="110"/>
      <c r="M120" s="110"/>
      <c r="N120" s="110"/>
      <c r="O120" s="130">
        <v>1</v>
      </c>
      <c r="P120" s="130" t="s">
        <v>150</v>
      </c>
      <c r="Q120" s="130" t="s">
        <v>150</v>
      </c>
      <c r="R120" s="130" t="s">
        <v>150</v>
      </c>
      <c r="S120" s="130" t="s">
        <v>150</v>
      </c>
      <c r="T120" s="130" t="s">
        <v>150</v>
      </c>
      <c r="U120" s="130" t="s">
        <v>150</v>
      </c>
      <c r="V120" s="130" t="s">
        <v>150</v>
      </c>
      <c r="W120" s="130" t="s">
        <v>150</v>
      </c>
      <c r="X120" s="130" t="s">
        <v>150</v>
      </c>
      <c r="Y120" s="110"/>
      <c r="Z120" s="110"/>
    </row>
    <row r="121" spans="2:26" ht="48" customHeight="1">
      <c r="B121" s="135">
        <v>113</v>
      </c>
      <c r="C121" s="253" t="s">
        <v>2194</v>
      </c>
      <c r="D121" s="274"/>
      <c r="E121" s="130" t="s">
        <v>45</v>
      </c>
      <c r="F121" s="130" t="s">
        <v>2</v>
      </c>
      <c r="G121" s="169" t="s">
        <v>127</v>
      </c>
      <c r="H121" s="110"/>
      <c r="I121" s="110"/>
      <c r="J121" s="257">
        <v>300000</v>
      </c>
      <c r="K121" s="110"/>
      <c r="L121" s="110"/>
      <c r="M121" s="110"/>
      <c r="N121" s="110"/>
      <c r="O121" s="130">
        <v>1</v>
      </c>
      <c r="P121" s="130" t="s">
        <v>150</v>
      </c>
      <c r="Q121" s="130" t="s">
        <v>150</v>
      </c>
      <c r="R121" s="130" t="s">
        <v>150</v>
      </c>
      <c r="S121" s="130" t="s">
        <v>150</v>
      </c>
      <c r="T121" s="130" t="s">
        <v>150</v>
      </c>
      <c r="U121" s="130" t="s">
        <v>150</v>
      </c>
      <c r="V121" s="130" t="s">
        <v>150</v>
      </c>
      <c r="W121" s="130" t="s">
        <v>150</v>
      </c>
      <c r="X121" s="130" t="s">
        <v>150</v>
      </c>
      <c r="Y121" s="110"/>
      <c r="Z121" s="110"/>
    </row>
    <row r="122" spans="2:26" ht="48" customHeight="1">
      <c r="B122" s="135">
        <v>114</v>
      </c>
      <c r="C122" s="253" t="s">
        <v>2195</v>
      </c>
      <c r="D122" s="274"/>
      <c r="E122" s="130" t="s">
        <v>45</v>
      </c>
      <c r="F122" s="130" t="s">
        <v>2</v>
      </c>
      <c r="G122" s="169" t="s">
        <v>127</v>
      </c>
      <c r="H122" s="110"/>
      <c r="I122" s="110"/>
      <c r="J122" s="257">
        <v>300000</v>
      </c>
      <c r="K122" s="110"/>
      <c r="L122" s="110"/>
      <c r="M122" s="110"/>
      <c r="N122" s="110"/>
      <c r="O122" s="130" t="s">
        <v>150</v>
      </c>
      <c r="P122" s="130">
        <v>1</v>
      </c>
      <c r="Q122" s="130" t="s">
        <v>150</v>
      </c>
      <c r="R122" s="130" t="s">
        <v>150</v>
      </c>
      <c r="S122" s="130" t="s">
        <v>150</v>
      </c>
      <c r="T122" s="130" t="s">
        <v>150</v>
      </c>
      <c r="U122" s="130" t="s">
        <v>150</v>
      </c>
      <c r="V122" s="130" t="s">
        <v>150</v>
      </c>
      <c r="W122" s="130" t="s">
        <v>150</v>
      </c>
      <c r="X122" s="130" t="s">
        <v>150</v>
      </c>
      <c r="Y122" s="110"/>
      <c r="Z122" s="110"/>
    </row>
    <row r="123" spans="2:26" ht="48" customHeight="1">
      <c r="B123" s="135">
        <v>115</v>
      </c>
      <c r="C123" s="253" t="s">
        <v>2196</v>
      </c>
      <c r="D123" s="274"/>
      <c r="E123" s="130" t="s">
        <v>45</v>
      </c>
      <c r="F123" s="130" t="s">
        <v>2</v>
      </c>
      <c r="G123" s="169" t="s">
        <v>127</v>
      </c>
      <c r="H123" s="110"/>
      <c r="I123" s="110"/>
      <c r="J123" s="257">
        <v>300000</v>
      </c>
      <c r="K123" s="110"/>
      <c r="L123" s="110"/>
      <c r="M123" s="110"/>
      <c r="N123" s="110"/>
      <c r="O123" s="130">
        <v>1</v>
      </c>
      <c r="P123" s="130" t="s">
        <v>150</v>
      </c>
      <c r="Q123" s="130" t="s">
        <v>150</v>
      </c>
      <c r="R123" s="130" t="s">
        <v>150</v>
      </c>
      <c r="S123" s="130" t="s">
        <v>150</v>
      </c>
      <c r="T123" s="130" t="s">
        <v>150</v>
      </c>
      <c r="U123" s="130" t="s">
        <v>150</v>
      </c>
      <c r="V123" s="130" t="s">
        <v>150</v>
      </c>
      <c r="W123" s="130" t="s">
        <v>150</v>
      </c>
      <c r="X123" s="130" t="s">
        <v>150</v>
      </c>
      <c r="Y123" s="110"/>
      <c r="Z123" s="110"/>
    </row>
    <row r="124" spans="2:26" ht="48" customHeight="1">
      <c r="B124" s="135">
        <v>116</v>
      </c>
      <c r="C124" s="253" t="s">
        <v>2197</v>
      </c>
      <c r="D124" s="274"/>
      <c r="E124" s="130" t="s">
        <v>45</v>
      </c>
      <c r="F124" s="130" t="s">
        <v>2</v>
      </c>
      <c r="G124" s="169" t="s">
        <v>127</v>
      </c>
      <c r="H124" s="110"/>
      <c r="I124" s="110"/>
      <c r="J124" s="257">
        <v>300000</v>
      </c>
      <c r="K124" s="110"/>
      <c r="L124" s="110"/>
      <c r="M124" s="110"/>
      <c r="N124" s="110"/>
      <c r="O124" s="130">
        <v>1</v>
      </c>
      <c r="P124" s="130" t="s">
        <v>150</v>
      </c>
      <c r="Q124" s="130" t="s">
        <v>150</v>
      </c>
      <c r="R124" s="130" t="s">
        <v>150</v>
      </c>
      <c r="S124" s="130" t="s">
        <v>150</v>
      </c>
      <c r="T124" s="130" t="s">
        <v>150</v>
      </c>
      <c r="U124" s="130" t="s">
        <v>150</v>
      </c>
      <c r="V124" s="130" t="s">
        <v>150</v>
      </c>
      <c r="W124" s="130" t="s">
        <v>150</v>
      </c>
      <c r="X124" s="130" t="s">
        <v>150</v>
      </c>
      <c r="Y124" s="110"/>
      <c r="Z124" s="110"/>
    </row>
    <row r="125" spans="2:26" ht="48" customHeight="1">
      <c r="B125" s="135">
        <v>117</v>
      </c>
      <c r="C125" s="253" t="s">
        <v>2198</v>
      </c>
      <c r="D125" s="274"/>
      <c r="E125" s="130" t="s">
        <v>45</v>
      </c>
      <c r="F125" s="130" t="s">
        <v>2</v>
      </c>
      <c r="G125" s="169" t="s">
        <v>127</v>
      </c>
      <c r="H125" s="110"/>
      <c r="I125" s="110"/>
      <c r="J125" s="257">
        <v>300000</v>
      </c>
      <c r="K125" s="110"/>
      <c r="L125" s="110"/>
      <c r="M125" s="110"/>
      <c r="N125" s="110"/>
      <c r="O125" s="130">
        <v>1</v>
      </c>
      <c r="P125" s="130" t="s">
        <v>150</v>
      </c>
      <c r="Q125" s="130" t="s">
        <v>150</v>
      </c>
      <c r="R125" s="130" t="s">
        <v>150</v>
      </c>
      <c r="S125" s="130" t="s">
        <v>150</v>
      </c>
      <c r="T125" s="130" t="s">
        <v>150</v>
      </c>
      <c r="U125" s="130" t="s">
        <v>150</v>
      </c>
      <c r="V125" s="130" t="s">
        <v>150</v>
      </c>
      <c r="W125" s="130" t="s">
        <v>150</v>
      </c>
      <c r="X125" s="130" t="s">
        <v>150</v>
      </c>
      <c r="Y125" s="110"/>
      <c r="Z125" s="110"/>
    </row>
    <row r="126" spans="2:26" ht="48" customHeight="1">
      <c r="B126" s="135">
        <v>118</v>
      </c>
      <c r="C126" s="253" t="s">
        <v>2199</v>
      </c>
      <c r="D126" s="274"/>
      <c r="E126" s="130" t="s">
        <v>49</v>
      </c>
      <c r="F126" s="130" t="s">
        <v>2</v>
      </c>
      <c r="G126" s="169" t="s">
        <v>127</v>
      </c>
      <c r="H126" s="110"/>
      <c r="I126" s="110"/>
      <c r="J126" s="257">
        <v>100000</v>
      </c>
      <c r="K126" s="110"/>
      <c r="L126" s="110"/>
      <c r="M126" s="110"/>
      <c r="N126" s="110"/>
      <c r="O126" s="130">
        <v>1</v>
      </c>
      <c r="P126" s="130" t="s">
        <v>150</v>
      </c>
      <c r="Q126" s="130" t="s">
        <v>150</v>
      </c>
      <c r="R126" s="130" t="s">
        <v>150</v>
      </c>
      <c r="S126" s="130" t="s">
        <v>150</v>
      </c>
      <c r="T126" s="130" t="s">
        <v>150</v>
      </c>
      <c r="U126" s="130" t="s">
        <v>150</v>
      </c>
      <c r="V126" s="130" t="s">
        <v>150</v>
      </c>
      <c r="W126" s="130" t="s">
        <v>150</v>
      </c>
      <c r="X126" s="130" t="s">
        <v>150</v>
      </c>
      <c r="Y126" s="110"/>
      <c r="Z126" s="110"/>
    </row>
    <row r="127" spans="2:26" ht="48" customHeight="1">
      <c r="B127" s="135">
        <v>119</v>
      </c>
      <c r="C127" s="253" t="s">
        <v>2200</v>
      </c>
      <c r="D127" s="274"/>
      <c r="E127" s="130" t="s">
        <v>49</v>
      </c>
      <c r="F127" s="130" t="s">
        <v>2</v>
      </c>
      <c r="G127" s="169" t="s">
        <v>127</v>
      </c>
      <c r="H127" s="110"/>
      <c r="I127" s="110"/>
      <c r="J127" s="257">
        <v>100000</v>
      </c>
      <c r="K127" s="110"/>
      <c r="L127" s="110"/>
      <c r="M127" s="110"/>
      <c r="N127" s="110"/>
      <c r="O127" s="130">
        <v>1</v>
      </c>
      <c r="P127" s="130" t="s">
        <v>150</v>
      </c>
      <c r="Q127" s="130" t="s">
        <v>150</v>
      </c>
      <c r="R127" s="130" t="s">
        <v>150</v>
      </c>
      <c r="S127" s="130" t="s">
        <v>150</v>
      </c>
      <c r="T127" s="130" t="s">
        <v>150</v>
      </c>
      <c r="U127" s="130" t="s">
        <v>150</v>
      </c>
      <c r="V127" s="130" t="s">
        <v>150</v>
      </c>
      <c r="W127" s="130" t="s">
        <v>150</v>
      </c>
      <c r="X127" s="130" t="s">
        <v>150</v>
      </c>
      <c r="Y127" s="110"/>
      <c r="Z127" s="110"/>
    </row>
    <row r="128" spans="2:26" ht="48" customHeight="1">
      <c r="B128" s="135">
        <v>120</v>
      </c>
      <c r="C128" s="253" t="s">
        <v>2201</v>
      </c>
      <c r="D128" s="274"/>
      <c r="E128" s="130" t="s">
        <v>49</v>
      </c>
      <c r="F128" s="130" t="s">
        <v>2</v>
      </c>
      <c r="G128" s="169" t="s">
        <v>127</v>
      </c>
      <c r="H128" s="110"/>
      <c r="I128" s="110"/>
      <c r="J128" s="257">
        <v>100000</v>
      </c>
      <c r="K128" s="110"/>
      <c r="L128" s="110"/>
      <c r="M128" s="110"/>
      <c r="N128" s="110"/>
      <c r="O128" s="130">
        <v>1</v>
      </c>
      <c r="P128" s="130" t="s">
        <v>150</v>
      </c>
      <c r="Q128" s="130" t="s">
        <v>150</v>
      </c>
      <c r="R128" s="130" t="s">
        <v>150</v>
      </c>
      <c r="S128" s="130" t="s">
        <v>150</v>
      </c>
      <c r="T128" s="130" t="s">
        <v>150</v>
      </c>
      <c r="U128" s="130" t="s">
        <v>150</v>
      </c>
      <c r="V128" s="130" t="s">
        <v>150</v>
      </c>
      <c r="W128" s="130" t="s">
        <v>150</v>
      </c>
      <c r="X128" s="130" t="s">
        <v>150</v>
      </c>
      <c r="Y128" s="110"/>
      <c r="Z128" s="110"/>
    </row>
    <row r="129" spans="2:26" ht="48" customHeight="1">
      <c r="B129" s="135">
        <v>121</v>
      </c>
      <c r="C129" s="253" t="s">
        <v>2202</v>
      </c>
      <c r="D129" s="274"/>
      <c r="E129" s="130" t="s">
        <v>49</v>
      </c>
      <c r="F129" s="130" t="s">
        <v>2</v>
      </c>
      <c r="G129" s="169" t="s">
        <v>127</v>
      </c>
      <c r="H129" s="110"/>
      <c r="I129" s="110"/>
      <c r="J129" s="257">
        <v>100000</v>
      </c>
      <c r="K129" s="110"/>
      <c r="L129" s="110"/>
      <c r="M129" s="110"/>
      <c r="N129" s="110"/>
      <c r="O129" s="130">
        <v>1</v>
      </c>
      <c r="P129" s="130" t="s">
        <v>150</v>
      </c>
      <c r="Q129" s="130" t="s">
        <v>150</v>
      </c>
      <c r="R129" s="130" t="s">
        <v>150</v>
      </c>
      <c r="S129" s="130" t="s">
        <v>150</v>
      </c>
      <c r="T129" s="130" t="s">
        <v>150</v>
      </c>
      <c r="U129" s="130" t="s">
        <v>150</v>
      </c>
      <c r="V129" s="130" t="s">
        <v>150</v>
      </c>
      <c r="W129" s="130" t="s">
        <v>150</v>
      </c>
      <c r="X129" s="130" t="s">
        <v>150</v>
      </c>
      <c r="Y129" s="110"/>
      <c r="Z129" s="110"/>
    </row>
    <row r="130" spans="2:26" ht="48" customHeight="1">
      <c r="B130" s="135">
        <v>122</v>
      </c>
      <c r="C130" s="253" t="s">
        <v>2203</v>
      </c>
      <c r="D130" s="274"/>
      <c r="E130" s="130" t="s">
        <v>50</v>
      </c>
      <c r="F130" s="130" t="s">
        <v>2</v>
      </c>
      <c r="G130" s="169" t="s">
        <v>127</v>
      </c>
      <c r="H130" s="110"/>
      <c r="I130" s="110"/>
      <c r="J130" s="257">
        <v>1000000</v>
      </c>
      <c r="K130" s="110"/>
      <c r="L130" s="110"/>
      <c r="M130" s="110"/>
      <c r="N130" s="110"/>
      <c r="O130" s="130">
        <v>1</v>
      </c>
      <c r="P130" s="130" t="s">
        <v>150</v>
      </c>
      <c r="Q130" s="130" t="s">
        <v>150</v>
      </c>
      <c r="R130" s="130" t="s">
        <v>150</v>
      </c>
      <c r="S130" s="130" t="s">
        <v>150</v>
      </c>
      <c r="T130" s="130" t="s">
        <v>150</v>
      </c>
      <c r="U130" s="130" t="s">
        <v>150</v>
      </c>
      <c r="V130" s="130" t="s">
        <v>150</v>
      </c>
      <c r="W130" s="130" t="s">
        <v>150</v>
      </c>
      <c r="X130" s="130" t="s">
        <v>150</v>
      </c>
      <c r="Y130" s="110"/>
      <c r="Z130" s="110"/>
    </row>
    <row r="131" spans="2:26" ht="48" customHeight="1">
      <c r="B131" s="135">
        <v>123</v>
      </c>
      <c r="C131" s="253" t="s">
        <v>2204</v>
      </c>
      <c r="D131" s="277" t="s">
        <v>2213</v>
      </c>
      <c r="E131" s="130" t="s">
        <v>46</v>
      </c>
      <c r="F131" s="130" t="s">
        <v>6</v>
      </c>
      <c r="G131" s="169" t="s">
        <v>127</v>
      </c>
      <c r="H131" s="110"/>
      <c r="I131" s="110"/>
      <c r="J131" s="257">
        <v>30000</v>
      </c>
      <c r="K131" s="110"/>
      <c r="L131" s="110"/>
      <c r="M131" s="110"/>
      <c r="N131" s="110"/>
      <c r="O131" s="130">
        <v>1</v>
      </c>
      <c r="P131" s="130" t="s">
        <v>150</v>
      </c>
      <c r="Q131" s="130" t="s">
        <v>150</v>
      </c>
      <c r="R131" s="130" t="s">
        <v>150</v>
      </c>
      <c r="S131" s="130" t="s">
        <v>150</v>
      </c>
      <c r="T131" s="130" t="s">
        <v>150</v>
      </c>
      <c r="U131" s="130" t="s">
        <v>150</v>
      </c>
      <c r="V131" s="130" t="s">
        <v>150</v>
      </c>
      <c r="W131" s="130" t="s">
        <v>150</v>
      </c>
      <c r="X131" s="130" t="s">
        <v>150</v>
      </c>
      <c r="Y131" s="110"/>
      <c r="Z131" s="110"/>
    </row>
    <row r="132" spans="2:26" ht="48" customHeight="1">
      <c r="B132" s="135">
        <v>124</v>
      </c>
      <c r="C132" s="253" t="s">
        <v>2205</v>
      </c>
      <c r="D132" s="277" t="s">
        <v>2213</v>
      </c>
      <c r="E132" s="130" t="s">
        <v>46</v>
      </c>
      <c r="F132" s="130" t="s">
        <v>6</v>
      </c>
      <c r="G132" s="169" t="s">
        <v>127</v>
      </c>
      <c r="H132" s="110"/>
      <c r="I132" s="110"/>
      <c r="J132" s="257">
        <v>30000</v>
      </c>
      <c r="K132" s="110"/>
      <c r="L132" s="110"/>
      <c r="M132" s="110"/>
      <c r="N132" s="110"/>
      <c r="O132" s="130">
        <v>1</v>
      </c>
      <c r="P132" s="130" t="s">
        <v>150</v>
      </c>
      <c r="Q132" s="130" t="s">
        <v>150</v>
      </c>
      <c r="R132" s="130" t="s">
        <v>150</v>
      </c>
      <c r="S132" s="130" t="s">
        <v>150</v>
      </c>
      <c r="T132" s="130" t="s">
        <v>150</v>
      </c>
      <c r="U132" s="130" t="s">
        <v>150</v>
      </c>
      <c r="V132" s="130" t="s">
        <v>150</v>
      </c>
      <c r="W132" s="130" t="s">
        <v>150</v>
      </c>
      <c r="X132" s="130" t="s">
        <v>150</v>
      </c>
      <c r="Y132" s="110"/>
      <c r="Z132" s="110"/>
    </row>
    <row r="133" spans="2:26" ht="48" customHeight="1">
      <c r="B133" s="135">
        <v>125</v>
      </c>
      <c r="C133" s="253" t="s">
        <v>2206</v>
      </c>
      <c r="D133" s="277" t="s">
        <v>2213</v>
      </c>
      <c r="E133" s="130" t="s">
        <v>46</v>
      </c>
      <c r="F133" s="130" t="s">
        <v>6</v>
      </c>
      <c r="G133" s="169" t="s">
        <v>127</v>
      </c>
      <c r="H133" s="110"/>
      <c r="I133" s="110"/>
      <c r="J133" s="257">
        <v>30000</v>
      </c>
      <c r="K133" s="110"/>
      <c r="L133" s="110"/>
      <c r="M133" s="110"/>
      <c r="N133" s="110"/>
      <c r="O133" s="130">
        <v>1</v>
      </c>
      <c r="P133" s="130" t="s">
        <v>150</v>
      </c>
      <c r="Q133" s="130" t="s">
        <v>150</v>
      </c>
      <c r="R133" s="130" t="s">
        <v>150</v>
      </c>
      <c r="S133" s="130" t="s">
        <v>150</v>
      </c>
      <c r="T133" s="130" t="s">
        <v>150</v>
      </c>
      <c r="U133" s="130" t="s">
        <v>150</v>
      </c>
      <c r="V133" s="130" t="s">
        <v>150</v>
      </c>
      <c r="W133" s="130" t="s">
        <v>150</v>
      </c>
      <c r="X133" s="130" t="s">
        <v>150</v>
      </c>
      <c r="Y133" s="110"/>
      <c r="Z133" s="110"/>
    </row>
    <row r="134" spans="2:26" ht="48" customHeight="1">
      <c r="B134" s="135">
        <v>126</v>
      </c>
      <c r="C134" s="253" t="s">
        <v>2207</v>
      </c>
      <c r="D134" s="277" t="s">
        <v>2213</v>
      </c>
      <c r="E134" s="130" t="s">
        <v>46</v>
      </c>
      <c r="F134" s="130" t="s">
        <v>6</v>
      </c>
      <c r="G134" s="169" t="s">
        <v>127</v>
      </c>
      <c r="H134" s="110"/>
      <c r="I134" s="110"/>
      <c r="J134" s="257">
        <v>30000</v>
      </c>
      <c r="K134" s="110"/>
      <c r="L134" s="110"/>
      <c r="M134" s="110"/>
      <c r="N134" s="110"/>
      <c r="O134" s="130">
        <v>1</v>
      </c>
      <c r="P134" s="130" t="s">
        <v>150</v>
      </c>
      <c r="Q134" s="130" t="s">
        <v>150</v>
      </c>
      <c r="R134" s="130" t="s">
        <v>150</v>
      </c>
      <c r="S134" s="130" t="s">
        <v>150</v>
      </c>
      <c r="T134" s="130" t="s">
        <v>150</v>
      </c>
      <c r="U134" s="130" t="s">
        <v>150</v>
      </c>
      <c r="V134" s="130" t="s">
        <v>150</v>
      </c>
      <c r="W134" s="130" t="s">
        <v>150</v>
      </c>
      <c r="X134" s="130" t="s">
        <v>150</v>
      </c>
      <c r="Y134" s="110"/>
      <c r="Z134" s="110"/>
    </row>
    <row r="135" spans="2:26" ht="48" customHeight="1">
      <c r="B135" s="135">
        <v>127</v>
      </c>
      <c r="C135" s="253" t="s">
        <v>2208</v>
      </c>
      <c r="D135" s="277" t="s">
        <v>2213</v>
      </c>
      <c r="E135" s="130" t="s">
        <v>46</v>
      </c>
      <c r="F135" s="130" t="s">
        <v>6</v>
      </c>
      <c r="G135" s="169" t="s">
        <v>127</v>
      </c>
      <c r="H135" s="110"/>
      <c r="I135" s="110"/>
      <c r="J135" s="257">
        <v>30000</v>
      </c>
      <c r="K135" s="110"/>
      <c r="L135" s="110"/>
      <c r="M135" s="110"/>
      <c r="N135" s="110"/>
      <c r="O135" s="130">
        <v>1</v>
      </c>
      <c r="P135" s="130" t="s">
        <v>150</v>
      </c>
      <c r="Q135" s="130" t="s">
        <v>150</v>
      </c>
      <c r="R135" s="130" t="s">
        <v>150</v>
      </c>
      <c r="S135" s="130" t="s">
        <v>150</v>
      </c>
      <c r="T135" s="130" t="s">
        <v>150</v>
      </c>
      <c r="U135" s="130" t="s">
        <v>150</v>
      </c>
      <c r="V135" s="130" t="s">
        <v>150</v>
      </c>
      <c r="W135" s="130" t="s">
        <v>150</v>
      </c>
      <c r="X135" s="130" t="s">
        <v>150</v>
      </c>
      <c r="Y135" s="110"/>
      <c r="Z135" s="110"/>
    </row>
    <row r="136" spans="2:26" ht="48" customHeight="1">
      <c r="B136" s="135">
        <v>128</v>
      </c>
      <c r="C136" s="253" t="s">
        <v>2209</v>
      </c>
      <c r="D136" s="277" t="s">
        <v>2213</v>
      </c>
      <c r="E136" s="130" t="s">
        <v>46</v>
      </c>
      <c r="F136" s="130" t="s">
        <v>6</v>
      </c>
      <c r="G136" s="169" t="s">
        <v>127</v>
      </c>
      <c r="H136" s="110"/>
      <c r="I136" s="110"/>
      <c r="J136" s="257">
        <v>30000</v>
      </c>
      <c r="K136" s="110"/>
      <c r="L136" s="110"/>
      <c r="M136" s="110"/>
      <c r="N136" s="110"/>
      <c r="O136" s="130">
        <v>1</v>
      </c>
      <c r="P136" s="130" t="s">
        <v>150</v>
      </c>
      <c r="Q136" s="130" t="s">
        <v>150</v>
      </c>
      <c r="R136" s="130" t="s">
        <v>150</v>
      </c>
      <c r="S136" s="130" t="s">
        <v>150</v>
      </c>
      <c r="T136" s="130" t="s">
        <v>150</v>
      </c>
      <c r="U136" s="130" t="s">
        <v>150</v>
      </c>
      <c r="V136" s="130" t="s">
        <v>150</v>
      </c>
      <c r="W136" s="130" t="s">
        <v>150</v>
      </c>
      <c r="X136" s="130" t="s">
        <v>150</v>
      </c>
      <c r="Y136" s="110"/>
      <c r="Z136" s="110"/>
    </row>
    <row r="137" spans="2:26" ht="48" customHeight="1">
      <c r="B137" s="135">
        <v>129</v>
      </c>
      <c r="C137" s="253" t="s">
        <v>2210</v>
      </c>
      <c r="D137" s="277" t="s">
        <v>2213</v>
      </c>
      <c r="E137" s="130" t="s">
        <v>46</v>
      </c>
      <c r="F137" s="130" t="s">
        <v>6</v>
      </c>
      <c r="G137" s="169" t="s">
        <v>127</v>
      </c>
      <c r="H137" s="110"/>
      <c r="I137" s="110"/>
      <c r="J137" s="257">
        <v>30000</v>
      </c>
      <c r="K137" s="110"/>
      <c r="L137" s="110"/>
      <c r="M137" s="110"/>
      <c r="N137" s="110"/>
      <c r="O137" s="130">
        <v>1</v>
      </c>
      <c r="P137" s="130" t="s">
        <v>150</v>
      </c>
      <c r="Q137" s="130" t="s">
        <v>150</v>
      </c>
      <c r="R137" s="130" t="s">
        <v>150</v>
      </c>
      <c r="S137" s="130" t="s">
        <v>150</v>
      </c>
      <c r="T137" s="130" t="s">
        <v>150</v>
      </c>
      <c r="U137" s="130" t="s">
        <v>150</v>
      </c>
      <c r="V137" s="130" t="s">
        <v>150</v>
      </c>
      <c r="W137" s="130" t="s">
        <v>150</v>
      </c>
      <c r="X137" s="130" t="s">
        <v>150</v>
      </c>
      <c r="Y137" s="110"/>
      <c r="Z137" s="110"/>
    </row>
    <row r="138" spans="2:26" ht="48" customHeight="1">
      <c r="B138" s="135">
        <v>130</v>
      </c>
      <c r="C138" s="253" t="s">
        <v>2211</v>
      </c>
      <c r="D138" s="277" t="s">
        <v>2214</v>
      </c>
      <c r="E138" s="130" t="s">
        <v>46</v>
      </c>
      <c r="F138" s="130" t="s">
        <v>6</v>
      </c>
      <c r="G138" s="169" t="s">
        <v>127</v>
      </c>
      <c r="H138" s="110"/>
      <c r="I138" s="110"/>
      <c r="J138" s="257">
        <v>30000</v>
      </c>
      <c r="K138" s="110"/>
      <c r="L138" s="110"/>
      <c r="M138" s="110"/>
      <c r="N138" s="110"/>
      <c r="O138" s="130">
        <v>1</v>
      </c>
      <c r="P138" s="130" t="s">
        <v>150</v>
      </c>
      <c r="Q138" s="130" t="s">
        <v>150</v>
      </c>
      <c r="R138" s="130" t="s">
        <v>150</v>
      </c>
      <c r="S138" s="130" t="s">
        <v>150</v>
      </c>
      <c r="T138" s="130" t="s">
        <v>150</v>
      </c>
      <c r="U138" s="130" t="s">
        <v>150</v>
      </c>
      <c r="V138" s="130" t="s">
        <v>150</v>
      </c>
      <c r="W138" s="130" t="s">
        <v>150</v>
      </c>
      <c r="X138" s="130" t="s">
        <v>150</v>
      </c>
      <c r="Y138" s="110"/>
      <c r="Z138" s="110"/>
    </row>
    <row r="139" spans="2:26" ht="48" customHeight="1">
      <c r="B139" s="135">
        <v>131</v>
      </c>
      <c r="C139" s="253" t="s">
        <v>2212</v>
      </c>
      <c r="D139" s="277" t="s">
        <v>2213</v>
      </c>
      <c r="E139" s="130" t="s">
        <v>46</v>
      </c>
      <c r="F139" s="130" t="s">
        <v>6</v>
      </c>
      <c r="G139" s="169" t="s">
        <v>127</v>
      </c>
      <c r="H139" s="110"/>
      <c r="I139" s="110"/>
      <c r="J139" s="257">
        <v>30000</v>
      </c>
      <c r="K139" s="110"/>
      <c r="L139" s="110"/>
      <c r="M139" s="110"/>
      <c r="N139" s="110"/>
      <c r="O139" s="130">
        <v>1</v>
      </c>
      <c r="P139" s="130" t="s">
        <v>150</v>
      </c>
      <c r="Q139" s="130" t="s">
        <v>150</v>
      </c>
      <c r="R139" s="130" t="s">
        <v>150</v>
      </c>
      <c r="S139" s="130" t="s">
        <v>150</v>
      </c>
      <c r="T139" s="130" t="s">
        <v>150</v>
      </c>
      <c r="U139" s="130" t="s">
        <v>150</v>
      </c>
      <c r="V139" s="130" t="s">
        <v>150</v>
      </c>
      <c r="W139" s="130" t="s">
        <v>150</v>
      </c>
      <c r="X139" s="130" t="s">
        <v>150</v>
      </c>
      <c r="Y139" s="110"/>
      <c r="Z139" s="110"/>
    </row>
    <row r="140" spans="2:26" ht="48" customHeight="1">
      <c r="B140" s="135">
        <v>132</v>
      </c>
      <c r="C140" s="253" t="s">
        <v>2215</v>
      </c>
      <c r="D140" s="277"/>
      <c r="E140" s="130" t="s">
        <v>47</v>
      </c>
      <c r="F140" s="130" t="s">
        <v>2</v>
      </c>
      <c r="G140" s="169" t="s">
        <v>127</v>
      </c>
      <c r="H140" s="110"/>
      <c r="I140" s="110"/>
      <c r="J140" s="257">
        <v>100000</v>
      </c>
      <c r="K140" s="110"/>
      <c r="L140" s="110"/>
      <c r="M140" s="110"/>
      <c r="N140" s="110"/>
      <c r="O140" s="130">
        <v>1</v>
      </c>
      <c r="P140" s="130" t="s">
        <v>150</v>
      </c>
      <c r="Q140" s="130" t="s">
        <v>150</v>
      </c>
      <c r="R140" s="130" t="s">
        <v>150</v>
      </c>
      <c r="S140" s="130" t="s">
        <v>150</v>
      </c>
      <c r="T140" s="130" t="s">
        <v>150</v>
      </c>
      <c r="U140" s="130" t="s">
        <v>150</v>
      </c>
      <c r="V140" s="130" t="s">
        <v>150</v>
      </c>
      <c r="W140" s="130" t="s">
        <v>150</v>
      </c>
      <c r="X140" s="130" t="s">
        <v>150</v>
      </c>
      <c r="Y140" s="110"/>
      <c r="Z140" s="110"/>
    </row>
    <row r="141" spans="2:26" ht="48" customHeight="1">
      <c r="B141" s="135">
        <v>133</v>
      </c>
      <c r="C141" s="253" t="s">
        <v>2216</v>
      </c>
      <c r="D141" s="277"/>
      <c r="E141" s="130" t="s">
        <v>47</v>
      </c>
      <c r="F141" s="130" t="s">
        <v>2</v>
      </c>
      <c r="G141" s="169" t="s">
        <v>127</v>
      </c>
      <c r="H141" s="110"/>
      <c r="I141" s="110"/>
      <c r="J141" s="257">
        <v>100000</v>
      </c>
      <c r="K141" s="110"/>
      <c r="L141" s="110"/>
      <c r="M141" s="110"/>
      <c r="N141" s="110"/>
      <c r="O141" s="130">
        <v>1</v>
      </c>
      <c r="P141" s="130" t="s">
        <v>150</v>
      </c>
      <c r="Q141" s="130" t="s">
        <v>150</v>
      </c>
      <c r="R141" s="130" t="s">
        <v>150</v>
      </c>
      <c r="S141" s="130" t="s">
        <v>150</v>
      </c>
      <c r="T141" s="130" t="s">
        <v>150</v>
      </c>
      <c r="U141" s="130" t="s">
        <v>150</v>
      </c>
      <c r="V141" s="130" t="s">
        <v>150</v>
      </c>
      <c r="W141" s="130" t="s">
        <v>150</v>
      </c>
      <c r="X141" s="130" t="s">
        <v>150</v>
      </c>
      <c r="Y141" s="110"/>
      <c r="Z141" s="110"/>
    </row>
    <row r="142" spans="2:26" ht="48" customHeight="1">
      <c r="B142" s="135">
        <v>134</v>
      </c>
      <c r="C142" s="253" t="s">
        <v>2217</v>
      </c>
      <c r="D142" s="277"/>
      <c r="E142" s="130" t="s">
        <v>47</v>
      </c>
      <c r="F142" s="130" t="s">
        <v>2</v>
      </c>
      <c r="G142" s="169" t="s">
        <v>127</v>
      </c>
      <c r="H142" s="110"/>
      <c r="I142" s="110"/>
      <c r="J142" s="257">
        <v>100000</v>
      </c>
      <c r="K142" s="110"/>
      <c r="L142" s="110"/>
      <c r="M142" s="110"/>
      <c r="N142" s="110"/>
      <c r="O142" s="130">
        <v>1</v>
      </c>
      <c r="P142" s="130" t="s">
        <v>150</v>
      </c>
      <c r="Q142" s="130" t="s">
        <v>150</v>
      </c>
      <c r="R142" s="130" t="s">
        <v>150</v>
      </c>
      <c r="S142" s="130" t="s">
        <v>150</v>
      </c>
      <c r="T142" s="130" t="s">
        <v>150</v>
      </c>
      <c r="U142" s="130" t="s">
        <v>150</v>
      </c>
      <c r="V142" s="130" t="s">
        <v>150</v>
      </c>
      <c r="W142" s="130" t="s">
        <v>150</v>
      </c>
      <c r="X142" s="130" t="s">
        <v>150</v>
      </c>
      <c r="Y142" s="110"/>
      <c r="Z142" s="110"/>
    </row>
    <row r="143" spans="2:26" ht="48" customHeight="1">
      <c r="B143" s="135">
        <v>135</v>
      </c>
      <c r="C143" s="253" t="s">
        <v>2218</v>
      </c>
      <c r="D143" s="277"/>
      <c r="E143" s="130" t="s">
        <v>47</v>
      </c>
      <c r="F143" s="130" t="s">
        <v>2</v>
      </c>
      <c r="G143" s="169" t="s">
        <v>127</v>
      </c>
      <c r="H143" s="110"/>
      <c r="I143" s="110"/>
      <c r="J143" s="257">
        <v>100000</v>
      </c>
      <c r="K143" s="110"/>
      <c r="L143" s="110"/>
      <c r="M143" s="110"/>
      <c r="N143" s="110"/>
      <c r="O143" s="130">
        <v>1</v>
      </c>
      <c r="P143" s="130" t="s">
        <v>150</v>
      </c>
      <c r="Q143" s="130" t="s">
        <v>150</v>
      </c>
      <c r="R143" s="130" t="s">
        <v>150</v>
      </c>
      <c r="S143" s="130" t="s">
        <v>150</v>
      </c>
      <c r="T143" s="130" t="s">
        <v>150</v>
      </c>
      <c r="U143" s="130" t="s">
        <v>150</v>
      </c>
      <c r="V143" s="130" t="s">
        <v>150</v>
      </c>
      <c r="W143" s="130" t="s">
        <v>150</v>
      </c>
      <c r="X143" s="130" t="s">
        <v>150</v>
      </c>
      <c r="Y143" s="110"/>
      <c r="Z143" s="110"/>
    </row>
    <row r="144" spans="2:26" ht="48" customHeight="1">
      <c r="B144" s="135">
        <v>136</v>
      </c>
      <c r="C144" s="253" t="s">
        <v>2219</v>
      </c>
      <c r="D144" s="277"/>
      <c r="E144" s="130" t="s">
        <v>47</v>
      </c>
      <c r="F144" s="130" t="s">
        <v>2</v>
      </c>
      <c r="G144" s="169" t="s">
        <v>127</v>
      </c>
      <c r="H144" s="110"/>
      <c r="I144" s="110"/>
      <c r="J144" s="257">
        <v>100000</v>
      </c>
      <c r="K144" s="110"/>
      <c r="L144" s="110"/>
      <c r="M144" s="110"/>
      <c r="N144" s="110"/>
      <c r="O144" s="130">
        <v>1</v>
      </c>
      <c r="P144" s="130" t="s">
        <v>150</v>
      </c>
      <c r="Q144" s="130" t="s">
        <v>150</v>
      </c>
      <c r="R144" s="130" t="s">
        <v>150</v>
      </c>
      <c r="S144" s="130" t="s">
        <v>150</v>
      </c>
      <c r="T144" s="130" t="s">
        <v>150</v>
      </c>
      <c r="U144" s="130" t="s">
        <v>150</v>
      </c>
      <c r="V144" s="130" t="s">
        <v>150</v>
      </c>
      <c r="W144" s="130" t="s">
        <v>150</v>
      </c>
      <c r="X144" s="130" t="s">
        <v>150</v>
      </c>
      <c r="Y144" s="110"/>
      <c r="Z144" s="110"/>
    </row>
    <row r="145" spans="2:26" ht="48" customHeight="1">
      <c r="B145" s="135">
        <v>137</v>
      </c>
      <c r="C145" s="253" t="s">
        <v>2220</v>
      </c>
      <c r="D145" s="277"/>
      <c r="E145" s="130" t="s">
        <v>47</v>
      </c>
      <c r="F145" s="130" t="s">
        <v>2</v>
      </c>
      <c r="G145" s="169" t="s">
        <v>127</v>
      </c>
      <c r="H145" s="110"/>
      <c r="I145" s="110"/>
      <c r="J145" s="257">
        <v>100000</v>
      </c>
      <c r="K145" s="110"/>
      <c r="L145" s="110"/>
      <c r="M145" s="110"/>
      <c r="N145" s="110"/>
      <c r="O145" s="130">
        <v>1</v>
      </c>
      <c r="P145" s="130" t="s">
        <v>150</v>
      </c>
      <c r="Q145" s="130" t="s">
        <v>150</v>
      </c>
      <c r="R145" s="130" t="s">
        <v>150</v>
      </c>
      <c r="S145" s="130" t="s">
        <v>150</v>
      </c>
      <c r="T145" s="130" t="s">
        <v>150</v>
      </c>
      <c r="U145" s="130" t="s">
        <v>150</v>
      </c>
      <c r="V145" s="130" t="s">
        <v>150</v>
      </c>
      <c r="W145" s="130" t="s">
        <v>150</v>
      </c>
      <c r="X145" s="130" t="s">
        <v>150</v>
      </c>
      <c r="Y145" s="110"/>
      <c r="Z145" s="110"/>
    </row>
    <row r="146" spans="2:26" ht="48" customHeight="1">
      <c r="B146" s="135">
        <v>138</v>
      </c>
      <c r="C146" s="253" t="s">
        <v>2221</v>
      </c>
      <c r="D146" s="277"/>
      <c r="E146" s="130" t="s">
        <v>47</v>
      </c>
      <c r="F146" s="130" t="s">
        <v>2</v>
      </c>
      <c r="G146" s="169" t="s">
        <v>127</v>
      </c>
      <c r="H146" s="110"/>
      <c r="I146" s="110"/>
      <c r="J146" s="257">
        <v>100000</v>
      </c>
      <c r="K146" s="110"/>
      <c r="L146" s="110"/>
      <c r="M146" s="110"/>
      <c r="N146" s="110"/>
      <c r="O146" s="130">
        <v>1</v>
      </c>
      <c r="P146" s="130" t="s">
        <v>150</v>
      </c>
      <c r="Q146" s="130" t="s">
        <v>150</v>
      </c>
      <c r="R146" s="130" t="s">
        <v>150</v>
      </c>
      <c r="S146" s="130" t="s">
        <v>150</v>
      </c>
      <c r="T146" s="130" t="s">
        <v>150</v>
      </c>
      <c r="U146" s="130" t="s">
        <v>150</v>
      </c>
      <c r="V146" s="130" t="s">
        <v>150</v>
      </c>
      <c r="W146" s="130" t="s">
        <v>150</v>
      </c>
      <c r="X146" s="130" t="s">
        <v>150</v>
      </c>
      <c r="Y146" s="110"/>
      <c r="Z146" s="110"/>
    </row>
    <row r="147" spans="2:26" ht="48" customHeight="1">
      <c r="B147" s="135">
        <v>139</v>
      </c>
      <c r="C147" s="253" t="s">
        <v>2222</v>
      </c>
      <c r="D147" s="277"/>
      <c r="E147" s="130" t="s">
        <v>47</v>
      </c>
      <c r="F147" s="130" t="s">
        <v>2</v>
      </c>
      <c r="G147" s="169" t="s">
        <v>127</v>
      </c>
      <c r="H147" s="110"/>
      <c r="I147" s="110"/>
      <c r="J147" s="257">
        <v>100000</v>
      </c>
      <c r="K147" s="110"/>
      <c r="L147" s="110"/>
      <c r="M147" s="110"/>
      <c r="N147" s="110"/>
      <c r="O147" s="130">
        <v>1</v>
      </c>
      <c r="P147" s="130" t="s">
        <v>150</v>
      </c>
      <c r="Q147" s="130" t="s">
        <v>150</v>
      </c>
      <c r="R147" s="130" t="s">
        <v>150</v>
      </c>
      <c r="S147" s="130" t="s">
        <v>150</v>
      </c>
      <c r="T147" s="130" t="s">
        <v>150</v>
      </c>
      <c r="U147" s="130" t="s">
        <v>150</v>
      </c>
      <c r="V147" s="130" t="s">
        <v>150</v>
      </c>
      <c r="W147" s="130" t="s">
        <v>150</v>
      </c>
      <c r="X147" s="130" t="s">
        <v>150</v>
      </c>
      <c r="Y147" s="110"/>
      <c r="Z147" s="110"/>
    </row>
    <row r="148" spans="2:26" ht="48" customHeight="1">
      <c r="B148" s="135">
        <v>140</v>
      </c>
      <c r="C148" s="253" t="s">
        <v>2223</v>
      </c>
      <c r="D148" s="277"/>
      <c r="E148" s="130" t="s">
        <v>47</v>
      </c>
      <c r="F148" s="130" t="s">
        <v>2</v>
      </c>
      <c r="G148" s="169" t="s">
        <v>127</v>
      </c>
      <c r="H148" s="110"/>
      <c r="I148" s="110"/>
      <c r="J148" s="257">
        <v>100000</v>
      </c>
      <c r="K148" s="110"/>
      <c r="L148" s="110"/>
      <c r="M148" s="110"/>
      <c r="N148" s="110"/>
      <c r="O148" s="130">
        <v>1</v>
      </c>
      <c r="P148" s="130" t="s">
        <v>150</v>
      </c>
      <c r="Q148" s="130" t="s">
        <v>150</v>
      </c>
      <c r="R148" s="130" t="s">
        <v>150</v>
      </c>
      <c r="S148" s="130" t="s">
        <v>150</v>
      </c>
      <c r="T148" s="130" t="s">
        <v>150</v>
      </c>
      <c r="U148" s="130" t="s">
        <v>150</v>
      </c>
      <c r="V148" s="130" t="s">
        <v>150</v>
      </c>
      <c r="W148" s="130" t="s">
        <v>150</v>
      </c>
      <c r="X148" s="130" t="s">
        <v>150</v>
      </c>
      <c r="Y148" s="110"/>
      <c r="Z148" s="110"/>
    </row>
    <row r="149" spans="2:26" ht="48" customHeight="1">
      <c r="B149" s="135">
        <v>141</v>
      </c>
      <c r="C149" s="253" t="s">
        <v>2224</v>
      </c>
      <c r="D149" s="277"/>
      <c r="E149" s="130" t="s">
        <v>47</v>
      </c>
      <c r="F149" s="130" t="s">
        <v>2</v>
      </c>
      <c r="G149" s="169" t="s">
        <v>127</v>
      </c>
      <c r="H149" s="110"/>
      <c r="I149" s="110"/>
      <c r="J149" s="257">
        <v>100000</v>
      </c>
      <c r="K149" s="110"/>
      <c r="L149" s="110"/>
      <c r="M149" s="110"/>
      <c r="N149" s="110"/>
      <c r="O149" s="130">
        <v>1</v>
      </c>
      <c r="P149" s="130" t="s">
        <v>150</v>
      </c>
      <c r="Q149" s="130" t="s">
        <v>150</v>
      </c>
      <c r="R149" s="130" t="s">
        <v>150</v>
      </c>
      <c r="S149" s="130" t="s">
        <v>150</v>
      </c>
      <c r="T149" s="130" t="s">
        <v>150</v>
      </c>
      <c r="U149" s="130" t="s">
        <v>150</v>
      </c>
      <c r="V149" s="130" t="s">
        <v>150</v>
      </c>
      <c r="W149" s="130" t="s">
        <v>150</v>
      </c>
      <c r="X149" s="130" t="s">
        <v>150</v>
      </c>
      <c r="Y149" s="110"/>
      <c r="Z149" s="110"/>
    </row>
    <row r="150" spans="2:26" ht="48" customHeight="1">
      <c r="B150" s="135">
        <v>142</v>
      </c>
      <c r="C150" s="253" t="s">
        <v>2225</v>
      </c>
      <c r="D150" s="277"/>
      <c r="E150" s="130" t="s">
        <v>47</v>
      </c>
      <c r="F150" s="130" t="s">
        <v>2</v>
      </c>
      <c r="G150" s="169" t="s">
        <v>127</v>
      </c>
      <c r="H150" s="110"/>
      <c r="I150" s="110"/>
      <c r="J150" s="257">
        <v>500000</v>
      </c>
      <c r="K150" s="110"/>
      <c r="L150" s="110"/>
      <c r="M150" s="110"/>
      <c r="N150" s="110"/>
      <c r="O150" s="130">
        <v>1</v>
      </c>
      <c r="P150" s="130" t="s">
        <v>150</v>
      </c>
      <c r="Q150" s="130" t="s">
        <v>150</v>
      </c>
      <c r="R150" s="130" t="s">
        <v>150</v>
      </c>
      <c r="S150" s="130" t="s">
        <v>150</v>
      </c>
      <c r="T150" s="130" t="s">
        <v>150</v>
      </c>
      <c r="U150" s="130" t="s">
        <v>150</v>
      </c>
      <c r="V150" s="130" t="s">
        <v>150</v>
      </c>
      <c r="W150" s="130" t="s">
        <v>150</v>
      </c>
      <c r="X150" s="130" t="s">
        <v>150</v>
      </c>
      <c r="Y150" s="110"/>
      <c r="Z150" s="110"/>
    </row>
    <row r="151" spans="2:26" ht="48" customHeight="1">
      <c r="B151" s="135">
        <v>143</v>
      </c>
      <c r="C151" s="188" t="s">
        <v>2226</v>
      </c>
      <c r="D151" s="188" t="s">
        <v>2320</v>
      </c>
      <c r="E151" s="130" t="s">
        <v>15</v>
      </c>
      <c r="F151" s="130" t="s">
        <v>2</v>
      </c>
      <c r="G151" s="169" t="s">
        <v>148</v>
      </c>
      <c r="H151" s="110"/>
      <c r="I151" s="110"/>
      <c r="J151" s="133">
        <v>1000000</v>
      </c>
      <c r="K151" s="110"/>
      <c r="L151" s="110"/>
      <c r="M151" s="110"/>
      <c r="N151" s="110"/>
      <c r="O151" s="130">
        <v>1</v>
      </c>
      <c r="P151" s="130" t="s">
        <v>150</v>
      </c>
      <c r="Q151" s="130" t="s">
        <v>150</v>
      </c>
      <c r="R151" s="130" t="s">
        <v>150</v>
      </c>
      <c r="S151" s="130" t="s">
        <v>150</v>
      </c>
      <c r="T151" s="130" t="s">
        <v>150</v>
      </c>
      <c r="U151" s="130" t="s">
        <v>150</v>
      </c>
      <c r="V151" s="130" t="s">
        <v>150</v>
      </c>
      <c r="W151" s="130" t="s">
        <v>150</v>
      </c>
      <c r="X151" s="130" t="s">
        <v>150</v>
      </c>
      <c r="Y151" s="110"/>
      <c r="Z151" s="110"/>
    </row>
    <row r="152" spans="2:26" ht="48" customHeight="1">
      <c r="B152" s="135">
        <v>144</v>
      </c>
      <c r="C152" s="188" t="s">
        <v>2227</v>
      </c>
      <c r="D152" s="188" t="s">
        <v>2320</v>
      </c>
      <c r="E152" s="130" t="s">
        <v>15</v>
      </c>
      <c r="F152" s="130" t="s">
        <v>2</v>
      </c>
      <c r="G152" s="169" t="s">
        <v>148</v>
      </c>
      <c r="H152" s="110"/>
      <c r="I152" s="110"/>
      <c r="J152" s="133">
        <v>1000000</v>
      </c>
      <c r="K152" s="110"/>
      <c r="L152" s="110"/>
      <c r="M152" s="110"/>
      <c r="N152" s="110"/>
      <c r="O152" s="130">
        <v>1</v>
      </c>
      <c r="P152" s="130" t="s">
        <v>150</v>
      </c>
      <c r="Q152" s="130" t="s">
        <v>150</v>
      </c>
      <c r="R152" s="130" t="s">
        <v>150</v>
      </c>
      <c r="S152" s="130" t="s">
        <v>150</v>
      </c>
      <c r="T152" s="130" t="s">
        <v>150</v>
      </c>
      <c r="U152" s="130" t="s">
        <v>150</v>
      </c>
      <c r="V152" s="130" t="s">
        <v>150</v>
      </c>
      <c r="W152" s="130" t="s">
        <v>150</v>
      </c>
      <c r="X152" s="130" t="s">
        <v>150</v>
      </c>
      <c r="Y152" s="110"/>
      <c r="Z152" s="110"/>
    </row>
    <row r="153" spans="2:26" ht="48" customHeight="1">
      <c r="B153" s="135">
        <v>145</v>
      </c>
      <c r="C153" s="188" t="s">
        <v>2228</v>
      </c>
      <c r="D153" s="188" t="s">
        <v>2324</v>
      </c>
      <c r="E153" s="130" t="s">
        <v>15</v>
      </c>
      <c r="F153" s="130" t="s">
        <v>2</v>
      </c>
      <c r="G153" s="169" t="s">
        <v>148</v>
      </c>
      <c r="H153" s="110"/>
      <c r="I153" s="110"/>
      <c r="J153" s="133">
        <v>1000000</v>
      </c>
      <c r="K153" s="110"/>
      <c r="L153" s="110"/>
      <c r="M153" s="110"/>
      <c r="N153" s="110"/>
      <c r="O153" s="130">
        <v>1</v>
      </c>
      <c r="P153" s="130" t="s">
        <v>150</v>
      </c>
      <c r="Q153" s="130" t="s">
        <v>150</v>
      </c>
      <c r="R153" s="130" t="s">
        <v>150</v>
      </c>
      <c r="S153" s="130" t="s">
        <v>150</v>
      </c>
      <c r="T153" s="130" t="s">
        <v>150</v>
      </c>
      <c r="U153" s="130" t="s">
        <v>150</v>
      </c>
      <c r="V153" s="130" t="s">
        <v>150</v>
      </c>
      <c r="W153" s="130" t="s">
        <v>150</v>
      </c>
      <c r="X153" s="130" t="s">
        <v>150</v>
      </c>
      <c r="Y153" s="110"/>
      <c r="Z153" s="110"/>
    </row>
    <row r="154" spans="2:26" ht="48" customHeight="1">
      <c r="B154" s="135">
        <v>146</v>
      </c>
      <c r="C154" s="188" t="s">
        <v>2229</v>
      </c>
      <c r="D154" s="188" t="s">
        <v>2348</v>
      </c>
      <c r="E154" s="130" t="s">
        <v>15</v>
      </c>
      <c r="F154" s="130" t="s">
        <v>2</v>
      </c>
      <c r="G154" s="169" t="s">
        <v>148</v>
      </c>
      <c r="H154" s="110"/>
      <c r="I154" s="110"/>
      <c r="J154" s="133">
        <v>1000000</v>
      </c>
      <c r="K154" s="110"/>
      <c r="L154" s="110"/>
      <c r="M154" s="110"/>
      <c r="N154" s="110"/>
      <c r="O154" s="130">
        <v>1</v>
      </c>
      <c r="P154" s="130" t="s">
        <v>150</v>
      </c>
      <c r="Q154" s="130" t="s">
        <v>150</v>
      </c>
      <c r="R154" s="130" t="s">
        <v>150</v>
      </c>
      <c r="S154" s="130" t="s">
        <v>150</v>
      </c>
      <c r="T154" s="130" t="s">
        <v>150</v>
      </c>
      <c r="U154" s="130" t="s">
        <v>150</v>
      </c>
      <c r="V154" s="130" t="s">
        <v>150</v>
      </c>
      <c r="W154" s="130" t="s">
        <v>150</v>
      </c>
      <c r="X154" s="130" t="s">
        <v>150</v>
      </c>
      <c r="Y154" s="110"/>
      <c r="Z154" s="110"/>
    </row>
    <row r="155" spans="2:26" ht="48" customHeight="1">
      <c r="B155" s="135">
        <v>147</v>
      </c>
      <c r="C155" s="188" t="s">
        <v>2230</v>
      </c>
      <c r="D155" s="188" t="s">
        <v>2331</v>
      </c>
      <c r="E155" s="130" t="s">
        <v>15</v>
      </c>
      <c r="F155" s="130" t="s">
        <v>2</v>
      </c>
      <c r="G155" s="169" t="s">
        <v>148</v>
      </c>
      <c r="H155" s="110"/>
      <c r="I155" s="110"/>
      <c r="J155" s="133">
        <v>1000000</v>
      </c>
      <c r="K155" s="110"/>
      <c r="L155" s="110"/>
      <c r="M155" s="110"/>
      <c r="N155" s="110"/>
      <c r="O155" s="130">
        <v>1</v>
      </c>
      <c r="P155" s="130" t="s">
        <v>150</v>
      </c>
      <c r="Q155" s="130" t="s">
        <v>150</v>
      </c>
      <c r="R155" s="130" t="s">
        <v>150</v>
      </c>
      <c r="S155" s="130" t="s">
        <v>150</v>
      </c>
      <c r="T155" s="130" t="s">
        <v>150</v>
      </c>
      <c r="U155" s="130" t="s">
        <v>150</v>
      </c>
      <c r="V155" s="130" t="s">
        <v>150</v>
      </c>
      <c r="W155" s="130" t="s">
        <v>150</v>
      </c>
      <c r="X155" s="130" t="s">
        <v>150</v>
      </c>
      <c r="Y155" s="110"/>
      <c r="Z155" s="110"/>
    </row>
    <row r="156" spans="2:26" ht="48" customHeight="1">
      <c r="B156" s="135">
        <v>148</v>
      </c>
      <c r="C156" s="188" t="s">
        <v>2231</v>
      </c>
      <c r="D156" s="188" t="s">
        <v>2338</v>
      </c>
      <c r="E156" s="130" t="s">
        <v>15</v>
      </c>
      <c r="F156" s="130" t="s">
        <v>2</v>
      </c>
      <c r="G156" s="169" t="s">
        <v>148</v>
      </c>
      <c r="H156" s="110"/>
      <c r="I156" s="110"/>
      <c r="J156" s="133">
        <v>1000000</v>
      </c>
      <c r="K156" s="110"/>
      <c r="L156" s="110"/>
      <c r="M156" s="110"/>
      <c r="N156" s="110"/>
      <c r="O156" s="130">
        <v>1</v>
      </c>
      <c r="P156" s="130" t="s">
        <v>150</v>
      </c>
      <c r="Q156" s="130" t="s">
        <v>150</v>
      </c>
      <c r="R156" s="130" t="s">
        <v>150</v>
      </c>
      <c r="S156" s="130" t="s">
        <v>150</v>
      </c>
      <c r="T156" s="130" t="s">
        <v>150</v>
      </c>
      <c r="U156" s="130" t="s">
        <v>150</v>
      </c>
      <c r="V156" s="130" t="s">
        <v>150</v>
      </c>
      <c r="W156" s="130" t="s">
        <v>150</v>
      </c>
      <c r="X156" s="130" t="s">
        <v>150</v>
      </c>
      <c r="Y156" s="110"/>
      <c r="Z156" s="110"/>
    </row>
    <row r="157" spans="2:26" ht="48" customHeight="1">
      <c r="B157" s="135">
        <v>149</v>
      </c>
      <c r="C157" s="188" t="s">
        <v>2232</v>
      </c>
      <c r="D157" s="188" t="s">
        <v>2335</v>
      </c>
      <c r="E157" s="130" t="s">
        <v>15</v>
      </c>
      <c r="F157" s="130" t="s">
        <v>2</v>
      </c>
      <c r="G157" s="169" t="s">
        <v>148</v>
      </c>
      <c r="H157" s="110"/>
      <c r="I157" s="110"/>
      <c r="J157" s="133">
        <v>1000000</v>
      </c>
      <c r="K157" s="110"/>
      <c r="L157" s="110"/>
      <c r="M157" s="110"/>
      <c r="N157" s="110"/>
      <c r="O157" s="130">
        <v>1</v>
      </c>
      <c r="P157" s="130" t="s">
        <v>150</v>
      </c>
      <c r="Q157" s="130" t="s">
        <v>150</v>
      </c>
      <c r="R157" s="130" t="s">
        <v>150</v>
      </c>
      <c r="S157" s="130" t="s">
        <v>150</v>
      </c>
      <c r="T157" s="130" t="s">
        <v>150</v>
      </c>
      <c r="U157" s="130" t="s">
        <v>150</v>
      </c>
      <c r="V157" s="130" t="s">
        <v>150</v>
      </c>
      <c r="W157" s="130" t="s">
        <v>150</v>
      </c>
      <c r="X157" s="130" t="s">
        <v>150</v>
      </c>
      <c r="Y157" s="110"/>
      <c r="Z157" s="110"/>
    </row>
    <row r="158" spans="2:26" ht="48" customHeight="1">
      <c r="B158" s="135">
        <v>150</v>
      </c>
      <c r="C158" s="188" t="s">
        <v>2233</v>
      </c>
      <c r="D158" s="188" t="s">
        <v>2322</v>
      </c>
      <c r="E158" s="130" t="s">
        <v>15</v>
      </c>
      <c r="F158" s="130" t="s">
        <v>2</v>
      </c>
      <c r="G158" s="169" t="s">
        <v>148</v>
      </c>
      <c r="H158" s="110"/>
      <c r="I158" s="110"/>
      <c r="J158" s="133">
        <v>1000000</v>
      </c>
      <c r="K158" s="110"/>
      <c r="L158" s="110"/>
      <c r="M158" s="110"/>
      <c r="N158" s="110"/>
      <c r="O158" s="130">
        <v>1</v>
      </c>
      <c r="P158" s="130" t="s">
        <v>150</v>
      </c>
      <c r="Q158" s="130" t="s">
        <v>150</v>
      </c>
      <c r="R158" s="130" t="s">
        <v>150</v>
      </c>
      <c r="S158" s="130" t="s">
        <v>150</v>
      </c>
      <c r="T158" s="130" t="s">
        <v>150</v>
      </c>
      <c r="U158" s="130" t="s">
        <v>150</v>
      </c>
      <c r="V158" s="130" t="s">
        <v>150</v>
      </c>
      <c r="W158" s="130" t="s">
        <v>150</v>
      </c>
      <c r="X158" s="130" t="s">
        <v>150</v>
      </c>
      <c r="Y158" s="110"/>
      <c r="Z158" s="110"/>
    </row>
    <row r="159" spans="2:26" ht="48" customHeight="1">
      <c r="B159" s="135">
        <v>151</v>
      </c>
      <c r="C159" s="188" t="s">
        <v>2234</v>
      </c>
      <c r="D159" s="188" t="s">
        <v>2342</v>
      </c>
      <c r="E159" s="130" t="s">
        <v>15</v>
      </c>
      <c r="F159" s="130" t="s">
        <v>2</v>
      </c>
      <c r="G159" s="169" t="s">
        <v>148</v>
      </c>
      <c r="H159" s="110"/>
      <c r="I159" s="110"/>
      <c r="J159" s="133">
        <v>1000000</v>
      </c>
      <c r="K159" s="110"/>
      <c r="L159" s="110"/>
      <c r="M159" s="110"/>
      <c r="N159" s="110"/>
      <c r="O159" s="130">
        <v>1</v>
      </c>
      <c r="P159" s="130" t="s">
        <v>150</v>
      </c>
      <c r="Q159" s="130" t="s">
        <v>150</v>
      </c>
      <c r="R159" s="130" t="s">
        <v>150</v>
      </c>
      <c r="S159" s="130" t="s">
        <v>150</v>
      </c>
      <c r="T159" s="130" t="s">
        <v>150</v>
      </c>
      <c r="U159" s="130" t="s">
        <v>150</v>
      </c>
      <c r="V159" s="130" t="s">
        <v>150</v>
      </c>
      <c r="W159" s="130" t="s">
        <v>150</v>
      </c>
      <c r="X159" s="130" t="s">
        <v>150</v>
      </c>
      <c r="Y159" s="110"/>
      <c r="Z159" s="110"/>
    </row>
    <row r="160" spans="2:26" ht="48" customHeight="1">
      <c r="B160" s="135">
        <v>152</v>
      </c>
      <c r="C160" s="188" t="s">
        <v>2235</v>
      </c>
      <c r="D160" s="188" t="s">
        <v>2343</v>
      </c>
      <c r="E160" s="130" t="s">
        <v>15</v>
      </c>
      <c r="F160" s="130" t="s">
        <v>2</v>
      </c>
      <c r="G160" s="169" t="s">
        <v>148</v>
      </c>
      <c r="H160" s="110"/>
      <c r="I160" s="110"/>
      <c r="J160" s="133">
        <v>1000000</v>
      </c>
      <c r="K160" s="110"/>
      <c r="L160" s="110"/>
      <c r="M160" s="110"/>
      <c r="N160" s="110"/>
      <c r="O160" s="130">
        <v>1</v>
      </c>
      <c r="P160" s="130" t="s">
        <v>150</v>
      </c>
      <c r="Q160" s="130" t="s">
        <v>150</v>
      </c>
      <c r="R160" s="130" t="s">
        <v>150</v>
      </c>
      <c r="S160" s="130" t="s">
        <v>150</v>
      </c>
      <c r="T160" s="130" t="s">
        <v>150</v>
      </c>
      <c r="U160" s="130" t="s">
        <v>150</v>
      </c>
      <c r="V160" s="130" t="s">
        <v>150</v>
      </c>
      <c r="W160" s="130" t="s">
        <v>150</v>
      </c>
      <c r="X160" s="130" t="s">
        <v>150</v>
      </c>
      <c r="Y160" s="110"/>
      <c r="Z160" s="110"/>
    </row>
    <row r="161" spans="2:26" ht="48" customHeight="1">
      <c r="B161" s="135">
        <v>153</v>
      </c>
      <c r="C161" s="188" t="s">
        <v>2236</v>
      </c>
      <c r="D161" s="188" t="s">
        <v>2349</v>
      </c>
      <c r="E161" s="130" t="s">
        <v>15</v>
      </c>
      <c r="F161" s="130" t="s">
        <v>2</v>
      </c>
      <c r="G161" s="169" t="s">
        <v>148</v>
      </c>
      <c r="H161" s="110"/>
      <c r="I161" s="110"/>
      <c r="J161" s="133">
        <v>1000000</v>
      </c>
      <c r="K161" s="110"/>
      <c r="L161" s="110"/>
      <c r="M161" s="110"/>
      <c r="N161" s="110"/>
      <c r="O161" s="130">
        <v>1</v>
      </c>
      <c r="P161" s="130" t="s">
        <v>150</v>
      </c>
      <c r="Q161" s="130" t="s">
        <v>150</v>
      </c>
      <c r="R161" s="130" t="s">
        <v>150</v>
      </c>
      <c r="S161" s="130" t="s">
        <v>150</v>
      </c>
      <c r="T161" s="130" t="s">
        <v>150</v>
      </c>
      <c r="U161" s="130" t="s">
        <v>150</v>
      </c>
      <c r="V161" s="130" t="s">
        <v>150</v>
      </c>
      <c r="W161" s="130" t="s">
        <v>150</v>
      </c>
      <c r="X161" s="130" t="s">
        <v>150</v>
      </c>
      <c r="Y161" s="110"/>
      <c r="Z161" s="110"/>
    </row>
    <row r="162" spans="2:26" ht="48" customHeight="1">
      <c r="B162" s="135">
        <v>154</v>
      </c>
      <c r="C162" s="188" t="s">
        <v>2237</v>
      </c>
      <c r="D162" s="188" t="s">
        <v>2319</v>
      </c>
      <c r="E162" s="130" t="s">
        <v>45</v>
      </c>
      <c r="F162" s="130" t="s">
        <v>2</v>
      </c>
      <c r="G162" s="169" t="s">
        <v>148</v>
      </c>
      <c r="H162" s="110"/>
      <c r="I162" s="110"/>
      <c r="J162" s="133">
        <v>1000000</v>
      </c>
      <c r="K162" s="110"/>
      <c r="L162" s="110"/>
      <c r="M162" s="110"/>
      <c r="N162" s="110"/>
      <c r="O162" s="130" t="s">
        <v>150</v>
      </c>
      <c r="P162" s="130">
        <v>1</v>
      </c>
      <c r="Q162" s="130" t="s">
        <v>150</v>
      </c>
      <c r="R162" s="130" t="s">
        <v>150</v>
      </c>
      <c r="S162" s="130" t="s">
        <v>150</v>
      </c>
      <c r="T162" s="130" t="s">
        <v>150</v>
      </c>
      <c r="U162" s="130" t="s">
        <v>150</v>
      </c>
      <c r="V162" s="130" t="s">
        <v>150</v>
      </c>
      <c r="W162" s="130" t="s">
        <v>150</v>
      </c>
      <c r="X162" s="130" t="s">
        <v>150</v>
      </c>
      <c r="Y162" s="110"/>
      <c r="Z162" s="110"/>
    </row>
    <row r="163" spans="2:26" ht="48" customHeight="1">
      <c r="B163" s="135">
        <v>155</v>
      </c>
      <c r="C163" s="188" t="s">
        <v>2238</v>
      </c>
      <c r="D163" s="188" t="s">
        <v>2319</v>
      </c>
      <c r="E163" s="130" t="s">
        <v>45</v>
      </c>
      <c r="F163" s="130" t="s">
        <v>2</v>
      </c>
      <c r="G163" s="169" t="s">
        <v>148</v>
      </c>
      <c r="H163" s="110"/>
      <c r="I163" s="110"/>
      <c r="J163" s="133">
        <v>1000000</v>
      </c>
      <c r="K163" s="110"/>
      <c r="L163" s="110"/>
      <c r="M163" s="110"/>
      <c r="N163" s="110"/>
      <c r="O163" s="130">
        <v>1</v>
      </c>
      <c r="P163" s="130" t="s">
        <v>150</v>
      </c>
      <c r="Q163" s="130" t="s">
        <v>150</v>
      </c>
      <c r="R163" s="130" t="s">
        <v>150</v>
      </c>
      <c r="S163" s="130" t="s">
        <v>150</v>
      </c>
      <c r="T163" s="130" t="s">
        <v>150</v>
      </c>
      <c r="U163" s="130" t="s">
        <v>150</v>
      </c>
      <c r="V163" s="130" t="s">
        <v>150</v>
      </c>
      <c r="W163" s="130" t="s">
        <v>150</v>
      </c>
      <c r="X163" s="130" t="s">
        <v>150</v>
      </c>
      <c r="Y163" s="110"/>
      <c r="Z163" s="110"/>
    </row>
    <row r="164" spans="2:26" ht="48" customHeight="1">
      <c r="B164" s="135">
        <v>156</v>
      </c>
      <c r="C164" s="188" t="s">
        <v>2239</v>
      </c>
      <c r="D164" s="188" t="s">
        <v>2319</v>
      </c>
      <c r="E164" s="130" t="s">
        <v>45</v>
      </c>
      <c r="F164" s="130" t="s">
        <v>2</v>
      </c>
      <c r="G164" s="169" t="s">
        <v>148</v>
      </c>
      <c r="H164" s="110"/>
      <c r="I164" s="110"/>
      <c r="J164" s="133">
        <v>1000000</v>
      </c>
      <c r="K164" s="110"/>
      <c r="L164" s="110"/>
      <c r="M164" s="110"/>
      <c r="N164" s="110"/>
      <c r="O164" s="130" t="s">
        <v>150</v>
      </c>
      <c r="P164" s="130">
        <v>1</v>
      </c>
      <c r="Q164" s="130" t="s">
        <v>150</v>
      </c>
      <c r="R164" s="130" t="s">
        <v>150</v>
      </c>
      <c r="S164" s="130" t="s">
        <v>150</v>
      </c>
      <c r="T164" s="130" t="s">
        <v>150</v>
      </c>
      <c r="U164" s="130" t="s">
        <v>150</v>
      </c>
      <c r="V164" s="130" t="s">
        <v>150</v>
      </c>
      <c r="W164" s="130" t="s">
        <v>150</v>
      </c>
      <c r="X164" s="130" t="s">
        <v>150</v>
      </c>
      <c r="Y164" s="110"/>
      <c r="Z164" s="110"/>
    </row>
    <row r="165" spans="2:26" ht="48" customHeight="1">
      <c r="B165" s="135">
        <v>157</v>
      </c>
      <c r="C165" s="188" t="s">
        <v>2240</v>
      </c>
      <c r="D165" s="188" t="s">
        <v>2320</v>
      </c>
      <c r="E165" s="130" t="s">
        <v>45</v>
      </c>
      <c r="F165" s="130" t="s">
        <v>2</v>
      </c>
      <c r="G165" s="169" t="s">
        <v>148</v>
      </c>
      <c r="H165" s="110"/>
      <c r="I165" s="110"/>
      <c r="J165" s="133">
        <v>1000000</v>
      </c>
      <c r="K165" s="110"/>
      <c r="L165" s="110"/>
      <c r="M165" s="110"/>
      <c r="N165" s="110"/>
      <c r="O165" s="130">
        <v>1</v>
      </c>
      <c r="P165" s="130" t="s">
        <v>150</v>
      </c>
      <c r="Q165" s="130" t="s">
        <v>150</v>
      </c>
      <c r="R165" s="130" t="s">
        <v>150</v>
      </c>
      <c r="S165" s="130" t="s">
        <v>150</v>
      </c>
      <c r="T165" s="130" t="s">
        <v>150</v>
      </c>
      <c r="U165" s="130" t="s">
        <v>150</v>
      </c>
      <c r="V165" s="130" t="s">
        <v>150</v>
      </c>
      <c r="W165" s="130" t="s">
        <v>150</v>
      </c>
      <c r="X165" s="130" t="s">
        <v>150</v>
      </c>
      <c r="Y165" s="110"/>
      <c r="Z165" s="110"/>
    </row>
    <row r="166" spans="2:26" ht="48" customHeight="1">
      <c r="B166" s="135">
        <v>158</v>
      </c>
      <c r="C166" s="188" t="s">
        <v>2241</v>
      </c>
      <c r="D166" s="188" t="s">
        <v>2321</v>
      </c>
      <c r="E166" s="130" t="s">
        <v>45</v>
      </c>
      <c r="F166" s="130" t="s">
        <v>2</v>
      </c>
      <c r="G166" s="169" t="s">
        <v>148</v>
      </c>
      <c r="H166" s="110"/>
      <c r="I166" s="110"/>
      <c r="J166" s="133">
        <v>1000000</v>
      </c>
      <c r="K166" s="110"/>
      <c r="L166" s="110"/>
      <c r="M166" s="110"/>
      <c r="N166" s="110"/>
      <c r="O166" s="130" t="s">
        <v>150</v>
      </c>
      <c r="P166" s="130">
        <v>1</v>
      </c>
      <c r="Q166" s="130" t="s">
        <v>150</v>
      </c>
      <c r="R166" s="130" t="s">
        <v>150</v>
      </c>
      <c r="S166" s="130" t="s">
        <v>150</v>
      </c>
      <c r="T166" s="130" t="s">
        <v>150</v>
      </c>
      <c r="U166" s="130" t="s">
        <v>150</v>
      </c>
      <c r="V166" s="130" t="s">
        <v>150</v>
      </c>
      <c r="W166" s="130" t="s">
        <v>150</v>
      </c>
      <c r="X166" s="130" t="s">
        <v>150</v>
      </c>
      <c r="Y166" s="110"/>
      <c r="Z166" s="110"/>
    </row>
    <row r="167" spans="2:26" ht="48" customHeight="1">
      <c r="B167" s="135">
        <v>159</v>
      </c>
      <c r="C167" s="188" t="s">
        <v>2242</v>
      </c>
      <c r="D167" s="188" t="s">
        <v>2321</v>
      </c>
      <c r="E167" s="130" t="s">
        <v>45</v>
      </c>
      <c r="F167" s="130" t="s">
        <v>2</v>
      </c>
      <c r="G167" s="169" t="s">
        <v>148</v>
      </c>
      <c r="H167" s="110"/>
      <c r="I167" s="110"/>
      <c r="J167" s="133">
        <v>1000000</v>
      </c>
      <c r="K167" s="110"/>
      <c r="L167" s="110"/>
      <c r="M167" s="110"/>
      <c r="N167" s="110"/>
      <c r="O167" s="130">
        <v>1</v>
      </c>
      <c r="P167" s="130" t="s">
        <v>150</v>
      </c>
      <c r="Q167" s="130" t="s">
        <v>150</v>
      </c>
      <c r="R167" s="130" t="s">
        <v>150</v>
      </c>
      <c r="S167" s="130" t="s">
        <v>150</v>
      </c>
      <c r="T167" s="130" t="s">
        <v>150</v>
      </c>
      <c r="U167" s="130" t="s">
        <v>150</v>
      </c>
      <c r="V167" s="130" t="s">
        <v>150</v>
      </c>
      <c r="W167" s="130" t="s">
        <v>150</v>
      </c>
      <c r="X167" s="130" t="s">
        <v>150</v>
      </c>
      <c r="Y167" s="110"/>
      <c r="Z167" s="110"/>
    </row>
    <row r="168" spans="2:26" ht="48" customHeight="1">
      <c r="B168" s="135">
        <v>160</v>
      </c>
      <c r="C168" s="188" t="s">
        <v>2243</v>
      </c>
      <c r="D168" s="188" t="s">
        <v>2321</v>
      </c>
      <c r="E168" s="130" t="s">
        <v>45</v>
      </c>
      <c r="F168" s="130" t="s">
        <v>2</v>
      </c>
      <c r="G168" s="169" t="s">
        <v>148</v>
      </c>
      <c r="H168" s="110"/>
      <c r="I168" s="110"/>
      <c r="J168" s="133">
        <v>1000000</v>
      </c>
      <c r="K168" s="110"/>
      <c r="L168" s="110"/>
      <c r="M168" s="110"/>
      <c r="N168" s="110"/>
      <c r="O168" s="130" t="s">
        <v>150</v>
      </c>
      <c r="P168" s="130">
        <v>1</v>
      </c>
      <c r="Q168" s="130" t="s">
        <v>150</v>
      </c>
      <c r="R168" s="130" t="s">
        <v>150</v>
      </c>
      <c r="S168" s="130" t="s">
        <v>150</v>
      </c>
      <c r="T168" s="130" t="s">
        <v>150</v>
      </c>
      <c r="U168" s="130" t="s">
        <v>150</v>
      </c>
      <c r="V168" s="130" t="s">
        <v>150</v>
      </c>
      <c r="W168" s="130" t="s">
        <v>150</v>
      </c>
      <c r="X168" s="130" t="s">
        <v>150</v>
      </c>
      <c r="Y168" s="110"/>
      <c r="Z168" s="110"/>
    </row>
    <row r="169" spans="2:26" ht="48" customHeight="1">
      <c r="B169" s="135">
        <v>161</v>
      </c>
      <c r="C169" s="188" t="s">
        <v>2244</v>
      </c>
      <c r="D169" s="188" t="s">
        <v>2322</v>
      </c>
      <c r="E169" s="130" t="s">
        <v>45</v>
      </c>
      <c r="F169" s="130" t="s">
        <v>2</v>
      </c>
      <c r="G169" s="169" t="s">
        <v>148</v>
      </c>
      <c r="H169" s="110"/>
      <c r="I169" s="110"/>
      <c r="J169" s="133">
        <v>1000000</v>
      </c>
      <c r="K169" s="110"/>
      <c r="L169" s="110"/>
      <c r="M169" s="110"/>
      <c r="N169" s="110"/>
      <c r="O169" s="130">
        <v>1</v>
      </c>
      <c r="P169" s="130" t="s">
        <v>150</v>
      </c>
      <c r="Q169" s="130" t="s">
        <v>150</v>
      </c>
      <c r="R169" s="130" t="s">
        <v>150</v>
      </c>
      <c r="S169" s="130" t="s">
        <v>150</v>
      </c>
      <c r="T169" s="130" t="s">
        <v>150</v>
      </c>
      <c r="U169" s="130" t="s">
        <v>150</v>
      </c>
      <c r="V169" s="130" t="s">
        <v>150</v>
      </c>
      <c r="W169" s="130" t="s">
        <v>150</v>
      </c>
      <c r="X169" s="130" t="s">
        <v>150</v>
      </c>
      <c r="Y169" s="110"/>
      <c r="Z169" s="110"/>
    </row>
    <row r="170" spans="2:26" ht="48" customHeight="1">
      <c r="B170" s="135">
        <v>162</v>
      </c>
      <c r="C170" s="188" t="s">
        <v>2245</v>
      </c>
      <c r="D170" s="188" t="s">
        <v>2322</v>
      </c>
      <c r="E170" s="130" t="s">
        <v>45</v>
      </c>
      <c r="F170" s="130" t="s">
        <v>2</v>
      </c>
      <c r="G170" s="169" t="s">
        <v>148</v>
      </c>
      <c r="H170" s="110"/>
      <c r="I170" s="110"/>
      <c r="J170" s="133">
        <v>1000000</v>
      </c>
      <c r="K170" s="110"/>
      <c r="L170" s="110"/>
      <c r="M170" s="110"/>
      <c r="N170" s="110"/>
      <c r="O170" s="130">
        <v>1</v>
      </c>
      <c r="P170" s="130" t="s">
        <v>150</v>
      </c>
      <c r="Q170" s="130" t="s">
        <v>150</v>
      </c>
      <c r="R170" s="130" t="s">
        <v>150</v>
      </c>
      <c r="S170" s="130" t="s">
        <v>150</v>
      </c>
      <c r="T170" s="130" t="s">
        <v>150</v>
      </c>
      <c r="U170" s="130" t="s">
        <v>150</v>
      </c>
      <c r="V170" s="130" t="s">
        <v>150</v>
      </c>
      <c r="W170" s="130" t="s">
        <v>150</v>
      </c>
      <c r="X170" s="130" t="s">
        <v>150</v>
      </c>
      <c r="Y170" s="110"/>
      <c r="Z170" s="110"/>
    </row>
    <row r="171" spans="2:26" ht="48" customHeight="1">
      <c r="B171" s="135">
        <v>163</v>
      </c>
      <c r="C171" s="188" t="s">
        <v>2246</v>
      </c>
      <c r="D171" s="188" t="s">
        <v>343</v>
      </c>
      <c r="E171" s="130" t="s">
        <v>45</v>
      </c>
      <c r="F171" s="130" t="s">
        <v>2</v>
      </c>
      <c r="G171" s="169" t="s">
        <v>148</v>
      </c>
      <c r="H171" s="110"/>
      <c r="I171" s="110"/>
      <c r="J171" s="133">
        <v>1000000</v>
      </c>
      <c r="K171" s="110"/>
      <c r="L171" s="110"/>
      <c r="M171" s="110"/>
      <c r="N171" s="110"/>
      <c r="O171" s="130">
        <v>1</v>
      </c>
      <c r="P171" s="130" t="s">
        <v>150</v>
      </c>
      <c r="Q171" s="130" t="s">
        <v>150</v>
      </c>
      <c r="R171" s="130" t="s">
        <v>150</v>
      </c>
      <c r="S171" s="130" t="s">
        <v>150</v>
      </c>
      <c r="T171" s="130" t="s">
        <v>150</v>
      </c>
      <c r="U171" s="130" t="s">
        <v>150</v>
      </c>
      <c r="V171" s="130" t="s">
        <v>150</v>
      </c>
      <c r="W171" s="130" t="s">
        <v>150</v>
      </c>
      <c r="X171" s="130" t="s">
        <v>150</v>
      </c>
      <c r="Y171" s="110"/>
      <c r="Z171" s="110"/>
    </row>
    <row r="172" spans="2:26" ht="48" customHeight="1">
      <c r="B172" s="135">
        <v>164</v>
      </c>
      <c r="C172" s="188" t="s">
        <v>2247</v>
      </c>
      <c r="D172" s="188" t="s">
        <v>343</v>
      </c>
      <c r="E172" s="130" t="s">
        <v>45</v>
      </c>
      <c r="F172" s="130" t="s">
        <v>2</v>
      </c>
      <c r="G172" s="169" t="s">
        <v>148</v>
      </c>
      <c r="H172" s="110"/>
      <c r="I172" s="110"/>
      <c r="J172" s="133">
        <v>1000000</v>
      </c>
      <c r="K172" s="110"/>
      <c r="L172" s="110"/>
      <c r="M172" s="110"/>
      <c r="N172" s="110"/>
      <c r="O172" s="130">
        <v>1</v>
      </c>
      <c r="P172" s="130" t="s">
        <v>150</v>
      </c>
      <c r="Q172" s="130" t="s">
        <v>150</v>
      </c>
      <c r="R172" s="130" t="s">
        <v>150</v>
      </c>
      <c r="S172" s="130" t="s">
        <v>150</v>
      </c>
      <c r="T172" s="130" t="s">
        <v>150</v>
      </c>
      <c r="U172" s="130" t="s">
        <v>150</v>
      </c>
      <c r="V172" s="130" t="s">
        <v>150</v>
      </c>
      <c r="W172" s="130" t="s">
        <v>150</v>
      </c>
      <c r="X172" s="130" t="s">
        <v>150</v>
      </c>
      <c r="Y172" s="110"/>
      <c r="Z172" s="110"/>
    </row>
    <row r="173" spans="2:26" ht="48" customHeight="1">
      <c r="B173" s="135">
        <v>165</v>
      </c>
      <c r="C173" s="188" t="s">
        <v>2248</v>
      </c>
      <c r="D173" s="188" t="s">
        <v>343</v>
      </c>
      <c r="E173" s="130" t="s">
        <v>45</v>
      </c>
      <c r="F173" s="130" t="s">
        <v>2</v>
      </c>
      <c r="G173" s="169" t="s">
        <v>148</v>
      </c>
      <c r="H173" s="110"/>
      <c r="I173" s="110"/>
      <c r="J173" s="133">
        <v>1000000</v>
      </c>
      <c r="K173" s="110"/>
      <c r="L173" s="110"/>
      <c r="M173" s="110"/>
      <c r="N173" s="110"/>
      <c r="O173" s="130" t="s">
        <v>150</v>
      </c>
      <c r="P173" s="130">
        <v>1</v>
      </c>
      <c r="Q173" s="130" t="s">
        <v>150</v>
      </c>
      <c r="R173" s="130" t="s">
        <v>150</v>
      </c>
      <c r="S173" s="130" t="s">
        <v>150</v>
      </c>
      <c r="T173" s="130" t="s">
        <v>150</v>
      </c>
      <c r="U173" s="130" t="s">
        <v>150</v>
      </c>
      <c r="V173" s="130" t="s">
        <v>150</v>
      </c>
      <c r="W173" s="130" t="s">
        <v>150</v>
      </c>
      <c r="X173" s="130" t="s">
        <v>150</v>
      </c>
      <c r="Y173" s="110"/>
      <c r="Z173" s="110"/>
    </row>
    <row r="174" spans="2:26" ht="48" customHeight="1">
      <c r="B174" s="135">
        <v>166</v>
      </c>
      <c r="C174" s="188" t="s">
        <v>2249</v>
      </c>
      <c r="D174" s="188" t="s">
        <v>2323</v>
      </c>
      <c r="E174" s="130" t="s">
        <v>45</v>
      </c>
      <c r="F174" s="130" t="s">
        <v>2</v>
      </c>
      <c r="G174" s="169" t="s">
        <v>148</v>
      </c>
      <c r="H174" s="110"/>
      <c r="I174" s="110"/>
      <c r="J174" s="133">
        <v>1000000</v>
      </c>
      <c r="K174" s="110"/>
      <c r="L174" s="110"/>
      <c r="M174" s="110"/>
      <c r="N174" s="110"/>
      <c r="O174" s="130" t="s">
        <v>150</v>
      </c>
      <c r="P174" s="130">
        <v>1</v>
      </c>
      <c r="Q174" s="130" t="s">
        <v>150</v>
      </c>
      <c r="R174" s="130" t="s">
        <v>150</v>
      </c>
      <c r="S174" s="130" t="s">
        <v>150</v>
      </c>
      <c r="T174" s="130" t="s">
        <v>150</v>
      </c>
      <c r="U174" s="130" t="s">
        <v>150</v>
      </c>
      <c r="V174" s="130" t="s">
        <v>150</v>
      </c>
      <c r="W174" s="130" t="s">
        <v>150</v>
      </c>
      <c r="X174" s="130" t="s">
        <v>150</v>
      </c>
      <c r="Y174" s="110"/>
      <c r="Z174" s="110"/>
    </row>
    <row r="175" spans="2:26" ht="48" customHeight="1">
      <c r="B175" s="135">
        <v>167</v>
      </c>
      <c r="C175" s="188" t="s">
        <v>2250</v>
      </c>
      <c r="D175" s="188" t="s">
        <v>2323</v>
      </c>
      <c r="E175" s="130" t="s">
        <v>45</v>
      </c>
      <c r="F175" s="130" t="s">
        <v>2</v>
      </c>
      <c r="G175" s="169" t="s">
        <v>148</v>
      </c>
      <c r="H175" s="110"/>
      <c r="I175" s="110"/>
      <c r="J175" s="133">
        <v>1000000</v>
      </c>
      <c r="K175" s="110"/>
      <c r="L175" s="110"/>
      <c r="M175" s="110"/>
      <c r="N175" s="110"/>
      <c r="O175" s="130" t="s">
        <v>150</v>
      </c>
      <c r="P175" s="130">
        <v>1</v>
      </c>
      <c r="Q175" s="130" t="s">
        <v>150</v>
      </c>
      <c r="R175" s="130" t="s">
        <v>150</v>
      </c>
      <c r="S175" s="130" t="s">
        <v>150</v>
      </c>
      <c r="T175" s="130" t="s">
        <v>150</v>
      </c>
      <c r="U175" s="130" t="s">
        <v>150</v>
      </c>
      <c r="V175" s="130" t="s">
        <v>150</v>
      </c>
      <c r="W175" s="130" t="s">
        <v>150</v>
      </c>
      <c r="X175" s="130" t="s">
        <v>150</v>
      </c>
      <c r="Y175" s="110"/>
      <c r="Z175" s="110"/>
    </row>
    <row r="176" spans="2:26" ht="48" customHeight="1">
      <c r="B176" s="135">
        <v>168</v>
      </c>
      <c r="C176" s="188" t="s">
        <v>2251</v>
      </c>
      <c r="D176" s="188" t="s">
        <v>2323</v>
      </c>
      <c r="E176" s="130" t="s">
        <v>45</v>
      </c>
      <c r="F176" s="130" t="s">
        <v>2</v>
      </c>
      <c r="G176" s="169" t="s">
        <v>148</v>
      </c>
      <c r="H176" s="110"/>
      <c r="I176" s="110"/>
      <c r="J176" s="133">
        <v>1000000</v>
      </c>
      <c r="K176" s="110"/>
      <c r="L176" s="110"/>
      <c r="M176" s="110"/>
      <c r="N176" s="110"/>
      <c r="O176" s="130">
        <v>1</v>
      </c>
      <c r="P176" s="130" t="s">
        <v>150</v>
      </c>
      <c r="Q176" s="130" t="s">
        <v>150</v>
      </c>
      <c r="R176" s="130" t="s">
        <v>150</v>
      </c>
      <c r="S176" s="130" t="s">
        <v>150</v>
      </c>
      <c r="T176" s="130" t="s">
        <v>150</v>
      </c>
      <c r="U176" s="130" t="s">
        <v>150</v>
      </c>
      <c r="V176" s="130" t="s">
        <v>150</v>
      </c>
      <c r="W176" s="130" t="s">
        <v>150</v>
      </c>
      <c r="X176" s="130" t="s">
        <v>150</v>
      </c>
      <c r="Y176" s="110"/>
      <c r="Z176" s="110"/>
    </row>
    <row r="177" spans="2:26" ht="48" customHeight="1">
      <c r="B177" s="135">
        <v>169</v>
      </c>
      <c r="C177" s="188" t="s">
        <v>2252</v>
      </c>
      <c r="D177" s="188" t="s">
        <v>2324</v>
      </c>
      <c r="E177" s="130" t="s">
        <v>45</v>
      </c>
      <c r="F177" s="130" t="s">
        <v>2</v>
      </c>
      <c r="G177" s="169" t="s">
        <v>148</v>
      </c>
      <c r="H177" s="110"/>
      <c r="I177" s="110"/>
      <c r="J177" s="133">
        <v>1000000</v>
      </c>
      <c r="K177" s="110"/>
      <c r="L177" s="110"/>
      <c r="M177" s="110"/>
      <c r="N177" s="110"/>
      <c r="O177" s="130">
        <v>1</v>
      </c>
      <c r="P177" s="130" t="s">
        <v>150</v>
      </c>
      <c r="Q177" s="130" t="s">
        <v>150</v>
      </c>
      <c r="R177" s="130" t="s">
        <v>150</v>
      </c>
      <c r="S177" s="130" t="s">
        <v>150</v>
      </c>
      <c r="T177" s="130" t="s">
        <v>150</v>
      </c>
      <c r="U177" s="130" t="s">
        <v>150</v>
      </c>
      <c r="V177" s="130" t="s">
        <v>150</v>
      </c>
      <c r="W177" s="130" t="s">
        <v>150</v>
      </c>
      <c r="X177" s="130" t="s">
        <v>150</v>
      </c>
      <c r="Y177" s="110"/>
      <c r="Z177" s="110"/>
    </row>
    <row r="178" spans="2:26" ht="48" customHeight="1">
      <c r="B178" s="135">
        <v>170</v>
      </c>
      <c r="C178" s="188" t="s">
        <v>2253</v>
      </c>
      <c r="D178" s="188" t="s">
        <v>2324</v>
      </c>
      <c r="E178" s="130" t="s">
        <v>45</v>
      </c>
      <c r="F178" s="130" t="s">
        <v>2</v>
      </c>
      <c r="G178" s="169" t="s">
        <v>148</v>
      </c>
      <c r="H178" s="110"/>
      <c r="I178" s="110"/>
      <c r="J178" s="133">
        <v>1000000</v>
      </c>
      <c r="K178" s="110"/>
      <c r="L178" s="110"/>
      <c r="M178" s="110"/>
      <c r="N178" s="110"/>
      <c r="O178" s="130" t="s">
        <v>150</v>
      </c>
      <c r="P178" s="130">
        <v>1</v>
      </c>
      <c r="Q178" s="130" t="s">
        <v>150</v>
      </c>
      <c r="R178" s="130" t="s">
        <v>150</v>
      </c>
      <c r="S178" s="130" t="s">
        <v>150</v>
      </c>
      <c r="T178" s="130" t="s">
        <v>150</v>
      </c>
      <c r="U178" s="130" t="s">
        <v>150</v>
      </c>
      <c r="V178" s="130" t="s">
        <v>150</v>
      </c>
      <c r="W178" s="130" t="s">
        <v>150</v>
      </c>
      <c r="X178" s="130" t="s">
        <v>150</v>
      </c>
      <c r="Y178" s="110"/>
      <c r="Z178" s="110"/>
    </row>
    <row r="179" spans="2:26" ht="48" customHeight="1">
      <c r="B179" s="135">
        <v>171</v>
      </c>
      <c r="C179" s="188" t="s">
        <v>2254</v>
      </c>
      <c r="D179" s="188" t="s">
        <v>2325</v>
      </c>
      <c r="E179" s="130" t="s">
        <v>45</v>
      </c>
      <c r="F179" s="130" t="s">
        <v>2</v>
      </c>
      <c r="G179" s="169" t="s">
        <v>148</v>
      </c>
      <c r="H179" s="110"/>
      <c r="I179" s="110"/>
      <c r="J179" s="133">
        <v>1000000</v>
      </c>
      <c r="K179" s="110"/>
      <c r="L179" s="110"/>
      <c r="M179" s="110"/>
      <c r="N179" s="110"/>
      <c r="O179" s="130">
        <v>1</v>
      </c>
      <c r="P179" s="130" t="s">
        <v>150</v>
      </c>
      <c r="Q179" s="130" t="s">
        <v>150</v>
      </c>
      <c r="R179" s="130" t="s">
        <v>150</v>
      </c>
      <c r="S179" s="130" t="s">
        <v>150</v>
      </c>
      <c r="T179" s="130" t="s">
        <v>150</v>
      </c>
      <c r="U179" s="130" t="s">
        <v>150</v>
      </c>
      <c r="V179" s="130" t="s">
        <v>150</v>
      </c>
      <c r="W179" s="130" t="s">
        <v>150</v>
      </c>
      <c r="X179" s="130" t="s">
        <v>150</v>
      </c>
      <c r="Y179" s="110"/>
      <c r="Z179" s="110"/>
    </row>
    <row r="180" spans="2:26" ht="48" customHeight="1">
      <c r="B180" s="135">
        <v>172</v>
      </c>
      <c r="C180" s="188" t="s">
        <v>2255</v>
      </c>
      <c r="D180" s="188" t="s">
        <v>2325</v>
      </c>
      <c r="E180" s="130" t="s">
        <v>45</v>
      </c>
      <c r="F180" s="130" t="s">
        <v>2</v>
      </c>
      <c r="G180" s="169" t="s">
        <v>148</v>
      </c>
      <c r="H180" s="110"/>
      <c r="I180" s="110"/>
      <c r="J180" s="133">
        <v>1000000</v>
      </c>
      <c r="K180" s="110"/>
      <c r="L180" s="110"/>
      <c r="M180" s="110"/>
      <c r="N180" s="110"/>
      <c r="O180" s="130">
        <v>1</v>
      </c>
      <c r="P180" s="130" t="s">
        <v>150</v>
      </c>
      <c r="Q180" s="130" t="s">
        <v>150</v>
      </c>
      <c r="R180" s="130" t="s">
        <v>150</v>
      </c>
      <c r="S180" s="130" t="s">
        <v>150</v>
      </c>
      <c r="T180" s="130" t="s">
        <v>150</v>
      </c>
      <c r="U180" s="130" t="s">
        <v>150</v>
      </c>
      <c r="V180" s="130" t="s">
        <v>150</v>
      </c>
      <c r="W180" s="130" t="s">
        <v>150</v>
      </c>
      <c r="X180" s="130" t="s">
        <v>150</v>
      </c>
      <c r="Y180" s="110"/>
      <c r="Z180" s="110"/>
    </row>
    <row r="181" spans="2:26" ht="48" customHeight="1">
      <c r="B181" s="135">
        <v>173</v>
      </c>
      <c r="C181" s="188" t="s">
        <v>2256</v>
      </c>
      <c r="D181" s="188" t="s">
        <v>2325</v>
      </c>
      <c r="E181" s="130" t="s">
        <v>45</v>
      </c>
      <c r="F181" s="130" t="s">
        <v>2</v>
      </c>
      <c r="G181" s="169" t="s">
        <v>148</v>
      </c>
      <c r="H181" s="110"/>
      <c r="I181" s="110"/>
      <c r="J181" s="133">
        <v>1000000</v>
      </c>
      <c r="K181" s="110"/>
      <c r="L181" s="110"/>
      <c r="M181" s="110"/>
      <c r="N181" s="110"/>
      <c r="O181" s="130">
        <v>1</v>
      </c>
      <c r="P181" s="130" t="s">
        <v>150</v>
      </c>
      <c r="Q181" s="130" t="s">
        <v>150</v>
      </c>
      <c r="R181" s="130" t="s">
        <v>150</v>
      </c>
      <c r="S181" s="130" t="s">
        <v>150</v>
      </c>
      <c r="T181" s="130" t="s">
        <v>150</v>
      </c>
      <c r="U181" s="130" t="s">
        <v>150</v>
      </c>
      <c r="V181" s="130" t="s">
        <v>150</v>
      </c>
      <c r="W181" s="130" t="s">
        <v>150</v>
      </c>
      <c r="X181" s="130" t="s">
        <v>150</v>
      </c>
      <c r="Y181" s="110"/>
      <c r="Z181" s="110"/>
    </row>
    <row r="182" spans="2:26" ht="48" customHeight="1">
      <c r="B182" s="135">
        <v>174</v>
      </c>
      <c r="C182" s="188" t="s">
        <v>2257</v>
      </c>
      <c r="D182" s="188" t="s">
        <v>2326</v>
      </c>
      <c r="E182" s="130" t="s">
        <v>45</v>
      </c>
      <c r="F182" s="130" t="s">
        <v>2</v>
      </c>
      <c r="G182" s="169" t="s">
        <v>148</v>
      </c>
      <c r="H182" s="110"/>
      <c r="I182" s="110"/>
      <c r="J182" s="133">
        <v>1000000</v>
      </c>
      <c r="K182" s="110"/>
      <c r="L182" s="110"/>
      <c r="M182" s="110"/>
      <c r="N182" s="110"/>
      <c r="O182" s="130">
        <v>1</v>
      </c>
      <c r="P182" s="130" t="s">
        <v>150</v>
      </c>
      <c r="Q182" s="130" t="s">
        <v>150</v>
      </c>
      <c r="R182" s="130" t="s">
        <v>150</v>
      </c>
      <c r="S182" s="130" t="s">
        <v>150</v>
      </c>
      <c r="T182" s="130" t="s">
        <v>150</v>
      </c>
      <c r="U182" s="130" t="s">
        <v>150</v>
      </c>
      <c r="V182" s="130" t="s">
        <v>150</v>
      </c>
      <c r="W182" s="130" t="s">
        <v>150</v>
      </c>
      <c r="X182" s="130" t="s">
        <v>150</v>
      </c>
      <c r="Y182" s="110"/>
      <c r="Z182" s="110"/>
    </row>
    <row r="183" spans="2:26" ht="48" customHeight="1">
      <c r="B183" s="135">
        <v>175</v>
      </c>
      <c r="C183" s="188" t="s">
        <v>2258</v>
      </c>
      <c r="D183" s="188" t="s">
        <v>2326</v>
      </c>
      <c r="E183" s="130" t="s">
        <v>45</v>
      </c>
      <c r="F183" s="130" t="s">
        <v>2</v>
      </c>
      <c r="G183" s="169" t="s">
        <v>148</v>
      </c>
      <c r="H183" s="110"/>
      <c r="I183" s="110"/>
      <c r="J183" s="133">
        <v>1000000</v>
      </c>
      <c r="K183" s="110"/>
      <c r="L183" s="110"/>
      <c r="M183" s="110"/>
      <c r="N183" s="110"/>
      <c r="O183" s="130">
        <v>1</v>
      </c>
      <c r="P183" s="130" t="s">
        <v>150</v>
      </c>
      <c r="Q183" s="130" t="s">
        <v>150</v>
      </c>
      <c r="R183" s="130" t="s">
        <v>150</v>
      </c>
      <c r="S183" s="130" t="s">
        <v>150</v>
      </c>
      <c r="T183" s="130" t="s">
        <v>150</v>
      </c>
      <c r="U183" s="130" t="s">
        <v>150</v>
      </c>
      <c r="V183" s="130" t="s">
        <v>150</v>
      </c>
      <c r="W183" s="130" t="s">
        <v>150</v>
      </c>
      <c r="X183" s="130" t="s">
        <v>150</v>
      </c>
      <c r="Y183" s="110"/>
      <c r="Z183" s="110"/>
    </row>
    <row r="184" spans="2:26" ht="48" customHeight="1">
      <c r="B184" s="135">
        <v>176</v>
      </c>
      <c r="C184" s="188" t="s">
        <v>2259</v>
      </c>
      <c r="D184" s="188" t="s">
        <v>2327</v>
      </c>
      <c r="E184" s="130" t="s">
        <v>45</v>
      </c>
      <c r="F184" s="130" t="s">
        <v>2</v>
      </c>
      <c r="G184" s="169" t="s">
        <v>148</v>
      </c>
      <c r="H184" s="110"/>
      <c r="I184" s="110"/>
      <c r="J184" s="133">
        <v>1000000</v>
      </c>
      <c r="K184" s="110"/>
      <c r="L184" s="110"/>
      <c r="M184" s="110"/>
      <c r="N184" s="110"/>
      <c r="O184" s="130" t="s">
        <v>150</v>
      </c>
      <c r="P184" s="130">
        <v>1</v>
      </c>
      <c r="Q184" s="130" t="s">
        <v>150</v>
      </c>
      <c r="R184" s="130" t="s">
        <v>150</v>
      </c>
      <c r="S184" s="130" t="s">
        <v>150</v>
      </c>
      <c r="T184" s="130" t="s">
        <v>150</v>
      </c>
      <c r="U184" s="130" t="s">
        <v>150</v>
      </c>
      <c r="V184" s="130" t="s">
        <v>150</v>
      </c>
      <c r="W184" s="130" t="s">
        <v>150</v>
      </c>
      <c r="X184" s="130" t="s">
        <v>150</v>
      </c>
      <c r="Y184" s="110"/>
      <c r="Z184" s="110"/>
    </row>
    <row r="185" spans="2:26" ht="48" customHeight="1">
      <c r="B185" s="135">
        <v>177</v>
      </c>
      <c r="C185" s="188" t="s">
        <v>2260</v>
      </c>
      <c r="D185" s="188" t="s">
        <v>2327</v>
      </c>
      <c r="E185" s="130" t="s">
        <v>45</v>
      </c>
      <c r="F185" s="130" t="s">
        <v>2</v>
      </c>
      <c r="G185" s="169" t="s">
        <v>148</v>
      </c>
      <c r="H185" s="110"/>
      <c r="I185" s="110"/>
      <c r="J185" s="133">
        <v>1000000</v>
      </c>
      <c r="K185" s="110"/>
      <c r="L185" s="110"/>
      <c r="M185" s="110"/>
      <c r="N185" s="110"/>
      <c r="O185" s="130" t="s">
        <v>150</v>
      </c>
      <c r="P185" s="130">
        <v>1</v>
      </c>
      <c r="Q185" s="130" t="s">
        <v>150</v>
      </c>
      <c r="R185" s="130" t="s">
        <v>150</v>
      </c>
      <c r="S185" s="130" t="s">
        <v>150</v>
      </c>
      <c r="T185" s="130" t="s">
        <v>150</v>
      </c>
      <c r="U185" s="130" t="s">
        <v>150</v>
      </c>
      <c r="V185" s="130" t="s">
        <v>150</v>
      </c>
      <c r="W185" s="130" t="s">
        <v>150</v>
      </c>
      <c r="X185" s="130" t="s">
        <v>150</v>
      </c>
      <c r="Y185" s="110"/>
      <c r="Z185" s="110"/>
    </row>
    <row r="186" spans="2:26" ht="48" customHeight="1">
      <c r="B186" s="135">
        <v>178</v>
      </c>
      <c r="C186" s="188" t="s">
        <v>2261</v>
      </c>
      <c r="D186" s="188" t="s">
        <v>2327</v>
      </c>
      <c r="E186" s="130" t="s">
        <v>45</v>
      </c>
      <c r="F186" s="130" t="s">
        <v>2</v>
      </c>
      <c r="G186" s="169" t="s">
        <v>148</v>
      </c>
      <c r="H186" s="110"/>
      <c r="I186" s="110"/>
      <c r="J186" s="133">
        <v>1000000</v>
      </c>
      <c r="K186" s="110"/>
      <c r="L186" s="110"/>
      <c r="M186" s="110"/>
      <c r="N186" s="110"/>
      <c r="O186" s="130" t="s">
        <v>150</v>
      </c>
      <c r="P186" s="130">
        <v>1</v>
      </c>
      <c r="Q186" s="130" t="s">
        <v>150</v>
      </c>
      <c r="R186" s="130" t="s">
        <v>150</v>
      </c>
      <c r="S186" s="130" t="s">
        <v>150</v>
      </c>
      <c r="T186" s="130" t="s">
        <v>150</v>
      </c>
      <c r="U186" s="130" t="s">
        <v>150</v>
      </c>
      <c r="V186" s="130" t="s">
        <v>150</v>
      </c>
      <c r="W186" s="130" t="s">
        <v>150</v>
      </c>
      <c r="X186" s="130" t="s">
        <v>150</v>
      </c>
      <c r="Y186" s="110"/>
      <c r="Z186" s="110"/>
    </row>
    <row r="187" spans="2:26" ht="48" customHeight="1">
      <c r="B187" s="135">
        <v>179</v>
      </c>
      <c r="C187" s="188" t="s">
        <v>2262</v>
      </c>
      <c r="D187" s="188" t="s">
        <v>2328</v>
      </c>
      <c r="E187" s="130" t="s">
        <v>45</v>
      </c>
      <c r="F187" s="130" t="s">
        <v>2</v>
      </c>
      <c r="G187" s="169" t="s">
        <v>148</v>
      </c>
      <c r="H187" s="110"/>
      <c r="I187" s="110"/>
      <c r="J187" s="133">
        <v>1000000</v>
      </c>
      <c r="K187" s="110"/>
      <c r="L187" s="110"/>
      <c r="M187" s="110"/>
      <c r="N187" s="110"/>
      <c r="O187" s="130">
        <v>1</v>
      </c>
      <c r="P187" s="130" t="s">
        <v>150</v>
      </c>
      <c r="Q187" s="130" t="s">
        <v>150</v>
      </c>
      <c r="R187" s="130" t="s">
        <v>150</v>
      </c>
      <c r="S187" s="130" t="s">
        <v>150</v>
      </c>
      <c r="T187" s="130" t="s">
        <v>150</v>
      </c>
      <c r="U187" s="130" t="s">
        <v>150</v>
      </c>
      <c r="V187" s="130" t="s">
        <v>150</v>
      </c>
      <c r="W187" s="130" t="s">
        <v>150</v>
      </c>
      <c r="X187" s="130" t="s">
        <v>150</v>
      </c>
      <c r="Y187" s="110"/>
      <c r="Z187" s="110"/>
    </row>
    <row r="188" spans="2:26" ht="48" customHeight="1">
      <c r="B188" s="135">
        <v>180</v>
      </c>
      <c r="C188" s="188" t="s">
        <v>2263</v>
      </c>
      <c r="D188" s="188" t="s">
        <v>2328</v>
      </c>
      <c r="E188" s="130" t="s">
        <v>45</v>
      </c>
      <c r="F188" s="130" t="s">
        <v>2</v>
      </c>
      <c r="G188" s="169" t="s">
        <v>148</v>
      </c>
      <c r="H188" s="110"/>
      <c r="I188" s="110"/>
      <c r="J188" s="133">
        <v>1000000</v>
      </c>
      <c r="K188" s="110"/>
      <c r="L188" s="110"/>
      <c r="M188" s="110"/>
      <c r="N188" s="110"/>
      <c r="O188" s="130">
        <v>1</v>
      </c>
      <c r="P188" s="130" t="s">
        <v>150</v>
      </c>
      <c r="Q188" s="130" t="s">
        <v>150</v>
      </c>
      <c r="R188" s="130" t="s">
        <v>150</v>
      </c>
      <c r="S188" s="130" t="s">
        <v>150</v>
      </c>
      <c r="T188" s="130" t="s">
        <v>150</v>
      </c>
      <c r="U188" s="130" t="s">
        <v>150</v>
      </c>
      <c r="V188" s="130" t="s">
        <v>150</v>
      </c>
      <c r="W188" s="130" t="s">
        <v>150</v>
      </c>
      <c r="X188" s="130" t="s">
        <v>150</v>
      </c>
      <c r="Y188" s="110"/>
      <c r="Z188" s="110"/>
    </row>
    <row r="189" spans="2:26" ht="48" customHeight="1">
      <c r="B189" s="135">
        <v>181</v>
      </c>
      <c r="C189" s="188" t="s">
        <v>2264</v>
      </c>
      <c r="D189" s="188" t="s">
        <v>2328</v>
      </c>
      <c r="E189" s="130" t="s">
        <v>45</v>
      </c>
      <c r="F189" s="130" t="s">
        <v>2</v>
      </c>
      <c r="G189" s="169" t="s">
        <v>148</v>
      </c>
      <c r="H189" s="110"/>
      <c r="I189" s="110"/>
      <c r="J189" s="133">
        <v>1000000</v>
      </c>
      <c r="K189" s="110"/>
      <c r="L189" s="110"/>
      <c r="M189" s="110"/>
      <c r="N189" s="110"/>
      <c r="O189" s="130">
        <v>1</v>
      </c>
      <c r="P189" s="130" t="s">
        <v>150</v>
      </c>
      <c r="Q189" s="130" t="s">
        <v>150</v>
      </c>
      <c r="R189" s="130" t="s">
        <v>150</v>
      </c>
      <c r="S189" s="130" t="s">
        <v>150</v>
      </c>
      <c r="T189" s="130" t="s">
        <v>150</v>
      </c>
      <c r="U189" s="130" t="s">
        <v>150</v>
      </c>
      <c r="V189" s="130" t="s">
        <v>150</v>
      </c>
      <c r="W189" s="130" t="s">
        <v>150</v>
      </c>
      <c r="X189" s="130" t="s">
        <v>150</v>
      </c>
      <c r="Y189" s="110"/>
      <c r="Z189" s="110"/>
    </row>
    <row r="190" spans="2:26" ht="48" customHeight="1">
      <c r="B190" s="135">
        <v>182</v>
      </c>
      <c r="C190" s="188" t="s">
        <v>2265</v>
      </c>
      <c r="D190" s="188" t="s">
        <v>2329</v>
      </c>
      <c r="E190" s="130" t="s">
        <v>45</v>
      </c>
      <c r="F190" s="130" t="s">
        <v>2</v>
      </c>
      <c r="G190" s="169" t="s">
        <v>148</v>
      </c>
      <c r="H190" s="110"/>
      <c r="I190" s="110"/>
      <c r="J190" s="133">
        <v>1000000</v>
      </c>
      <c r="K190" s="110"/>
      <c r="L190" s="110"/>
      <c r="M190" s="110"/>
      <c r="N190" s="110"/>
      <c r="O190" s="130" t="s">
        <v>150</v>
      </c>
      <c r="P190" s="130">
        <v>1</v>
      </c>
      <c r="Q190" s="130" t="s">
        <v>150</v>
      </c>
      <c r="R190" s="130" t="s">
        <v>150</v>
      </c>
      <c r="S190" s="130" t="s">
        <v>150</v>
      </c>
      <c r="T190" s="130" t="s">
        <v>150</v>
      </c>
      <c r="U190" s="130" t="s">
        <v>150</v>
      </c>
      <c r="V190" s="130" t="s">
        <v>150</v>
      </c>
      <c r="W190" s="130" t="s">
        <v>150</v>
      </c>
      <c r="X190" s="130" t="s">
        <v>150</v>
      </c>
      <c r="Y190" s="110"/>
      <c r="Z190" s="110"/>
    </row>
    <row r="191" spans="2:26" ht="48" customHeight="1">
      <c r="B191" s="135">
        <v>183</v>
      </c>
      <c r="C191" s="188" t="s">
        <v>2266</v>
      </c>
      <c r="D191" s="188" t="s">
        <v>2329</v>
      </c>
      <c r="E191" s="130" t="s">
        <v>45</v>
      </c>
      <c r="F191" s="130" t="s">
        <v>2</v>
      </c>
      <c r="G191" s="169" t="s">
        <v>148</v>
      </c>
      <c r="H191" s="110"/>
      <c r="I191" s="110"/>
      <c r="J191" s="133">
        <v>1000000</v>
      </c>
      <c r="K191" s="110"/>
      <c r="L191" s="110"/>
      <c r="M191" s="110"/>
      <c r="N191" s="110"/>
      <c r="O191" s="130">
        <v>1</v>
      </c>
      <c r="P191" s="130" t="s">
        <v>150</v>
      </c>
      <c r="Q191" s="130" t="s">
        <v>150</v>
      </c>
      <c r="R191" s="130" t="s">
        <v>150</v>
      </c>
      <c r="S191" s="130" t="s">
        <v>150</v>
      </c>
      <c r="T191" s="130" t="s">
        <v>150</v>
      </c>
      <c r="U191" s="130" t="s">
        <v>150</v>
      </c>
      <c r="V191" s="130" t="s">
        <v>150</v>
      </c>
      <c r="W191" s="130" t="s">
        <v>150</v>
      </c>
      <c r="X191" s="130" t="s">
        <v>150</v>
      </c>
      <c r="Y191" s="110"/>
      <c r="Z191" s="110"/>
    </row>
    <row r="192" spans="2:26" ht="48" customHeight="1">
      <c r="B192" s="135">
        <v>184</v>
      </c>
      <c r="C192" s="188" t="s">
        <v>2267</v>
      </c>
      <c r="D192" s="188" t="s">
        <v>2329</v>
      </c>
      <c r="E192" s="130" t="s">
        <v>45</v>
      </c>
      <c r="F192" s="130" t="s">
        <v>2</v>
      </c>
      <c r="G192" s="169" t="s">
        <v>148</v>
      </c>
      <c r="H192" s="110"/>
      <c r="I192" s="110"/>
      <c r="J192" s="133">
        <v>1000000</v>
      </c>
      <c r="K192" s="110"/>
      <c r="L192" s="110"/>
      <c r="M192" s="110"/>
      <c r="N192" s="110"/>
      <c r="O192" s="130">
        <v>1</v>
      </c>
      <c r="P192" s="130" t="s">
        <v>150</v>
      </c>
      <c r="Q192" s="130" t="s">
        <v>150</v>
      </c>
      <c r="R192" s="130" t="s">
        <v>150</v>
      </c>
      <c r="S192" s="130" t="s">
        <v>150</v>
      </c>
      <c r="T192" s="130" t="s">
        <v>150</v>
      </c>
      <c r="U192" s="130" t="s">
        <v>150</v>
      </c>
      <c r="V192" s="130" t="s">
        <v>150</v>
      </c>
      <c r="W192" s="130" t="s">
        <v>150</v>
      </c>
      <c r="X192" s="130" t="s">
        <v>150</v>
      </c>
      <c r="Y192" s="110"/>
      <c r="Z192" s="110"/>
    </row>
    <row r="193" spans="2:26" ht="48" customHeight="1">
      <c r="B193" s="135">
        <v>185</v>
      </c>
      <c r="C193" s="188" t="s">
        <v>2268</v>
      </c>
      <c r="D193" s="188" t="s">
        <v>2330</v>
      </c>
      <c r="E193" s="130" t="s">
        <v>45</v>
      </c>
      <c r="F193" s="130" t="s">
        <v>2</v>
      </c>
      <c r="G193" s="169" t="s">
        <v>148</v>
      </c>
      <c r="H193" s="110"/>
      <c r="I193" s="110"/>
      <c r="J193" s="133">
        <v>1000000</v>
      </c>
      <c r="K193" s="110"/>
      <c r="L193" s="110"/>
      <c r="M193" s="110"/>
      <c r="N193" s="110"/>
      <c r="O193" s="130" t="s">
        <v>150</v>
      </c>
      <c r="P193" s="130">
        <v>1</v>
      </c>
      <c r="Q193" s="130" t="s">
        <v>150</v>
      </c>
      <c r="R193" s="130" t="s">
        <v>150</v>
      </c>
      <c r="S193" s="130" t="s">
        <v>150</v>
      </c>
      <c r="T193" s="130" t="s">
        <v>150</v>
      </c>
      <c r="U193" s="130" t="s">
        <v>150</v>
      </c>
      <c r="V193" s="130" t="s">
        <v>150</v>
      </c>
      <c r="W193" s="130" t="s">
        <v>150</v>
      </c>
      <c r="X193" s="130" t="s">
        <v>150</v>
      </c>
      <c r="Y193" s="110"/>
      <c r="Z193" s="110"/>
    </row>
    <row r="194" spans="2:26" ht="48" customHeight="1">
      <c r="B194" s="135">
        <v>186</v>
      </c>
      <c r="C194" s="188" t="s">
        <v>2269</v>
      </c>
      <c r="D194" s="188" t="s">
        <v>2330</v>
      </c>
      <c r="E194" s="130" t="s">
        <v>45</v>
      </c>
      <c r="F194" s="130" t="s">
        <v>2</v>
      </c>
      <c r="G194" s="169" t="s">
        <v>148</v>
      </c>
      <c r="H194" s="110"/>
      <c r="I194" s="110"/>
      <c r="J194" s="133">
        <v>1000000</v>
      </c>
      <c r="K194" s="110"/>
      <c r="L194" s="110"/>
      <c r="M194" s="110"/>
      <c r="N194" s="110"/>
      <c r="O194" s="130" t="s">
        <v>150</v>
      </c>
      <c r="P194" s="130">
        <v>1</v>
      </c>
      <c r="Q194" s="130" t="s">
        <v>150</v>
      </c>
      <c r="R194" s="130" t="s">
        <v>150</v>
      </c>
      <c r="S194" s="130" t="s">
        <v>150</v>
      </c>
      <c r="T194" s="130" t="s">
        <v>150</v>
      </c>
      <c r="U194" s="130" t="s">
        <v>150</v>
      </c>
      <c r="V194" s="130" t="s">
        <v>150</v>
      </c>
      <c r="W194" s="130" t="s">
        <v>150</v>
      </c>
      <c r="X194" s="130" t="s">
        <v>150</v>
      </c>
      <c r="Y194" s="110"/>
      <c r="Z194" s="110"/>
    </row>
    <row r="195" spans="2:26" ht="48" customHeight="1">
      <c r="B195" s="135">
        <v>187</v>
      </c>
      <c r="C195" s="188" t="s">
        <v>2270</v>
      </c>
      <c r="D195" s="188" t="s">
        <v>2330</v>
      </c>
      <c r="E195" s="130" t="s">
        <v>45</v>
      </c>
      <c r="F195" s="130" t="s">
        <v>2</v>
      </c>
      <c r="G195" s="169" t="s">
        <v>148</v>
      </c>
      <c r="H195" s="110"/>
      <c r="I195" s="110"/>
      <c r="J195" s="133">
        <v>1000000</v>
      </c>
      <c r="K195" s="110"/>
      <c r="L195" s="110"/>
      <c r="M195" s="110"/>
      <c r="N195" s="110"/>
      <c r="O195" s="130" t="s">
        <v>150</v>
      </c>
      <c r="P195" s="130">
        <v>1</v>
      </c>
      <c r="Q195" s="130" t="s">
        <v>150</v>
      </c>
      <c r="R195" s="130" t="s">
        <v>150</v>
      </c>
      <c r="S195" s="130" t="s">
        <v>150</v>
      </c>
      <c r="T195" s="130" t="s">
        <v>150</v>
      </c>
      <c r="U195" s="130" t="s">
        <v>150</v>
      </c>
      <c r="V195" s="130" t="s">
        <v>150</v>
      </c>
      <c r="W195" s="130" t="s">
        <v>150</v>
      </c>
      <c r="X195" s="130" t="s">
        <v>150</v>
      </c>
      <c r="Y195" s="110"/>
      <c r="Z195" s="110"/>
    </row>
    <row r="196" spans="2:26" ht="48" customHeight="1">
      <c r="B196" s="135">
        <v>188</v>
      </c>
      <c r="C196" s="188" t="s">
        <v>2271</v>
      </c>
      <c r="D196" s="188" t="s">
        <v>2331</v>
      </c>
      <c r="E196" s="130" t="s">
        <v>45</v>
      </c>
      <c r="F196" s="130" t="s">
        <v>2</v>
      </c>
      <c r="G196" s="169" t="s">
        <v>148</v>
      </c>
      <c r="H196" s="110"/>
      <c r="I196" s="110"/>
      <c r="J196" s="133">
        <v>1000000</v>
      </c>
      <c r="K196" s="110"/>
      <c r="L196" s="110"/>
      <c r="M196" s="110"/>
      <c r="N196" s="110"/>
      <c r="O196" s="130">
        <v>1</v>
      </c>
      <c r="P196" s="130" t="s">
        <v>150</v>
      </c>
      <c r="Q196" s="130" t="s">
        <v>150</v>
      </c>
      <c r="R196" s="130" t="s">
        <v>150</v>
      </c>
      <c r="S196" s="130" t="s">
        <v>150</v>
      </c>
      <c r="T196" s="130" t="s">
        <v>150</v>
      </c>
      <c r="U196" s="130" t="s">
        <v>150</v>
      </c>
      <c r="V196" s="130" t="s">
        <v>150</v>
      </c>
      <c r="W196" s="130" t="s">
        <v>150</v>
      </c>
      <c r="X196" s="130" t="s">
        <v>150</v>
      </c>
      <c r="Y196" s="110"/>
      <c r="Z196" s="110"/>
    </row>
    <row r="197" spans="2:26" ht="48" customHeight="1">
      <c r="B197" s="135">
        <v>189</v>
      </c>
      <c r="C197" s="188" t="s">
        <v>2272</v>
      </c>
      <c r="D197" s="188" t="s">
        <v>2332</v>
      </c>
      <c r="E197" s="130" t="s">
        <v>45</v>
      </c>
      <c r="F197" s="130" t="s">
        <v>2</v>
      </c>
      <c r="G197" s="169" t="s">
        <v>148</v>
      </c>
      <c r="H197" s="110"/>
      <c r="I197" s="110"/>
      <c r="J197" s="133">
        <v>1000000</v>
      </c>
      <c r="K197" s="110"/>
      <c r="L197" s="110"/>
      <c r="M197" s="110"/>
      <c r="N197" s="110"/>
      <c r="O197" s="130">
        <v>1</v>
      </c>
      <c r="P197" s="130" t="s">
        <v>150</v>
      </c>
      <c r="Q197" s="130" t="s">
        <v>150</v>
      </c>
      <c r="R197" s="130" t="s">
        <v>150</v>
      </c>
      <c r="S197" s="130" t="s">
        <v>150</v>
      </c>
      <c r="T197" s="130" t="s">
        <v>150</v>
      </c>
      <c r="U197" s="130" t="s">
        <v>150</v>
      </c>
      <c r="V197" s="130" t="s">
        <v>150</v>
      </c>
      <c r="W197" s="130" t="s">
        <v>150</v>
      </c>
      <c r="X197" s="130" t="s">
        <v>150</v>
      </c>
      <c r="Y197" s="110"/>
      <c r="Z197" s="110"/>
    </row>
    <row r="198" spans="2:26" ht="48" customHeight="1">
      <c r="B198" s="135">
        <v>190</v>
      </c>
      <c r="C198" s="188" t="s">
        <v>2273</v>
      </c>
      <c r="D198" s="188" t="s">
        <v>2332</v>
      </c>
      <c r="E198" s="130" t="s">
        <v>45</v>
      </c>
      <c r="F198" s="130" t="s">
        <v>2</v>
      </c>
      <c r="G198" s="169" t="s">
        <v>148</v>
      </c>
      <c r="H198" s="110"/>
      <c r="I198" s="110"/>
      <c r="J198" s="133">
        <v>1000000</v>
      </c>
      <c r="K198" s="110"/>
      <c r="L198" s="110"/>
      <c r="M198" s="110"/>
      <c r="N198" s="110"/>
      <c r="O198" s="130">
        <v>1</v>
      </c>
      <c r="P198" s="130" t="s">
        <v>150</v>
      </c>
      <c r="Q198" s="130" t="s">
        <v>150</v>
      </c>
      <c r="R198" s="130" t="s">
        <v>150</v>
      </c>
      <c r="S198" s="130" t="s">
        <v>150</v>
      </c>
      <c r="T198" s="130" t="s">
        <v>150</v>
      </c>
      <c r="U198" s="130" t="s">
        <v>150</v>
      </c>
      <c r="V198" s="130" t="s">
        <v>150</v>
      </c>
      <c r="W198" s="130" t="s">
        <v>150</v>
      </c>
      <c r="X198" s="130" t="s">
        <v>150</v>
      </c>
      <c r="Y198" s="110"/>
      <c r="Z198" s="110"/>
    </row>
    <row r="199" spans="2:26" ht="48" customHeight="1">
      <c r="B199" s="135">
        <v>191</v>
      </c>
      <c r="C199" s="188" t="s">
        <v>2274</v>
      </c>
      <c r="D199" s="188" t="s">
        <v>2332</v>
      </c>
      <c r="E199" s="130" t="s">
        <v>45</v>
      </c>
      <c r="F199" s="130" t="s">
        <v>2</v>
      </c>
      <c r="G199" s="169" t="s">
        <v>148</v>
      </c>
      <c r="H199" s="110"/>
      <c r="I199" s="110"/>
      <c r="J199" s="133">
        <v>1000000</v>
      </c>
      <c r="K199" s="110"/>
      <c r="L199" s="110"/>
      <c r="M199" s="110"/>
      <c r="N199" s="110"/>
      <c r="O199" s="130">
        <v>1</v>
      </c>
      <c r="P199" s="130" t="s">
        <v>150</v>
      </c>
      <c r="Q199" s="130" t="s">
        <v>150</v>
      </c>
      <c r="R199" s="130" t="s">
        <v>150</v>
      </c>
      <c r="S199" s="130" t="s">
        <v>150</v>
      </c>
      <c r="T199" s="130" t="s">
        <v>150</v>
      </c>
      <c r="U199" s="130" t="s">
        <v>150</v>
      </c>
      <c r="V199" s="130" t="s">
        <v>150</v>
      </c>
      <c r="W199" s="130" t="s">
        <v>150</v>
      </c>
      <c r="X199" s="130" t="s">
        <v>150</v>
      </c>
      <c r="Y199" s="110"/>
      <c r="Z199" s="110"/>
    </row>
    <row r="200" spans="2:26" ht="48" customHeight="1">
      <c r="B200" s="135">
        <v>192</v>
      </c>
      <c r="C200" s="188" t="s">
        <v>2275</v>
      </c>
      <c r="D200" s="188" t="s">
        <v>2333</v>
      </c>
      <c r="E200" s="130" t="s">
        <v>45</v>
      </c>
      <c r="F200" s="130" t="s">
        <v>2</v>
      </c>
      <c r="G200" s="169" t="s">
        <v>148</v>
      </c>
      <c r="H200" s="110"/>
      <c r="I200" s="110"/>
      <c r="J200" s="133">
        <v>1000000</v>
      </c>
      <c r="K200" s="110"/>
      <c r="L200" s="110"/>
      <c r="M200" s="110"/>
      <c r="N200" s="110"/>
      <c r="O200" s="130" t="s">
        <v>150</v>
      </c>
      <c r="P200" s="130">
        <v>1</v>
      </c>
      <c r="Q200" s="130" t="s">
        <v>150</v>
      </c>
      <c r="R200" s="130" t="s">
        <v>150</v>
      </c>
      <c r="S200" s="130" t="s">
        <v>150</v>
      </c>
      <c r="T200" s="130" t="s">
        <v>150</v>
      </c>
      <c r="U200" s="130" t="s">
        <v>150</v>
      </c>
      <c r="V200" s="130" t="s">
        <v>150</v>
      </c>
      <c r="W200" s="130" t="s">
        <v>150</v>
      </c>
      <c r="X200" s="130" t="s">
        <v>150</v>
      </c>
      <c r="Y200" s="110"/>
      <c r="Z200" s="110"/>
    </row>
    <row r="201" spans="2:26" ht="48" customHeight="1">
      <c r="B201" s="135">
        <v>193</v>
      </c>
      <c r="C201" s="188" t="s">
        <v>2276</v>
      </c>
      <c r="D201" s="188" t="s">
        <v>2333</v>
      </c>
      <c r="E201" s="130" t="s">
        <v>45</v>
      </c>
      <c r="F201" s="130" t="s">
        <v>2</v>
      </c>
      <c r="G201" s="169" t="s">
        <v>148</v>
      </c>
      <c r="H201" s="110"/>
      <c r="I201" s="110"/>
      <c r="J201" s="133">
        <v>1000000</v>
      </c>
      <c r="K201" s="110"/>
      <c r="L201" s="110"/>
      <c r="M201" s="110"/>
      <c r="N201" s="110"/>
      <c r="O201" s="130">
        <v>1</v>
      </c>
      <c r="P201" s="130" t="s">
        <v>150</v>
      </c>
      <c r="Q201" s="130" t="s">
        <v>150</v>
      </c>
      <c r="R201" s="130" t="s">
        <v>150</v>
      </c>
      <c r="S201" s="130" t="s">
        <v>150</v>
      </c>
      <c r="T201" s="130" t="s">
        <v>150</v>
      </c>
      <c r="U201" s="130" t="s">
        <v>150</v>
      </c>
      <c r="V201" s="130" t="s">
        <v>150</v>
      </c>
      <c r="W201" s="130" t="s">
        <v>150</v>
      </c>
      <c r="X201" s="130" t="s">
        <v>150</v>
      </c>
      <c r="Y201" s="110"/>
      <c r="Z201" s="110"/>
    </row>
    <row r="202" spans="2:26" ht="48" customHeight="1">
      <c r="B202" s="135">
        <v>194</v>
      </c>
      <c r="C202" s="188" t="s">
        <v>2277</v>
      </c>
      <c r="D202" s="188" t="s">
        <v>2333</v>
      </c>
      <c r="E202" s="130" t="s">
        <v>45</v>
      </c>
      <c r="F202" s="130" t="s">
        <v>2</v>
      </c>
      <c r="G202" s="169" t="s">
        <v>148</v>
      </c>
      <c r="H202" s="110"/>
      <c r="I202" s="110"/>
      <c r="J202" s="133">
        <v>1000000</v>
      </c>
      <c r="K202" s="110"/>
      <c r="L202" s="110"/>
      <c r="M202" s="110"/>
      <c r="N202" s="110"/>
      <c r="O202" s="130">
        <v>1</v>
      </c>
      <c r="P202" s="130" t="s">
        <v>150</v>
      </c>
      <c r="Q202" s="130" t="s">
        <v>150</v>
      </c>
      <c r="R202" s="130" t="s">
        <v>150</v>
      </c>
      <c r="S202" s="130" t="s">
        <v>150</v>
      </c>
      <c r="T202" s="130" t="s">
        <v>150</v>
      </c>
      <c r="U202" s="130" t="s">
        <v>150</v>
      </c>
      <c r="V202" s="130" t="s">
        <v>150</v>
      </c>
      <c r="W202" s="130" t="s">
        <v>150</v>
      </c>
      <c r="X202" s="130" t="s">
        <v>150</v>
      </c>
      <c r="Y202" s="110"/>
      <c r="Z202" s="110"/>
    </row>
    <row r="203" spans="2:26" ht="48" customHeight="1">
      <c r="B203" s="135">
        <v>195</v>
      </c>
      <c r="C203" s="188" t="s">
        <v>2278</v>
      </c>
      <c r="D203" s="188" t="s">
        <v>2334</v>
      </c>
      <c r="E203" s="130" t="s">
        <v>45</v>
      </c>
      <c r="F203" s="130" t="s">
        <v>2</v>
      </c>
      <c r="G203" s="169" t="s">
        <v>148</v>
      </c>
      <c r="H203" s="110"/>
      <c r="I203" s="110"/>
      <c r="J203" s="133">
        <v>1000000</v>
      </c>
      <c r="K203" s="110"/>
      <c r="L203" s="110"/>
      <c r="M203" s="110"/>
      <c r="N203" s="110"/>
      <c r="O203" s="130" t="s">
        <v>150</v>
      </c>
      <c r="P203" s="130">
        <v>1</v>
      </c>
      <c r="Q203" s="130" t="s">
        <v>150</v>
      </c>
      <c r="R203" s="130" t="s">
        <v>150</v>
      </c>
      <c r="S203" s="130" t="s">
        <v>150</v>
      </c>
      <c r="T203" s="130" t="s">
        <v>150</v>
      </c>
      <c r="U203" s="130" t="s">
        <v>150</v>
      </c>
      <c r="V203" s="130" t="s">
        <v>150</v>
      </c>
      <c r="W203" s="130" t="s">
        <v>150</v>
      </c>
      <c r="X203" s="130" t="s">
        <v>150</v>
      </c>
      <c r="Y203" s="110"/>
      <c r="Z203" s="110"/>
    </row>
    <row r="204" spans="2:26" ht="48" customHeight="1">
      <c r="B204" s="135">
        <v>196</v>
      </c>
      <c r="C204" s="188" t="s">
        <v>2279</v>
      </c>
      <c r="D204" s="188" t="s">
        <v>2334</v>
      </c>
      <c r="E204" s="130" t="s">
        <v>45</v>
      </c>
      <c r="F204" s="130" t="s">
        <v>2</v>
      </c>
      <c r="G204" s="169" t="s">
        <v>148</v>
      </c>
      <c r="H204" s="110"/>
      <c r="I204" s="110"/>
      <c r="J204" s="133">
        <v>1000000</v>
      </c>
      <c r="K204" s="110"/>
      <c r="L204" s="110"/>
      <c r="M204" s="110"/>
      <c r="N204" s="110"/>
      <c r="O204" s="130">
        <v>1</v>
      </c>
      <c r="P204" s="130" t="s">
        <v>150</v>
      </c>
      <c r="Q204" s="130" t="s">
        <v>150</v>
      </c>
      <c r="R204" s="130" t="s">
        <v>150</v>
      </c>
      <c r="S204" s="130" t="s">
        <v>150</v>
      </c>
      <c r="T204" s="130" t="s">
        <v>150</v>
      </c>
      <c r="U204" s="130" t="s">
        <v>150</v>
      </c>
      <c r="V204" s="130" t="s">
        <v>150</v>
      </c>
      <c r="W204" s="130" t="s">
        <v>150</v>
      </c>
      <c r="X204" s="130" t="s">
        <v>150</v>
      </c>
      <c r="Y204" s="110"/>
      <c r="Z204" s="110"/>
    </row>
    <row r="205" spans="2:26" ht="48" customHeight="1">
      <c r="B205" s="135">
        <v>197</v>
      </c>
      <c r="C205" s="188" t="s">
        <v>2280</v>
      </c>
      <c r="D205" s="188" t="s">
        <v>2334</v>
      </c>
      <c r="E205" s="130" t="s">
        <v>45</v>
      </c>
      <c r="F205" s="130" t="s">
        <v>2</v>
      </c>
      <c r="G205" s="169" t="s">
        <v>148</v>
      </c>
      <c r="H205" s="110"/>
      <c r="I205" s="110"/>
      <c r="J205" s="133">
        <v>1000000</v>
      </c>
      <c r="K205" s="110"/>
      <c r="L205" s="110"/>
      <c r="M205" s="110"/>
      <c r="N205" s="110"/>
      <c r="O205" s="130" t="s">
        <v>150</v>
      </c>
      <c r="P205" s="130">
        <v>1</v>
      </c>
      <c r="Q205" s="130" t="s">
        <v>150</v>
      </c>
      <c r="R205" s="130" t="s">
        <v>150</v>
      </c>
      <c r="S205" s="130" t="s">
        <v>150</v>
      </c>
      <c r="T205" s="130" t="s">
        <v>150</v>
      </c>
      <c r="U205" s="130" t="s">
        <v>150</v>
      </c>
      <c r="V205" s="130" t="s">
        <v>150</v>
      </c>
      <c r="W205" s="130" t="s">
        <v>150</v>
      </c>
      <c r="X205" s="130" t="s">
        <v>150</v>
      </c>
      <c r="Y205" s="110"/>
      <c r="Z205" s="110"/>
    </row>
    <row r="206" spans="2:26" ht="48" customHeight="1">
      <c r="B206" s="135">
        <v>198</v>
      </c>
      <c r="C206" s="188" t="s">
        <v>2281</v>
      </c>
      <c r="D206" s="188" t="s">
        <v>2335</v>
      </c>
      <c r="E206" s="130" t="s">
        <v>45</v>
      </c>
      <c r="F206" s="130" t="s">
        <v>2</v>
      </c>
      <c r="G206" s="169" t="s">
        <v>148</v>
      </c>
      <c r="H206" s="110"/>
      <c r="I206" s="110"/>
      <c r="J206" s="133">
        <v>1000000</v>
      </c>
      <c r="K206" s="110"/>
      <c r="L206" s="110"/>
      <c r="M206" s="110"/>
      <c r="N206" s="110"/>
      <c r="O206" s="130">
        <v>1</v>
      </c>
      <c r="P206" s="130" t="s">
        <v>150</v>
      </c>
      <c r="Q206" s="130" t="s">
        <v>150</v>
      </c>
      <c r="R206" s="130" t="s">
        <v>150</v>
      </c>
      <c r="S206" s="130" t="s">
        <v>150</v>
      </c>
      <c r="T206" s="130" t="s">
        <v>150</v>
      </c>
      <c r="U206" s="130" t="s">
        <v>150</v>
      </c>
      <c r="V206" s="130" t="s">
        <v>150</v>
      </c>
      <c r="W206" s="130" t="s">
        <v>150</v>
      </c>
      <c r="X206" s="130" t="s">
        <v>150</v>
      </c>
      <c r="Y206" s="110"/>
      <c r="Z206" s="110"/>
    </row>
    <row r="207" spans="2:26" ht="48" customHeight="1">
      <c r="B207" s="135">
        <v>199</v>
      </c>
      <c r="C207" s="188" t="s">
        <v>2282</v>
      </c>
      <c r="D207" s="188" t="s">
        <v>2335</v>
      </c>
      <c r="E207" s="130" t="s">
        <v>45</v>
      </c>
      <c r="F207" s="130" t="s">
        <v>2</v>
      </c>
      <c r="G207" s="169" t="s">
        <v>148</v>
      </c>
      <c r="H207" s="110"/>
      <c r="I207" s="110"/>
      <c r="J207" s="133">
        <v>1000000</v>
      </c>
      <c r="K207" s="110"/>
      <c r="L207" s="110"/>
      <c r="M207" s="110"/>
      <c r="N207" s="110"/>
      <c r="O207" s="130">
        <v>1</v>
      </c>
      <c r="P207" s="130" t="s">
        <v>150</v>
      </c>
      <c r="Q207" s="130" t="s">
        <v>150</v>
      </c>
      <c r="R207" s="130" t="s">
        <v>150</v>
      </c>
      <c r="S207" s="130" t="s">
        <v>150</v>
      </c>
      <c r="T207" s="130" t="s">
        <v>150</v>
      </c>
      <c r="U207" s="130" t="s">
        <v>150</v>
      </c>
      <c r="V207" s="130" t="s">
        <v>150</v>
      </c>
      <c r="W207" s="130" t="s">
        <v>150</v>
      </c>
      <c r="X207" s="130" t="s">
        <v>150</v>
      </c>
      <c r="Y207" s="110"/>
      <c r="Z207" s="110"/>
    </row>
    <row r="208" spans="2:26" ht="48" customHeight="1">
      <c r="B208" s="135">
        <v>200</v>
      </c>
      <c r="C208" s="188" t="s">
        <v>2283</v>
      </c>
      <c r="D208" s="188" t="s">
        <v>2335</v>
      </c>
      <c r="E208" s="130" t="s">
        <v>45</v>
      </c>
      <c r="F208" s="130" t="s">
        <v>2</v>
      </c>
      <c r="G208" s="169" t="s">
        <v>148</v>
      </c>
      <c r="H208" s="110"/>
      <c r="I208" s="110"/>
      <c r="J208" s="133">
        <v>1000000</v>
      </c>
      <c r="K208" s="110"/>
      <c r="L208" s="110"/>
      <c r="M208" s="110"/>
      <c r="N208" s="110"/>
      <c r="O208" s="130">
        <v>1</v>
      </c>
      <c r="P208" s="130" t="s">
        <v>150</v>
      </c>
      <c r="Q208" s="130" t="s">
        <v>150</v>
      </c>
      <c r="R208" s="130" t="s">
        <v>150</v>
      </c>
      <c r="S208" s="130" t="s">
        <v>150</v>
      </c>
      <c r="T208" s="130" t="s">
        <v>150</v>
      </c>
      <c r="U208" s="130" t="s">
        <v>150</v>
      </c>
      <c r="V208" s="130" t="s">
        <v>150</v>
      </c>
      <c r="W208" s="130" t="s">
        <v>150</v>
      </c>
      <c r="X208" s="130" t="s">
        <v>150</v>
      </c>
      <c r="Y208" s="110"/>
      <c r="Z208" s="110"/>
    </row>
    <row r="209" spans="2:26" ht="48" customHeight="1">
      <c r="B209" s="135">
        <v>201</v>
      </c>
      <c r="C209" s="188" t="s">
        <v>2284</v>
      </c>
      <c r="D209" s="188" t="s">
        <v>2336</v>
      </c>
      <c r="E209" s="130" t="s">
        <v>45</v>
      </c>
      <c r="F209" s="130" t="s">
        <v>2</v>
      </c>
      <c r="G209" s="169" t="s">
        <v>148</v>
      </c>
      <c r="H209" s="110"/>
      <c r="I209" s="110"/>
      <c r="J209" s="133">
        <v>1000000</v>
      </c>
      <c r="K209" s="110"/>
      <c r="L209" s="110"/>
      <c r="M209" s="110"/>
      <c r="N209" s="110"/>
      <c r="O209" s="130">
        <v>1</v>
      </c>
      <c r="P209" s="130" t="s">
        <v>150</v>
      </c>
      <c r="Q209" s="130" t="s">
        <v>150</v>
      </c>
      <c r="R209" s="130" t="s">
        <v>150</v>
      </c>
      <c r="S209" s="130" t="s">
        <v>150</v>
      </c>
      <c r="T209" s="130" t="s">
        <v>150</v>
      </c>
      <c r="U209" s="130" t="s">
        <v>150</v>
      </c>
      <c r="V209" s="130" t="s">
        <v>150</v>
      </c>
      <c r="W209" s="130" t="s">
        <v>150</v>
      </c>
      <c r="X209" s="130" t="s">
        <v>150</v>
      </c>
      <c r="Y209" s="110"/>
      <c r="Z209" s="110"/>
    </row>
    <row r="210" spans="2:26" ht="48" customHeight="1">
      <c r="B210" s="135">
        <v>202</v>
      </c>
      <c r="C210" s="188" t="s">
        <v>2285</v>
      </c>
      <c r="D210" s="188" t="s">
        <v>2337</v>
      </c>
      <c r="E210" s="130" t="s">
        <v>45</v>
      </c>
      <c r="F210" s="130" t="s">
        <v>2</v>
      </c>
      <c r="G210" s="169" t="s">
        <v>148</v>
      </c>
      <c r="H210" s="110"/>
      <c r="I210" s="110"/>
      <c r="J210" s="133">
        <v>1000000</v>
      </c>
      <c r="K210" s="110"/>
      <c r="L210" s="110"/>
      <c r="M210" s="110"/>
      <c r="N210" s="110"/>
      <c r="O210" s="130">
        <v>1</v>
      </c>
      <c r="P210" s="130" t="s">
        <v>150</v>
      </c>
      <c r="Q210" s="130" t="s">
        <v>150</v>
      </c>
      <c r="R210" s="130" t="s">
        <v>150</v>
      </c>
      <c r="S210" s="130" t="s">
        <v>150</v>
      </c>
      <c r="T210" s="130" t="s">
        <v>150</v>
      </c>
      <c r="U210" s="130" t="s">
        <v>150</v>
      </c>
      <c r="V210" s="130" t="s">
        <v>150</v>
      </c>
      <c r="W210" s="130" t="s">
        <v>150</v>
      </c>
      <c r="X210" s="130" t="s">
        <v>150</v>
      </c>
      <c r="Y210" s="110"/>
      <c r="Z210" s="110"/>
    </row>
    <row r="211" spans="2:26" ht="48" customHeight="1">
      <c r="B211" s="135">
        <v>203</v>
      </c>
      <c r="C211" s="188" t="s">
        <v>2286</v>
      </c>
      <c r="D211" s="188" t="s">
        <v>2337</v>
      </c>
      <c r="E211" s="130" t="s">
        <v>45</v>
      </c>
      <c r="F211" s="130" t="s">
        <v>2</v>
      </c>
      <c r="G211" s="169" t="s">
        <v>148</v>
      </c>
      <c r="H211" s="110"/>
      <c r="I211" s="110"/>
      <c r="J211" s="133">
        <v>1000000</v>
      </c>
      <c r="K211" s="110"/>
      <c r="L211" s="110"/>
      <c r="M211" s="110"/>
      <c r="N211" s="110"/>
      <c r="O211" s="130" t="s">
        <v>150</v>
      </c>
      <c r="P211" s="130">
        <v>1</v>
      </c>
      <c r="Q211" s="130" t="s">
        <v>150</v>
      </c>
      <c r="R211" s="130" t="s">
        <v>150</v>
      </c>
      <c r="S211" s="130" t="s">
        <v>150</v>
      </c>
      <c r="T211" s="130" t="s">
        <v>150</v>
      </c>
      <c r="U211" s="130" t="s">
        <v>150</v>
      </c>
      <c r="V211" s="130" t="s">
        <v>150</v>
      </c>
      <c r="W211" s="130" t="s">
        <v>150</v>
      </c>
      <c r="X211" s="130" t="s">
        <v>150</v>
      </c>
      <c r="Y211" s="110"/>
      <c r="Z211" s="110"/>
    </row>
    <row r="212" spans="2:26" ht="48" customHeight="1">
      <c r="B212" s="135">
        <v>204</v>
      </c>
      <c r="C212" s="188" t="s">
        <v>2287</v>
      </c>
      <c r="D212" s="188" t="s">
        <v>2337</v>
      </c>
      <c r="E212" s="130" t="s">
        <v>45</v>
      </c>
      <c r="F212" s="130" t="s">
        <v>2</v>
      </c>
      <c r="G212" s="169" t="s">
        <v>148</v>
      </c>
      <c r="H212" s="110"/>
      <c r="I212" s="110"/>
      <c r="J212" s="133">
        <v>1000000</v>
      </c>
      <c r="K212" s="110"/>
      <c r="L212" s="110"/>
      <c r="M212" s="110"/>
      <c r="N212" s="110"/>
      <c r="O212" s="130" t="s">
        <v>150</v>
      </c>
      <c r="P212" s="130">
        <v>1</v>
      </c>
      <c r="Q212" s="130" t="s">
        <v>150</v>
      </c>
      <c r="R212" s="130" t="s">
        <v>150</v>
      </c>
      <c r="S212" s="130" t="s">
        <v>150</v>
      </c>
      <c r="T212" s="130" t="s">
        <v>150</v>
      </c>
      <c r="U212" s="130" t="s">
        <v>150</v>
      </c>
      <c r="V212" s="130" t="s">
        <v>150</v>
      </c>
      <c r="W212" s="130" t="s">
        <v>150</v>
      </c>
      <c r="X212" s="130" t="s">
        <v>150</v>
      </c>
      <c r="Y212" s="110"/>
      <c r="Z212" s="110"/>
    </row>
    <row r="213" spans="2:26" ht="48" customHeight="1">
      <c r="B213" s="135">
        <v>205</v>
      </c>
      <c r="C213" s="188" t="s">
        <v>2288</v>
      </c>
      <c r="D213" s="188" t="s">
        <v>2338</v>
      </c>
      <c r="E213" s="130" t="s">
        <v>45</v>
      </c>
      <c r="F213" s="130" t="s">
        <v>2</v>
      </c>
      <c r="G213" s="169" t="s">
        <v>148</v>
      </c>
      <c r="H213" s="110"/>
      <c r="I213" s="110"/>
      <c r="J213" s="133">
        <v>1000000</v>
      </c>
      <c r="K213" s="110"/>
      <c r="L213" s="110"/>
      <c r="M213" s="110"/>
      <c r="N213" s="110"/>
      <c r="O213" s="130">
        <v>1</v>
      </c>
      <c r="P213" s="130" t="s">
        <v>150</v>
      </c>
      <c r="Q213" s="130" t="s">
        <v>150</v>
      </c>
      <c r="R213" s="130" t="s">
        <v>150</v>
      </c>
      <c r="S213" s="130" t="s">
        <v>150</v>
      </c>
      <c r="T213" s="130" t="s">
        <v>150</v>
      </c>
      <c r="U213" s="130" t="s">
        <v>150</v>
      </c>
      <c r="V213" s="130" t="s">
        <v>150</v>
      </c>
      <c r="W213" s="130" t="s">
        <v>150</v>
      </c>
      <c r="X213" s="130" t="s">
        <v>150</v>
      </c>
      <c r="Y213" s="110"/>
      <c r="Z213" s="110"/>
    </row>
    <row r="214" spans="2:26" ht="48" customHeight="1">
      <c r="B214" s="135">
        <v>206</v>
      </c>
      <c r="C214" s="188" t="s">
        <v>2289</v>
      </c>
      <c r="D214" s="188" t="s">
        <v>2335</v>
      </c>
      <c r="E214" s="130" t="s">
        <v>45</v>
      </c>
      <c r="F214" s="130" t="s">
        <v>2</v>
      </c>
      <c r="G214" s="169" t="s">
        <v>148</v>
      </c>
      <c r="H214" s="110"/>
      <c r="I214" s="110"/>
      <c r="J214" s="133">
        <v>1000000</v>
      </c>
      <c r="K214" s="110"/>
      <c r="L214" s="110"/>
      <c r="M214" s="110"/>
      <c r="N214" s="110"/>
      <c r="O214" s="130">
        <v>1</v>
      </c>
      <c r="P214" s="130" t="s">
        <v>150</v>
      </c>
      <c r="Q214" s="130" t="s">
        <v>150</v>
      </c>
      <c r="R214" s="130" t="s">
        <v>150</v>
      </c>
      <c r="S214" s="130" t="s">
        <v>150</v>
      </c>
      <c r="T214" s="130" t="s">
        <v>150</v>
      </c>
      <c r="U214" s="130" t="s">
        <v>150</v>
      </c>
      <c r="V214" s="130" t="s">
        <v>150</v>
      </c>
      <c r="W214" s="130" t="s">
        <v>150</v>
      </c>
      <c r="X214" s="130" t="s">
        <v>150</v>
      </c>
      <c r="Y214" s="110"/>
      <c r="Z214" s="110"/>
    </row>
    <row r="215" spans="2:26" ht="48" customHeight="1">
      <c r="B215" s="135">
        <v>207</v>
      </c>
      <c r="C215" s="188" t="s">
        <v>2290</v>
      </c>
      <c r="D215" s="188" t="s">
        <v>2335</v>
      </c>
      <c r="E215" s="130" t="s">
        <v>45</v>
      </c>
      <c r="F215" s="130" t="s">
        <v>2</v>
      </c>
      <c r="G215" s="169" t="s">
        <v>148</v>
      </c>
      <c r="H215" s="110"/>
      <c r="I215" s="110"/>
      <c r="J215" s="133">
        <v>1000000</v>
      </c>
      <c r="K215" s="110"/>
      <c r="L215" s="110"/>
      <c r="M215" s="110"/>
      <c r="N215" s="110"/>
      <c r="O215" s="130">
        <v>1</v>
      </c>
      <c r="P215" s="130" t="s">
        <v>150</v>
      </c>
      <c r="Q215" s="130" t="s">
        <v>150</v>
      </c>
      <c r="R215" s="130" t="s">
        <v>150</v>
      </c>
      <c r="S215" s="130" t="s">
        <v>150</v>
      </c>
      <c r="T215" s="130" t="s">
        <v>150</v>
      </c>
      <c r="U215" s="130" t="s">
        <v>150</v>
      </c>
      <c r="V215" s="130" t="s">
        <v>150</v>
      </c>
      <c r="W215" s="130" t="s">
        <v>150</v>
      </c>
      <c r="X215" s="130" t="s">
        <v>150</v>
      </c>
      <c r="Y215" s="110"/>
      <c r="Z215" s="110"/>
    </row>
    <row r="216" spans="2:26" ht="48" customHeight="1">
      <c r="B216" s="135">
        <v>208</v>
      </c>
      <c r="C216" s="188" t="s">
        <v>2291</v>
      </c>
      <c r="D216" s="188" t="s">
        <v>2339</v>
      </c>
      <c r="E216" s="130" t="s">
        <v>45</v>
      </c>
      <c r="F216" s="130" t="s">
        <v>2</v>
      </c>
      <c r="G216" s="169" t="s">
        <v>148</v>
      </c>
      <c r="H216" s="110"/>
      <c r="I216" s="110"/>
      <c r="J216" s="133">
        <v>1000000</v>
      </c>
      <c r="K216" s="110"/>
      <c r="L216" s="110"/>
      <c r="M216" s="110"/>
      <c r="N216" s="110"/>
      <c r="O216" s="130" t="s">
        <v>150</v>
      </c>
      <c r="P216" s="130">
        <v>1</v>
      </c>
      <c r="Q216" s="130" t="s">
        <v>150</v>
      </c>
      <c r="R216" s="130" t="s">
        <v>150</v>
      </c>
      <c r="S216" s="130" t="s">
        <v>150</v>
      </c>
      <c r="T216" s="130" t="s">
        <v>150</v>
      </c>
      <c r="U216" s="130" t="s">
        <v>150</v>
      </c>
      <c r="V216" s="130" t="s">
        <v>150</v>
      </c>
      <c r="W216" s="130" t="s">
        <v>150</v>
      </c>
      <c r="X216" s="130" t="s">
        <v>150</v>
      </c>
      <c r="Y216" s="110"/>
      <c r="Z216" s="110"/>
    </row>
    <row r="217" spans="2:26" ht="48" customHeight="1">
      <c r="B217" s="135">
        <v>209</v>
      </c>
      <c r="C217" s="188" t="s">
        <v>2292</v>
      </c>
      <c r="D217" s="188" t="s">
        <v>2339</v>
      </c>
      <c r="E217" s="130" t="s">
        <v>45</v>
      </c>
      <c r="F217" s="130" t="s">
        <v>2</v>
      </c>
      <c r="G217" s="169" t="s">
        <v>148</v>
      </c>
      <c r="H217" s="110"/>
      <c r="I217" s="110"/>
      <c r="J217" s="133">
        <v>1000000</v>
      </c>
      <c r="K217" s="110"/>
      <c r="L217" s="110"/>
      <c r="M217" s="110"/>
      <c r="N217" s="110"/>
      <c r="O217" s="130">
        <v>1</v>
      </c>
      <c r="P217" s="130" t="s">
        <v>150</v>
      </c>
      <c r="Q217" s="130" t="s">
        <v>150</v>
      </c>
      <c r="R217" s="130" t="s">
        <v>150</v>
      </c>
      <c r="S217" s="130" t="s">
        <v>150</v>
      </c>
      <c r="T217" s="130" t="s">
        <v>150</v>
      </c>
      <c r="U217" s="130" t="s">
        <v>150</v>
      </c>
      <c r="V217" s="130" t="s">
        <v>150</v>
      </c>
      <c r="W217" s="130" t="s">
        <v>150</v>
      </c>
      <c r="X217" s="130" t="s">
        <v>150</v>
      </c>
      <c r="Y217" s="110"/>
      <c r="Z217" s="110"/>
    </row>
    <row r="218" spans="2:26" ht="48" customHeight="1">
      <c r="B218" s="135">
        <v>210</v>
      </c>
      <c r="C218" s="188" t="s">
        <v>2293</v>
      </c>
      <c r="D218" s="188" t="s">
        <v>2339</v>
      </c>
      <c r="E218" s="130" t="s">
        <v>45</v>
      </c>
      <c r="F218" s="130" t="s">
        <v>2</v>
      </c>
      <c r="G218" s="169" t="s">
        <v>148</v>
      </c>
      <c r="H218" s="110"/>
      <c r="I218" s="110"/>
      <c r="J218" s="133">
        <v>1000000</v>
      </c>
      <c r="K218" s="110"/>
      <c r="L218" s="110"/>
      <c r="M218" s="110"/>
      <c r="N218" s="110"/>
      <c r="O218" s="130">
        <v>1</v>
      </c>
      <c r="P218" s="130" t="s">
        <v>150</v>
      </c>
      <c r="Q218" s="130" t="s">
        <v>150</v>
      </c>
      <c r="R218" s="130" t="s">
        <v>150</v>
      </c>
      <c r="S218" s="130" t="s">
        <v>150</v>
      </c>
      <c r="T218" s="130" t="s">
        <v>150</v>
      </c>
      <c r="U218" s="130" t="s">
        <v>150</v>
      </c>
      <c r="V218" s="130" t="s">
        <v>150</v>
      </c>
      <c r="W218" s="130" t="s">
        <v>150</v>
      </c>
      <c r="X218" s="130" t="s">
        <v>150</v>
      </c>
      <c r="Y218" s="110"/>
      <c r="Z218" s="110"/>
    </row>
    <row r="219" spans="2:26" ht="48" customHeight="1">
      <c r="B219" s="135">
        <v>211</v>
      </c>
      <c r="C219" s="188" t="s">
        <v>2294</v>
      </c>
      <c r="D219" s="188" t="s">
        <v>2340</v>
      </c>
      <c r="E219" s="130" t="s">
        <v>45</v>
      </c>
      <c r="F219" s="130" t="s">
        <v>2</v>
      </c>
      <c r="G219" s="169" t="s">
        <v>148</v>
      </c>
      <c r="H219" s="110"/>
      <c r="I219" s="110"/>
      <c r="J219" s="133">
        <v>1000000</v>
      </c>
      <c r="K219" s="110"/>
      <c r="L219" s="110"/>
      <c r="M219" s="110"/>
      <c r="N219" s="110"/>
      <c r="O219" s="130">
        <v>1</v>
      </c>
      <c r="P219" s="130" t="s">
        <v>150</v>
      </c>
      <c r="Q219" s="130" t="s">
        <v>150</v>
      </c>
      <c r="R219" s="130" t="s">
        <v>150</v>
      </c>
      <c r="S219" s="130" t="s">
        <v>150</v>
      </c>
      <c r="T219" s="130" t="s">
        <v>150</v>
      </c>
      <c r="U219" s="130" t="s">
        <v>150</v>
      </c>
      <c r="V219" s="130" t="s">
        <v>150</v>
      </c>
      <c r="W219" s="130" t="s">
        <v>150</v>
      </c>
      <c r="X219" s="130" t="s">
        <v>150</v>
      </c>
      <c r="Y219" s="110"/>
      <c r="Z219" s="110"/>
    </row>
    <row r="220" spans="2:26" ht="48" customHeight="1">
      <c r="B220" s="135">
        <v>212</v>
      </c>
      <c r="C220" s="188" t="s">
        <v>2295</v>
      </c>
      <c r="D220" s="188" t="s">
        <v>2340</v>
      </c>
      <c r="E220" s="130" t="s">
        <v>45</v>
      </c>
      <c r="F220" s="130" t="s">
        <v>2</v>
      </c>
      <c r="G220" s="169" t="s">
        <v>148</v>
      </c>
      <c r="H220" s="110"/>
      <c r="I220" s="110"/>
      <c r="J220" s="133">
        <v>1000000</v>
      </c>
      <c r="K220" s="110"/>
      <c r="L220" s="110"/>
      <c r="M220" s="110"/>
      <c r="N220" s="110"/>
      <c r="O220" s="130">
        <v>1</v>
      </c>
      <c r="P220" s="130" t="s">
        <v>150</v>
      </c>
      <c r="Q220" s="130" t="s">
        <v>150</v>
      </c>
      <c r="R220" s="130" t="s">
        <v>150</v>
      </c>
      <c r="S220" s="130" t="s">
        <v>150</v>
      </c>
      <c r="T220" s="130" t="s">
        <v>150</v>
      </c>
      <c r="U220" s="130" t="s">
        <v>150</v>
      </c>
      <c r="V220" s="130" t="s">
        <v>150</v>
      </c>
      <c r="W220" s="130" t="s">
        <v>150</v>
      </c>
      <c r="X220" s="130" t="s">
        <v>150</v>
      </c>
      <c r="Y220" s="110"/>
      <c r="Z220" s="110"/>
    </row>
    <row r="221" spans="2:26" ht="48" customHeight="1">
      <c r="B221" s="135">
        <v>213</v>
      </c>
      <c r="C221" s="188" t="s">
        <v>2296</v>
      </c>
      <c r="D221" s="188" t="s">
        <v>2341</v>
      </c>
      <c r="E221" s="130" t="s">
        <v>45</v>
      </c>
      <c r="F221" s="130" t="s">
        <v>2</v>
      </c>
      <c r="G221" s="169" t="s">
        <v>148</v>
      </c>
      <c r="H221" s="110"/>
      <c r="I221" s="110"/>
      <c r="J221" s="133">
        <v>1000000</v>
      </c>
      <c r="K221" s="110"/>
      <c r="L221" s="110"/>
      <c r="M221" s="110"/>
      <c r="N221" s="110"/>
      <c r="O221" s="130" t="s">
        <v>150</v>
      </c>
      <c r="P221" s="130">
        <v>1</v>
      </c>
      <c r="Q221" s="130" t="s">
        <v>150</v>
      </c>
      <c r="R221" s="130" t="s">
        <v>150</v>
      </c>
      <c r="S221" s="130" t="s">
        <v>150</v>
      </c>
      <c r="T221" s="130" t="s">
        <v>150</v>
      </c>
      <c r="U221" s="130" t="s">
        <v>150</v>
      </c>
      <c r="V221" s="130" t="s">
        <v>150</v>
      </c>
      <c r="W221" s="130" t="s">
        <v>150</v>
      </c>
      <c r="X221" s="130" t="s">
        <v>150</v>
      </c>
      <c r="Y221" s="110"/>
      <c r="Z221" s="110"/>
    </row>
    <row r="222" spans="2:26" ht="48" customHeight="1">
      <c r="B222" s="135">
        <v>214</v>
      </c>
      <c r="C222" s="188" t="s">
        <v>2297</v>
      </c>
      <c r="D222" s="188" t="s">
        <v>2341</v>
      </c>
      <c r="E222" s="130" t="s">
        <v>45</v>
      </c>
      <c r="F222" s="130" t="s">
        <v>2</v>
      </c>
      <c r="G222" s="169" t="s">
        <v>148</v>
      </c>
      <c r="H222" s="110"/>
      <c r="I222" s="110"/>
      <c r="J222" s="133">
        <v>1000000</v>
      </c>
      <c r="K222" s="110"/>
      <c r="L222" s="110"/>
      <c r="M222" s="110"/>
      <c r="N222" s="110"/>
      <c r="O222" s="130">
        <v>1</v>
      </c>
      <c r="P222" s="130" t="s">
        <v>150</v>
      </c>
      <c r="Q222" s="130" t="s">
        <v>150</v>
      </c>
      <c r="R222" s="130" t="s">
        <v>150</v>
      </c>
      <c r="S222" s="130" t="s">
        <v>150</v>
      </c>
      <c r="T222" s="130" t="s">
        <v>150</v>
      </c>
      <c r="U222" s="130" t="s">
        <v>150</v>
      </c>
      <c r="V222" s="130" t="s">
        <v>150</v>
      </c>
      <c r="W222" s="130" t="s">
        <v>150</v>
      </c>
      <c r="X222" s="130" t="s">
        <v>150</v>
      </c>
      <c r="Y222" s="110"/>
      <c r="Z222" s="110"/>
    </row>
    <row r="223" spans="2:26" ht="48" customHeight="1">
      <c r="B223" s="135">
        <v>215</v>
      </c>
      <c r="C223" s="188" t="s">
        <v>2298</v>
      </c>
      <c r="D223" s="188" t="s">
        <v>2341</v>
      </c>
      <c r="E223" s="130" t="s">
        <v>45</v>
      </c>
      <c r="F223" s="130" t="s">
        <v>2</v>
      </c>
      <c r="G223" s="169" t="s">
        <v>148</v>
      </c>
      <c r="H223" s="110"/>
      <c r="I223" s="110"/>
      <c r="J223" s="133">
        <v>1000000</v>
      </c>
      <c r="K223" s="110"/>
      <c r="L223" s="110"/>
      <c r="M223" s="110"/>
      <c r="N223" s="110"/>
      <c r="O223" s="130">
        <v>1</v>
      </c>
      <c r="P223" s="130" t="s">
        <v>150</v>
      </c>
      <c r="Q223" s="130" t="s">
        <v>150</v>
      </c>
      <c r="R223" s="130" t="s">
        <v>150</v>
      </c>
      <c r="S223" s="130" t="s">
        <v>150</v>
      </c>
      <c r="T223" s="130" t="s">
        <v>150</v>
      </c>
      <c r="U223" s="130" t="s">
        <v>150</v>
      </c>
      <c r="V223" s="130" t="s">
        <v>150</v>
      </c>
      <c r="W223" s="130" t="s">
        <v>150</v>
      </c>
      <c r="X223" s="130" t="s">
        <v>150</v>
      </c>
      <c r="Y223" s="110"/>
      <c r="Z223" s="110"/>
    </row>
    <row r="224" spans="2:26" ht="48" customHeight="1">
      <c r="B224" s="135">
        <v>216</v>
      </c>
      <c r="C224" s="188" t="s">
        <v>2299</v>
      </c>
      <c r="D224" s="188" t="s">
        <v>2342</v>
      </c>
      <c r="E224" s="130" t="s">
        <v>45</v>
      </c>
      <c r="F224" s="130" t="s">
        <v>2</v>
      </c>
      <c r="G224" s="169" t="s">
        <v>148</v>
      </c>
      <c r="H224" s="110"/>
      <c r="I224" s="110"/>
      <c r="J224" s="133">
        <v>1000000</v>
      </c>
      <c r="K224" s="110"/>
      <c r="L224" s="110"/>
      <c r="M224" s="110"/>
      <c r="N224" s="110"/>
      <c r="O224" s="130">
        <v>1</v>
      </c>
      <c r="P224" s="130" t="s">
        <v>150</v>
      </c>
      <c r="Q224" s="130" t="s">
        <v>150</v>
      </c>
      <c r="R224" s="130" t="s">
        <v>150</v>
      </c>
      <c r="S224" s="130" t="s">
        <v>150</v>
      </c>
      <c r="T224" s="130" t="s">
        <v>150</v>
      </c>
      <c r="U224" s="130" t="s">
        <v>150</v>
      </c>
      <c r="V224" s="130" t="s">
        <v>150</v>
      </c>
      <c r="W224" s="130" t="s">
        <v>150</v>
      </c>
      <c r="X224" s="130" t="s">
        <v>150</v>
      </c>
      <c r="Y224" s="110"/>
      <c r="Z224" s="110"/>
    </row>
    <row r="225" spans="2:26" ht="48" customHeight="1">
      <c r="B225" s="135">
        <v>217</v>
      </c>
      <c r="C225" s="188" t="s">
        <v>2300</v>
      </c>
      <c r="D225" s="188" t="s">
        <v>2343</v>
      </c>
      <c r="E225" s="130" t="s">
        <v>45</v>
      </c>
      <c r="F225" s="130" t="s">
        <v>2</v>
      </c>
      <c r="G225" s="169" t="s">
        <v>148</v>
      </c>
      <c r="H225" s="110"/>
      <c r="I225" s="110"/>
      <c r="J225" s="133">
        <v>1000000</v>
      </c>
      <c r="K225" s="110"/>
      <c r="L225" s="110"/>
      <c r="M225" s="110"/>
      <c r="N225" s="110"/>
      <c r="O225" s="130" t="s">
        <v>150</v>
      </c>
      <c r="P225" s="130">
        <v>1</v>
      </c>
      <c r="Q225" s="130" t="s">
        <v>150</v>
      </c>
      <c r="R225" s="130" t="s">
        <v>150</v>
      </c>
      <c r="S225" s="130" t="s">
        <v>150</v>
      </c>
      <c r="T225" s="130" t="s">
        <v>150</v>
      </c>
      <c r="U225" s="130" t="s">
        <v>150</v>
      </c>
      <c r="V225" s="130" t="s">
        <v>150</v>
      </c>
      <c r="W225" s="130" t="s">
        <v>150</v>
      </c>
      <c r="X225" s="130" t="s">
        <v>150</v>
      </c>
      <c r="Y225" s="110"/>
      <c r="Z225" s="110"/>
    </row>
    <row r="226" spans="2:26" ht="48" customHeight="1">
      <c r="B226" s="135">
        <v>218</v>
      </c>
      <c r="C226" s="188" t="s">
        <v>2301</v>
      </c>
      <c r="D226" s="188" t="s">
        <v>2343</v>
      </c>
      <c r="E226" s="130" t="s">
        <v>45</v>
      </c>
      <c r="F226" s="130" t="s">
        <v>2</v>
      </c>
      <c r="G226" s="169" t="s">
        <v>148</v>
      </c>
      <c r="H226" s="110"/>
      <c r="I226" s="110"/>
      <c r="J226" s="133">
        <v>1000000</v>
      </c>
      <c r="K226" s="110"/>
      <c r="L226" s="110"/>
      <c r="M226" s="110"/>
      <c r="N226" s="110"/>
      <c r="O226" s="130" t="s">
        <v>150</v>
      </c>
      <c r="P226" s="130">
        <v>1</v>
      </c>
      <c r="Q226" s="130" t="s">
        <v>150</v>
      </c>
      <c r="R226" s="130" t="s">
        <v>150</v>
      </c>
      <c r="S226" s="130" t="s">
        <v>150</v>
      </c>
      <c r="T226" s="130" t="s">
        <v>150</v>
      </c>
      <c r="U226" s="130" t="s">
        <v>150</v>
      </c>
      <c r="V226" s="130" t="s">
        <v>150</v>
      </c>
      <c r="W226" s="130" t="s">
        <v>150</v>
      </c>
      <c r="X226" s="130" t="s">
        <v>150</v>
      </c>
      <c r="Y226" s="110"/>
      <c r="Z226" s="110"/>
    </row>
    <row r="227" spans="2:26" ht="48" customHeight="1">
      <c r="B227" s="135">
        <v>219</v>
      </c>
      <c r="C227" s="188" t="s">
        <v>2302</v>
      </c>
      <c r="D227" s="188" t="s">
        <v>2344</v>
      </c>
      <c r="E227" s="130" t="s">
        <v>45</v>
      </c>
      <c r="F227" s="130" t="s">
        <v>2</v>
      </c>
      <c r="G227" s="169" t="s">
        <v>148</v>
      </c>
      <c r="H227" s="110"/>
      <c r="I227" s="110"/>
      <c r="J227" s="133">
        <v>1000000</v>
      </c>
      <c r="K227" s="110"/>
      <c r="L227" s="110"/>
      <c r="M227" s="110"/>
      <c r="N227" s="110"/>
      <c r="O227" s="130" t="s">
        <v>150</v>
      </c>
      <c r="P227" s="130">
        <v>1</v>
      </c>
      <c r="Q227" s="130" t="s">
        <v>150</v>
      </c>
      <c r="R227" s="130" t="s">
        <v>150</v>
      </c>
      <c r="S227" s="130" t="s">
        <v>150</v>
      </c>
      <c r="T227" s="130" t="s">
        <v>150</v>
      </c>
      <c r="U227" s="130" t="s">
        <v>150</v>
      </c>
      <c r="V227" s="130" t="s">
        <v>150</v>
      </c>
      <c r="W227" s="130" t="s">
        <v>150</v>
      </c>
      <c r="X227" s="130" t="s">
        <v>150</v>
      </c>
      <c r="Y227" s="110"/>
      <c r="Z227" s="110"/>
    </row>
    <row r="228" spans="2:26" ht="48" customHeight="1">
      <c r="B228" s="135">
        <v>220</v>
      </c>
      <c r="C228" s="188" t="s">
        <v>2303</v>
      </c>
      <c r="D228" s="188" t="s">
        <v>2323</v>
      </c>
      <c r="E228" s="130" t="s">
        <v>45</v>
      </c>
      <c r="F228" s="130" t="s">
        <v>2</v>
      </c>
      <c r="G228" s="169" t="s">
        <v>148</v>
      </c>
      <c r="H228" s="110"/>
      <c r="I228" s="110"/>
      <c r="J228" s="133">
        <v>1000000</v>
      </c>
      <c r="K228" s="110"/>
      <c r="L228" s="110"/>
      <c r="M228" s="110"/>
      <c r="N228" s="110"/>
      <c r="O228" s="130">
        <v>1</v>
      </c>
      <c r="P228" s="130" t="s">
        <v>150</v>
      </c>
      <c r="Q228" s="130" t="s">
        <v>150</v>
      </c>
      <c r="R228" s="130" t="s">
        <v>150</v>
      </c>
      <c r="S228" s="130" t="s">
        <v>150</v>
      </c>
      <c r="T228" s="130" t="s">
        <v>150</v>
      </c>
      <c r="U228" s="130" t="s">
        <v>150</v>
      </c>
      <c r="V228" s="130" t="s">
        <v>150</v>
      </c>
      <c r="W228" s="130" t="s">
        <v>150</v>
      </c>
      <c r="X228" s="130" t="s">
        <v>150</v>
      </c>
      <c r="Y228" s="110"/>
      <c r="Z228" s="110"/>
    </row>
    <row r="229" spans="2:26" ht="48" customHeight="1">
      <c r="B229" s="135">
        <v>221</v>
      </c>
      <c r="C229" s="188" t="s">
        <v>2304</v>
      </c>
      <c r="D229" s="188" t="s">
        <v>2323</v>
      </c>
      <c r="E229" s="130" t="s">
        <v>45</v>
      </c>
      <c r="F229" s="130" t="s">
        <v>2</v>
      </c>
      <c r="G229" s="169" t="s">
        <v>148</v>
      </c>
      <c r="H229" s="110"/>
      <c r="I229" s="110"/>
      <c r="J229" s="133">
        <v>1000000</v>
      </c>
      <c r="K229" s="110"/>
      <c r="L229" s="110"/>
      <c r="M229" s="110"/>
      <c r="N229" s="110"/>
      <c r="O229" s="130">
        <v>1</v>
      </c>
      <c r="P229" s="130" t="s">
        <v>150</v>
      </c>
      <c r="Q229" s="130" t="s">
        <v>150</v>
      </c>
      <c r="R229" s="130" t="s">
        <v>150</v>
      </c>
      <c r="S229" s="130" t="s">
        <v>150</v>
      </c>
      <c r="T229" s="130" t="s">
        <v>150</v>
      </c>
      <c r="U229" s="130" t="s">
        <v>150</v>
      </c>
      <c r="V229" s="130" t="s">
        <v>150</v>
      </c>
      <c r="W229" s="130" t="s">
        <v>150</v>
      </c>
      <c r="X229" s="130" t="s">
        <v>150</v>
      </c>
      <c r="Y229" s="110"/>
      <c r="Z229" s="110"/>
    </row>
    <row r="230" spans="2:26" ht="48" customHeight="1">
      <c r="B230" s="135">
        <v>222</v>
      </c>
      <c r="C230" s="188" t="s">
        <v>2305</v>
      </c>
      <c r="D230" s="188" t="s">
        <v>2323</v>
      </c>
      <c r="E230" s="130" t="s">
        <v>45</v>
      </c>
      <c r="F230" s="130" t="s">
        <v>2</v>
      </c>
      <c r="G230" s="169" t="s">
        <v>148</v>
      </c>
      <c r="H230" s="110"/>
      <c r="I230" s="110"/>
      <c r="J230" s="133">
        <v>1000000</v>
      </c>
      <c r="K230" s="110"/>
      <c r="L230" s="110"/>
      <c r="M230" s="110"/>
      <c r="N230" s="110"/>
      <c r="O230" s="130">
        <v>1</v>
      </c>
      <c r="P230" s="130" t="s">
        <v>150</v>
      </c>
      <c r="Q230" s="130" t="s">
        <v>150</v>
      </c>
      <c r="R230" s="130" t="s">
        <v>150</v>
      </c>
      <c r="S230" s="130" t="s">
        <v>150</v>
      </c>
      <c r="T230" s="130" t="s">
        <v>150</v>
      </c>
      <c r="U230" s="130" t="s">
        <v>150</v>
      </c>
      <c r="V230" s="130" t="s">
        <v>150</v>
      </c>
      <c r="W230" s="130" t="s">
        <v>150</v>
      </c>
      <c r="X230" s="130" t="s">
        <v>150</v>
      </c>
      <c r="Y230" s="110"/>
      <c r="Z230" s="110"/>
    </row>
    <row r="231" spans="2:26" ht="48" customHeight="1">
      <c r="B231" s="135">
        <v>223</v>
      </c>
      <c r="C231" s="188" t="s">
        <v>2306</v>
      </c>
      <c r="D231" s="188" t="s">
        <v>2345</v>
      </c>
      <c r="E231" s="130" t="s">
        <v>45</v>
      </c>
      <c r="F231" s="130" t="s">
        <v>2</v>
      </c>
      <c r="G231" s="169" t="s">
        <v>148</v>
      </c>
      <c r="H231" s="110"/>
      <c r="I231" s="110"/>
      <c r="J231" s="133">
        <v>1000000</v>
      </c>
      <c r="K231" s="110"/>
      <c r="L231" s="110"/>
      <c r="M231" s="110"/>
      <c r="N231" s="110"/>
      <c r="O231" s="130">
        <v>1</v>
      </c>
      <c r="P231" s="130" t="s">
        <v>150</v>
      </c>
      <c r="Q231" s="130" t="s">
        <v>150</v>
      </c>
      <c r="R231" s="130" t="s">
        <v>150</v>
      </c>
      <c r="S231" s="130" t="s">
        <v>150</v>
      </c>
      <c r="T231" s="130" t="s">
        <v>150</v>
      </c>
      <c r="U231" s="130" t="s">
        <v>150</v>
      </c>
      <c r="V231" s="130" t="s">
        <v>150</v>
      </c>
      <c r="W231" s="130" t="s">
        <v>150</v>
      </c>
      <c r="X231" s="130" t="s">
        <v>150</v>
      </c>
      <c r="Y231" s="110"/>
      <c r="Z231" s="110"/>
    </row>
    <row r="232" spans="2:26" ht="48" customHeight="1">
      <c r="B232" s="135">
        <v>224</v>
      </c>
      <c r="C232" s="188" t="s">
        <v>2307</v>
      </c>
      <c r="D232" s="188" t="s">
        <v>2345</v>
      </c>
      <c r="E232" s="130" t="s">
        <v>45</v>
      </c>
      <c r="F232" s="130" t="s">
        <v>2</v>
      </c>
      <c r="G232" s="169" t="s">
        <v>148</v>
      </c>
      <c r="H232" s="110"/>
      <c r="I232" s="110"/>
      <c r="J232" s="133">
        <v>1000000</v>
      </c>
      <c r="K232" s="110"/>
      <c r="L232" s="110"/>
      <c r="M232" s="110"/>
      <c r="N232" s="110"/>
      <c r="O232" s="130" t="s">
        <v>150</v>
      </c>
      <c r="P232" s="130">
        <v>1</v>
      </c>
      <c r="Q232" s="130" t="s">
        <v>150</v>
      </c>
      <c r="R232" s="130" t="s">
        <v>150</v>
      </c>
      <c r="S232" s="130" t="s">
        <v>150</v>
      </c>
      <c r="T232" s="130" t="s">
        <v>150</v>
      </c>
      <c r="U232" s="130" t="s">
        <v>150</v>
      </c>
      <c r="V232" s="130" t="s">
        <v>150</v>
      </c>
      <c r="W232" s="130" t="s">
        <v>150</v>
      </c>
      <c r="X232" s="130" t="s">
        <v>150</v>
      </c>
      <c r="Y232" s="110"/>
      <c r="Z232" s="110"/>
    </row>
    <row r="233" spans="2:26" ht="48" customHeight="1">
      <c r="B233" s="135">
        <v>225</v>
      </c>
      <c r="C233" s="188" t="s">
        <v>2308</v>
      </c>
      <c r="D233" s="188" t="s">
        <v>2345</v>
      </c>
      <c r="E233" s="130" t="s">
        <v>45</v>
      </c>
      <c r="F233" s="130" t="s">
        <v>2</v>
      </c>
      <c r="G233" s="169" t="s">
        <v>148</v>
      </c>
      <c r="H233" s="110"/>
      <c r="I233" s="110"/>
      <c r="J233" s="133">
        <v>1000000</v>
      </c>
      <c r="K233" s="110"/>
      <c r="L233" s="110"/>
      <c r="M233" s="110"/>
      <c r="N233" s="110"/>
      <c r="O233" s="130" t="s">
        <v>150</v>
      </c>
      <c r="P233" s="130">
        <v>1</v>
      </c>
      <c r="Q233" s="130" t="s">
        <v>150</v>
      </c>
      <c r="R233" s="130" t="s">
        <v>150</v>
      </c>
      <c r="S233" s="130" t="s">
        <v>150</v>
      </c>
      <c r="T233" s="130" t="s">
        <v>150</v>
      </c>
      <c r="U233" s="130" t="s">
        <v>150</v>
      </c>
      <c r="V233" s="130" t="s">
        <v>150</v>
      </c>
      <c r="W233" s="130" t="s">
        <v>150</v>
      </c>
      <c r="X233" s="130" t="s">
        <v>150</v>
      </c>
      <c r="Y233" s="110"/>
      <c r="Z233" s="110"/>
    </row>
    <row r="234" spans="2:26" ht="48" customHeight="1">
      <c r="B234" s="135">
        <v>226</v>
      </c>
      <c r="C234" s="188" t="s">
        <v>2309</v>
      </c>
      <c r="D234" s="188" t="s">
        <v>2346</v>
      </c>
      <c r="E234" s="130" t="s">
        <v>45</v>
      </c>
      <c r="F234" s="130" t="s">
        <v>2</v>
      </c>
      <c r="G234" s="169" t="s">
        <v>148</v>
      </c>
      <c r="H234" s="110"/>
      <c r="I234" s="110"/>
      <c r="J234" s="133">
        <v>1000000</v>
      </c>
      <c r="K234" s="110"/>
      <c r="L234" s="110"/>
      <c r="M234" s="110"/>
      <c r="N234" s="110"/>
      <c r="O234" s="130">
        <v>1</v>
      </c>
      <c r="P234" s="130" t="s">
        <v>150</v>
      </c>
      <c r="Q234" s="130" t="s">
        <v>150</v>
      </c>
      <c r="R234" s="130" t="s">
        <v>150</v>
      </c>
      <c r="S234" s="130" t="s">
        <v>150</v>
      </c>
      <c r="T234" s="130" t="s">
        <v>150</v>
      </c>
      <c r="U234" s="130" t="s">
        <v>150</v>
      </c>
      <c r="V234" s="130" t="s">
        <v>150</v>
      </c>
      <c r="W234" s="130" t="s">
        <v>150</v>
      </c>
      <c r="X234" s="130" t="s">
        <v>150</v>
      </c>
      <c r="Y234" s="110"/>
      <c r="Z234" s="110"/>
    </row>
    <row r="235" spans="2:26" ht="48" customHeight="1">
      <c r="B235" s="135">
        <v>227</v>
      </c>
      <c r="C235" s="188" t="s">
        <v>2310</v>
      </c>
      <c r="D235" s="188" t="s">
        <v>2346</v>
      </c>
      <c r="E235" s="130" t="s">
        <v>45</v>
      </c>
      <c r="F235" s="130" t="s">
        <v>2</v>
      </c>
      <c r="G235" s="169" t="s">
        <v>148</v>
      </c>
      <c r="H235" s="110"/>
      <c r="I235" s="110"/>
      <c r="J235" s="133">
        <v>1000000</v>
      </c>
      <c r="K235" s="110"/>
      <c r="L235" s="110"/>
      <c r="M235" s="110"/>
      <c r="N235" s="110"/>
      <c r="O235" s="130" t="s">
        <v>150</v>
      </c>
      <c r="P235" s="130">
        <v>1</v>
      </c>
      <c r="Q235" s="130" t="s">
        <v>150</v>
      </c>
      <c r="R235" s="130" t="s">
        <v>150</v>
      </c>
      <c r="S235" s="130" t="s">
        <v>150</v>
      </c>
      <c r="T235" s="130" t="s">
        <v>150</v>
      </c>
      <c r="U235" s="130" t="s">
        <v>150</v>
      </c>
      <c r="V235" s="130" t="s">
        <v>150</v>
      </c>
      <c r="W235" s="130" t="s">
        <v>150</v>
      </c>
      <c r="X235" s="130" t="s">
        <v>150</v>
      </c>
      <c r="Y235" s="110"/>
      <c r="Z235" s="110"/>
    </row>
    <row r="236" spans="2:26" ht="48" customHeight="1">
      <c r="B236" s="135">
        <v>228</v>
      </c>
      <c r="C236" s="188" t="s">
        <v>2311</v>
      </c>
      <c r="D236" s="188" t="s">
        <v>2346</v>
      </c>
      <c r="E236" s="130" t="s">
        <v>45</v>
      </c>
      <c r="F236" s="130" t="s">
        <v>2</v>
      </c>
      <c r="G236" s="169" t="s">
        <v>148</v>
      </c>
      <c r="H236" s="110"/>
      <c r="I236" s="110"/>
      <c r="J236" s="133">
        <v>1000000</v>
      </c>
      <c r="K236" s="110"/>
      <c r="L236" s="110"/>
      <c r="M236" s="110"/>
      <c r="N236" s="110"/>
      <c r="O236" s="130">
        <v>1</v>
      </c>
      <c r="P236" s="130" t="s">
        <v>150</v>
      </c>
      <c r="Q236" s="130" t="s">
        <v>150</v>
      </c>
      <c r="R236" s="130" t="s">
        <v>150</v>
      </c>
      <c r="S236" s="130" t="s">
        <v>150</v>
      </c>
      <c r="T236" s="130" t="s">
        <v>150</v>
      </c>
      <c r="U236" s="130" t="s">
        <v>150</v>
      </c>
      <c r="V236" s="130" t="s">
        <v>150</v>
      </c>
      <c r="W236" s="130" t="s">
        <v>150</v>
      </c>
      <c r="X236" s="130" t="s">
        <v>150</v>
      </c>
      <c r="Y236" s="110"/>
      <c r="Z236" s="110"/>
    </row>
    <row r="237" spans="2:26" ht="48" customHeight="1">
      <c r="B237" s="135">
        <v>229</v>
      </c>
      <c r="C237" s="188" t="s">
        <v>2312</v>
      </c>
      <c r="D237" s="188" t="s">
        <v>2347</v>
      </c>
      <c r="E237" s="130" t="s">
        <v>45</v>
      </c>
      <c r="F237" s="130" t="s">
        <v>2</v>
      </c>
      <c r="G237" s="169" t="s">
        <v>148</v>
      </c>
      <c r="H237" s="110"/>
      <c r="I237" s="110"/>
      <c r="J237" s="133">
        <v>1000000</v>
      </c>
      <c r="K237" s="110"/>
      <c r="L237" s="110"/>
      <c r="M237" s="110"/>
      <c r="N237" s="110"/>
      <c r="O237" s="130" t="s">
        <v>150</v>
      </c>
      <c r="P237" s="130">
        <v>1</v>
      </c>
      <c r="Q237" s="130" t="s">
        <v>150</v>
      </c>
      <c r="R237" s="130" t="s">
        <v>150</v>
      </c>
      <c r="S237" s="130" t="s">
        <v>150</v>
      </c>
      <c r="T237" s="130" t="s">
        <v>150</v>
      </c>
      <c r="U237" s="130" t="s">
        <v>150</v>
      </c>
      <c r="V237" s="130" t="s">
        <v>150</v>
      </c>
      <c r="W237" s="130" t="s">
        <v>150</v>
      </c>
      <c r="X237" s="130" t="s">
        <v>150</v>
      </c>
      <c r="Y237" s="110"/>
      <c r="Z237" s="110"/>
    </row>
    <row r="238" spans="2:26" ht="48" customHeight="1">
      <c r="B238" s="135">
        <v>230</v>
      </c>
      <c r="C238" s="188" t="s">
        <v>2313</v>
      </c>
      <c r="D238" s="188" t="s">
        <v>2335</v>
      </c>
      <c r="E238" s="130" t="s">
        <v>45</v>
      </c>
      <c r="F238" s="130" t="s">
        <v>2</v>
      </c>
      <c r="G238" s="169" t="s">
        <v>148</v>
      </c>
      <c r="H238" s="110"/>
      <c r="I238" s="110"/>
      <c r="J238" s="133">
        <v>1000000</v>
      </c>
      <c r="K238" s="110"/>
      <c r="L238" s="110"/>
      <c r="M238" s="110"/>
      <c r="N238" s="110"/>
      <c r="O238" s="130">
        <v>1</v>
      </c>
      <c r="P238" s="130" t="s">
        <v>150</v>
      </c>
      <c r="Q238" s="130" t="s">
        <v>150</v>
      </c>
      <c r="R238" s="130" t="s">
        <v>150</v>
      </c>
      <c r="S238" s="130" t="s">
        <v>150</v>
      </c>
      <c r="T238" s="130" t="s">
        <v>150</v>
      </c>
      <c r="U238" s="130" t="s">
        <v>150</v>
      </c>
      <c r="V238" s="130" t="s">
        <v>150</v>
      </c>
      <c r="W238" s="130" t="s">
        <v>150</v>
      </c>
      <c r="X238" s="130" t="s">
        <v>150</v>
      </c>
      <c r="Y238" s="110"/>
      <c r="Z238" s="110"/>
    </row>
    <row r="239" spans="2:26" ht="48" customHeight="1">
      <c r="B239" s="135">
        <v>231</v>
      </c>
      <c r="C239" s="188" t="s">
        <v>2314</v>
      </c>
      <c r="D239" s="188" t="s">
        <v>2335</v>
      </c>
      <c r="E239" s="130" t="s">
        <v>45</v>
      </c>
      <c r="F239" s="130" t="s">
        <v>2</v>
      </c>
      <c r="G239" s="169" t="s">
        <v>148</v>
      </c>
      <c r="H239" s="110"/>
      <c r="I239" s="110"/>
      <c r="J239" s="133">
        <v>1000000</v>
      </c>
      <c r="K239" s="110"/>
      <c r="L239" s="110"/>
      <c r="M239" s="110"/>
      <c r="N239" s="110"/>
      <c r="O239" s="130">
        <v>1</v>
      </c>
      <c r="P239" s="130" t="s">
        <v>150</v>
      </c>
      <c r="Q239" s="130" t="s">
        <v>150</v>
      </c>
      <c r="R239" s="130" t="s">
        <v>150</v>
      </c>
      <c r="S239" s="130" t="s">
        <v>150</v>
      </c>
      <c r="T239" s="130" t="s">
        <v>150</v>
      </c>
      <c r="U239" s="130" t="s">
        <v>150</v>
      </c>
      <c r="V239" s="130" t="s">
        <v>150</v>
      </c>
      <c r="W239" s="130" t="s">
        <v>150</v>
      </c>
      <c r="X239" s="130" t="s">
        <v>150</v>
      </c>
      <c r="Y239" s="110"/>
      <c r="Z239" s="110"/>
    </row>
    <row r="240" spans="2:26" ht="48" customHeight="1">
      <c r="B240" s="135">
        <v>232</v>
      </c>
      <c r="C240" s="188" t="s">
        <v>2315</v>
      </c>
      <c r="D240" s="188" t="s">
        <v>2335</v>
      </c>
      <c r="E240" s="130" t="s">
        <v>45</v>
      </c>
      <c r="F240" s="130" t="s">
        <v>2</v>
      </c>
      <c r="G240" s="169" t="s">
        <v>148</v>
      </c>
      <c r="H240" s="110"/>
      <c r="I240" s="110"/>
      <c r="J240" s="133">
        <v>1000000</v>
      </c>
      <c r="K240" s="110"/>
      <c r="L240" s="110"/>
      <c r="M240" s="110"/>
      <c r="N240" s="110"/>
      <c r="O240" s="130" t="s">
        <v>150</v>
      </c>
      <c r="P240" s="130">
        <v>1</v>
      </c>
      <c r="Q240" s="130" t="s">
        <v>150</v>
      </c>
      <c r="R240" s="130" t="s">
        <v>150</v>
      </c>
      <c r="S240" s="130" t="s">
        <v>150</v>
      </c>
      <c r="T240" s="130" t="s">
        <v>150</v>
      </c>
      <c r="U240" s="130" t="s">
        <v>150</v>
      </c>
      <c r="V240" s="130" t="s">
        <v>150</v>
      </c>
      <c r="W240" s="130" t="s">
        <v>150</v>
      </c>
      <c r="X240" s="130" t="s">
        <v>150</v>
      </c>
      <c r="Y240" s="110"/>
      <c r="Z240" s="110"/>
    </row>
    <row r="241" spans="2:26" ht="48" customHeight="1">
      <c r="B241" s="135">
        <v>233</v>
      </c>
      <c r="C241" s="188" t="s">
        <v>2316</v>
      </c>
      <c r="D241" s="188" t="s">
        <v>498</v>
      </c>
      <c r="E241" s="130" t="s">
        <v>45</v>
      </c>
      <c r="F241" s="130" t="s">
        <v>2</v>
      </c>
      <c r="G241" s="169" t="s">
        <v>148</v>
      </c>
      <c r="H241" s="110"/>
      <c r="I241" s="110"/>
      <c r="J241" s="133">
        <v>1000000</v>
      </c>
      <c r="K241" s="110"/>
      <c r="L241" s="110"/>
      <c r="M241" s="110"/>
      <c r="N241" s="110"/>
      <c r="O241" s="130">
        <v>1</v>
      </c>
      <c r="P241" s="130" t="s">
        <v>150</v>
      </c>
      <c r="Q241" s="130" t="s">
        <v>150</v>
      </c>
      <c r="R241" s="130" t="s">
        <v>150</v>
      </c>
      <c r="S241" s="130" t="s">
        <v>150</v>
      </c>
      <c r="T241" s="130" t="s">
        <v>150</v>
      </c>
      <c r="U241" s="130" t="s">
        <v>150</v>
      </c>
      <c r="V241" s="130" t="s">
        <v>150</v>
      </c>
      <c r="W241" s="130" t="s">
        <v>150</v>
      </c>
      <c r="X241" s="130" t="s">
        <v>150</v>
      </c>
      <c r="Y241" s="110"/>
      <c r="Z241" s="110"/>
    </row>
    <row r="242" spans="2:26" ht="48" customHeight="1">
      <c r="B242" s="135">
        <v>234</v>
      </c>
      <c r="C242" s="188" t="s">
        <v>2317</v>
      </c>
      <c r="D242" s="188" t="s">
        <v>498</v>
      </c>
      <c r="E242" s="130" t="s">
        <v>45</v>
      </c>
      <c r="F242" s="130" t="s">
        <v>2</v>
      </c>
      <c r="G242" s="169" t="s">
        <v>148</v>
      </c>
      <c r="H242" s="110"/>
      <c r="I242" s="110"/>
      <c r="J242" s="133">
        <v>1000000</v>
      </c>
      <c r="K242" s="110"/>
      <c r="L242" s="110"/>
      <c r="M242" s="110"/>
      <c r="N242" s="110"/>
      <c r="O242" s="130">
        <v>1</v>
      </c>
      <c r="P242" s="130" t="s">
        <v>150</v>
      </c>
      <c r="Q242" s="130" t="s">
        <v>150</v>
      </c>
      <c r="R242" s="130" t="s">
        <v>150</v>
      </c>
      <c r="S242" s="130" t="s">
        <v>150</v>
      </c>
      <c r="T242" s="130" t="s">
        <v>150</v>
      </c>
      <c r="U242" s="130" t="s">
        <v>150</v>
      </c>
      <c r="V242" s="130" t="s">
        <v>150</v>
      </c>
      <c r="W242" s="130" t="s">
        <v>150</v>
      </c>
      <c r="X242" s="130" t="s">
        <v>150</v>
      </c>
      <c r="Y242" s="110"/>
      <c r="Z242" s="110"/>
    </row>
    <row r="243" spans="2:26" ht="48" customHeight="1">
      <c r="B243" s="135">
        <v>235</v>
      </c>
      <c r="C243" s="188" t="s">
        <v>2318</v>
      </c>
      <c r="D243" s="188" t="s">
        <v>498</v>
      </c>
      <c r="E243" s="130" t="s">
        <v>45</v>
      </c>
      <c r="F243" s="130" t="s">
        <v>2</v>
      </c>
      <c r="G243" s="169" t="s">
        <v>148</v>
      </c>
      <c r="H243" s="110"/>
      <c r="I243" s="110"/>
      <c r="J243" s="133">
        <v>1000000</v>
      </c>
      <c r="K243" s="110"/>
      <c r="L243" s="110"/>
      <c r="M243" s="110"/>
      <c r="N243" s="110"/>
      <c r="O243" s="130">
        <v>1</v>
      </c>
      <c r="P243" s="130" t="s">
        <v>150</v>
      </c>
      <c r="Q243" s="130" t="s">
        <v>150</v>
      </c>
      <c r="R243" s="130" t="s">
        <v>150</v>
      </c>
      <c r="S243" s="130" t="s">
        <v>150</v>
      </c>
      <c r="T243" s="130" t="s">
        <v>150</v>
      </c>
      <c r="U243" s="130" t="s">
        <v>150</v>
      </c>
      <c r="V243" s="130" t="s">
        <v>150</v>
      </c>
      <c r="W243" s="130" t="s">
        <v>150</v>
      </c>
      <c r="X243" s="130" t="s">
        <v>150</v>
      </c>
      <c r="Y243" s="110"/>
      <c r="Z243" s="110"/>
    </row>
    <row r="244" spans="2:26" ht="48" customHeight="1">
      <c r="B244" s="135">
        <v>236</v>
      </c>
      <c r="C244" s="188" t="s">
        <v>2350</v>
      </c>
      <c r="D244" s="188" t="s">
        <v>2354</v>
      </c>
      <c r="E244" s="130" t="s">
        <v>49</v>
      </c>
      <c r="F244" s="130" t="s">
        <v>2</v>
      </c>
      <c r="G244" s="169" t="s">
        <v>148</v>
      </c>
      <c r="H244" s="110"/>
      <c r="I244" s="110"/>
      <c r="J244" s="133">
        <v>1000000</v>
      </c>
      <c r="K244" s="110"/>
      <c r="L244" s="110"/>
      <c r="M244" s="110"/>
      <c r="N244" s="110"/>
      <c r="O244" s="130">
        <v>1</v>
      </c>
      <c r="P244" s="130" t="s">
        <v>150</v>
      </c>
      <c r="Q244" s="130" t="s">
        <v>150</v>
      </c>
      <c r="R244" s="130" t="s">
        <v>150</v>
      </c>
      <c r="S244" s="130" t="s">
        <v>150</v>
      </c>
      <c r="T244" s="130" t="s">
        <v>150</v>
      </c>
      <c r="U244" s="130" t="s">
        <v>150</v>
      </c>
      <c r="V244" s="130" t="s">
        <v>150</v>
      </c>
      <c r="W244" s="130" t="s">
        <v>150</v>
      </c>
      <c r="X244" s="130" t="s">
        <v>150</v>
      </c>
      <c r="Y244" s="110"/>
      <c r="Z244" s="110"/>
    </row>
    <row r="245" spans="2:26" ht="48" customHeight="1">
      <c r="B245" s="135">
        <v>237</v>
      </c>
      <c r="C245" s="188" t="s">
        <v>2351</v>
      </c>
      <c r="D245" s="188" t="s">
        <v>2355</v>
      </c>
      <c r="E245" s="130" t="s">
        <v>49</v>
      </c>
      <c r="F245" s="130" t="s">
        <v>2</v>
      </c>
      <c r="G245" s="169" t="s">
        <v>148</v>
      </c>
      <c r="H245" s="110"/>
      <c r="I245" s="110"/>
      <c r="J245" s="133">
        <v>1000000</v>
      </c>
      <c r="K245" s="110"/>
      <c r="L245" s="110"/>
      <c r="M245" s="110"/>
      <c r="N245" s="110"/>
      <c r="O245" s="130">
        <v>1</v>
      </c>
      <c r="P245" s="130" t="s">
        <v>150</v>
      </c>
      <c r="Q245" s="130" t="s">
        <v>150</v>
      </c>
      <c r="R245" s="130" t="s">
        <v>150</v>
      </c>
      <c r="S245" s="130" t="s">
        <v>150</v>
      </c>
      <c r="T245" s="130" t="s">
        <v>150</v>
      </c>
      <c r="U245" s="130" t="s">
        <v>150</v>
      </c>
      <c r="V245" s="130" t="s">
        <v>150</v>
      </c>
      <c r="W245" s="130" t="s">
        <v>150</v>
      </c>
      <c r="X245" s="130" t="s">
        <v>150</v>
      </c>
      <c r="Y245" s="110"/>
      <c r="Z245" s="110"/>
    </row>
    <row r="246" spans="2:26" ht="48" customHeight="1">
      <c r="B246" s="135">
        <v>238</v>
      </c>
      <c r="C246" s="188" t="s">
        <v>2352</v>
      </c>
      <c r="D246" s="188" t="s">
        <v>2356</v>
      </c>
      <c r="E246" s="130" t="s">
        <v>49</v>
      </c>
      <c r="F246" s="130" t="s">
        <v>2</v>
      </c>
      <c r="G246" s="169" t="s">
        <v>148</v>
      </c>
      <c r="H246" s="110"/>
      <c r="I246" s="110"/>
      <c r="J246" s="133">
        <v>1000000</v>
      </c>
      <c r="K246" s="110"/>
      <c r="L246" s="110"/>
      <c r="M246" s="110"/>
      <c r="N246" s="110"/>
      <c r="O246" s="130">
        <v>1</v>
      </c>
      <c r="P246" s="130" t="s">
        <v>150</v>
      </c>
      <c r="Q246" s="130" t="s">
        <v>150</v>
      </c>
      <c r="R246" s="130" t="s">
        <v>150</v>
      </c>
      <c r="S246" s="130" t="s">
        <v>150</v>
      </c>
      <c r="T246" s="130" t="s">
        <v>150</v>
      </c>
      <c r="U246" s="130" t="s">
        <v>150</v>
      </c>
      <c r="V246" s="130" t="s">
        <v>150</v>
      </c>
      <c r="W246" s="130" t="s">
        <v>150</v>
      </c>
      <c r="X246" s="130" t="s">
        <v>150</v>
      </c>
      <c r="Y246" s="110"/>
      <c r="Z246" s="110"/>
    </row>
    <row r="247" spans="2:26" ht="48" customHeight="1">
      <c r="B247" s="135">
        <v>239</v>
      </c>
      <c r="C247" s="188" t="s">
        <v>2353</v>
      </c>
      <c r="D247" s="188" t="s">
        <v>2356</v>
      </c>
      <c r="E247" s="130" t="s">
        <v>49</v>
      </c>
      <c r="F247" s="130" t="s">
        <v>2</v>
      </c>
      <c r="G247" s="169" t="s">
        <v>148</v>
      </c>
      <c r="H247" s="110"/>
      <c r="I247" s="110"/>
      <c r="J247" s="133">
        <v>1000000</v>
      </c>
      <c r="K247" s="110"/>
      <c r="L247" s="110"/>
      <c r="M247" s="110"/>
      <c r="N247" s="110"/>
      <c r="O247" s="130">
        <v>1</v>
      </c>
      <c r="P247" s="130" t="s">
        <v>150</v>
      </c>
      <c r="Q247" s="130" t="s">
        <v>150</v>
      </c>
      <c r="R247" s="130" t="s">
        <v>150</v>
      </c>
      <c r="S247" s="130" t="s">
        <v>150</v>
      </c>
      <c r="T247" s="130" t="s">
        <v>150</v>
      </c>
      <c r="U247" s="130" t="s">
        <v>150</v>
      </c>
      <c r="V247" s="130" t="s">
        <v>150</v>
      </c>
      <c r="W247" s="130" t="s">
        <v>150</v>
      </c>
      <c r="X247" s="130" t="s">
        <v>150</v>
      </c>
      <c r="Y247" s="110"/>
      <c r="Z247" s="110"/>
    </row>
    <row r="248" spans="2:26" ht="48" customHeight="1">
      <c r="B248" s="135">
        <v>240</v>
      </c>
      <c r="C248" s="188" t="s">
        <v>2357</v>
      </c>
      <c r="D248" s="188" t="s">
        <v>2356</v>
      </c>
      <c r="E248" s="130" t="s">
        <v>47</v>
      </c>
      <c r="F248" s="130" t="s">
        <v>2</v>
      </c>
      <c r="G248" s="169" t="s">
        <v>148</v>
      </c>
      <c r="H248" s="110"/>
      <c r="I248" s="110"/>
      <c r="J248" s="133">
        <v>500000</v>
      </c>
      <c r="K248" s="110"/>
      <c r="L248" s="110"/>
      <c r="M248" s="110"/>
      <c r="N248" s="110"/>
      <c r="O248" s="130">
        <v>1</v>
      </c>
      <c r="P248" s="130" t="s">
        <v>150</v>
      </c>
      <c r="Q248" s="130" t="s">
        <v>150</v>
      </c>
      <c r="R248" s="130" t="s">
        <v>150</v>
      </c>
      <c r="S248" s="130" t="s">
        <v>150</v>
      </c>
      <c r="T248" s="130" t="s">
        <v>150</v>
      </c>
      <c r="U248" s="130" t="s">
        <v>150</v>
      </c>
      <c r="V248" s="130" t="s">
        <v>150</v>
      </c>
      <c r="W248" s="130" t="s">
        <v>150</v>
      </c>
      <c r="X248" s="130" t="s">
        <v>150</v>
      </c>
      <c r="Y248" s="110"/>
      <c r="Z248" s="110"/>
    </row>
    <row r="249" spans="2:26" ht="48" customHeight="1">
      <c r="B249" s="135">
        <v>241</v>
      </c>
      <c r="C249" s="188" t="s">
        <v>2358</v>
      </c>
      <c r="D249" s="188" t="s">
        <v>2336</v>
      </c>
      <c r="E249" s="130" t="s">
        <v>47</v>
      </c>
      <c r="F249" s="130" t="s">
        <v>2</v>
      </c>
      <c r="G249" s="169" t="s">
        <v>148</v>
      </c>
      <c r="H249" s="110"/>
      <c r="I249" s="110"/>
      <c r="J249" s="133">
        <v>500000</v>
      </c>
      <c r="K249" s="110"/>
      <c r="L249" s="110"/>
      <c r="M249" s="110"/>
      <c r="N249" s="110"/>
      <c r="O249" s="130">
        <v>1</v>
      </c>
      <c r="P249" s="130" t="s">
        <v>150</v>
      </c>
      <c r="Q249" s="130" t="s">
        <v>150</v>
      </c>
      <c r="R249" s="130" t="s">
        <v>150</v>
      </c>
      <c r="S249" s="130" t="s">
        <v>150</v>
      </c>
      <c r="T249" s="130" t="s">
        <v>150</v>
      </c>
      <c r="U249" s="130" t="s">
        <v>150</v>
      </c>
      <c r="V249" s="130" t="s">
        <v>150</v>
      </c>
      <c r="W249" s="130" t="s">
        <v>150</v>
      </c>
      <c r="X249" s="130" t="s">
        <v>150</v>
      </c>
      <c r="Y249" s="110"/>
      <c r="Z249" s="110"/>
    </row>
    <row r="250" spans="2:26" ht="48" customHeight="1">
      <c r="B250" s="135">
        <v>242</v>
      </c>
      <c r="C250" s="188" t="s">
        <v>2359</v>
      </c>
      <c r="D250" s="188" t="s">
        <v>2338</v>
      </c>
      <c r="E250" s="130" t="s">
        <v>47</v>
      </c>
      <c r="F250" s="130" t="s">
        <v>2</v>
      </c>
      <c r="G250" s="169" t="s">
        <v>148</v>
      </c>
      <c r="H250" s="110"/>
      <c r="I250" s="110"/>
      <c r="J250" s="133">
        <v>500000</v>
      </c>
      <c r="K250" s="110"/>
      <c r="L250" s="110"/>
      <c r="M250" s="110"/>
      <c r="N250" s="110"/>
      <c r="O250" s="130">
        <v>1</v>
      </c>
      <c r="P250" s="130" t="s">
        <v>150</v>
      </c>
      <c r="Q250" s="130" t="s">
        <v>150</v>
      </c>
      <c r="R250" s="130" t="s">
        <v>150</v>
      </c>
      <c r="S250" s="130" t="s">
        <v>150</v>
      </c>
      <c r="T250" s="130" t="s">
        <v>150</v>
      </c>
      <c r="U250" s="130" t="s">
        <v>150</v>
      </c>
      <c r="V250" s="130" t="s">
        <v>150</v>
      </c>
      <c r="W250" s="130" t="s">
        <v>150</v>
      </c>
      <c r="X250" s="130" t="s">
        <v>150</v>
      </c>
      <c r="Y250" s="110"/>
      <c r="Z250" s="110"/>
    </row>
    <row r="251" spans="2:26" ht="48" customHeight="1">
      <c r="B251" s="135">
        <v>243</v>
      </c>
      <c r="C251" s="188" t="s">
        <v>2360</v>
      </c>
      <c r="D251" s="188" t="s">
        <v>2362</v>
      </c>
      <c r="E251" s="130" t="s">
        <v>47</v>
      </c>
      <c r="F251" s="130" t="s">
        <v>2</v>
      </c>
      <c r="G251" s="169" t="s">
        <v>148</v>
      </c>
      <c r="H251" s="110"/>
      <c r="I251" s="110"/>
      <c r="J251" s="133">
        <v>500000</v>
      </c>
      <c r="K251" s="110"/>
      <c r="L251" s="110"/>
      <c r="M251" s="110"/>
      <c r="N251" s="110"/>
      <c r="O251" s="130">
        <v>1</v>
      </c>
      <c r="P251" s="130" t="s">
        <v>150</v>
      </c>
      <c r="Q251" s="130" t="s">
        <v>150</v>
      </c>
      <c r="R251" s="130" t="s">
        <v>150</v>
      </c>
      <c r="S251" s="130" t="s">
        <v>150</v>
      </c>
      <c r="T251" s="130" t="s">
        <v>150</v>
      </c>
      <c r="U251" s="130" t="s">
        <v>150</v>
      </c>
      <c r="V251" s="130" t="s">
        <v>150</v>
      </c>
      <c r="W251" s="130" t="s">
        <v>150</v>
      </c>
      <c r="X251" s="130" t="s">
        <v>150</v>
      </c>
      <c r="Y251" s="110"/>
      <c r="Z251" s="110"/>
    </row>
    <row r="252" spans="2:26" ht="48" customHeight="1">
      <c r="B252" s="135">
        <v>244</v>
      </c>
      <c r="C252" s="188" t="s">
        <v>2361</v>
      </c>
      <c r="D252" s="188" t="s">
        <v>2347</v>
      </c>
      <c r="E252" s="130" t="s">
        <v>47</v>
      </c>
      <c r="F252" s="130" t="s">
        <v>2</v>
      </c>
      <c r="G252" s="169" t="s">
        <v>148</v>
      </c>
      <c r="H252" s="110"/>
      <c r="I252" s="110"/>
      <c r="J252" s="133">
        <v>500000</v>
      </c>
      <c r="K252" s="110"/>
      <c r="L252" s="110"/>
      <c r="M252" s="110"/>
      <c r="N252" s="110"/>
      <c r="O252" s="130">
        <v>1</v>
      </c>
      <c r="P252" s="130" t="s">
        <v>150</v>
      </c>
      <c r="Q252" s="130" t="s">
        <v>150</v>
      </c>
      <c r="R252" s="130" t="s">
        <v>150</v>
      </c>
      <c r="S252" s="130" t="s">
        <v>150</v>
      </c>
      <c r="T252" s="130" t="s">
        <v>150</v>
      </c>
      <c r="U252" s="130" t="s">
        <v>150</v>
      </c>
      <c r="V252" s="130" t="s">
        <v>150</v>
      </c>
      <c r="W252" s="130" t="s">
        <v>150</v>
      </c>
      <c r="X252" s="130" t="s">
        <v>150</v>
      </c>
      <c r="Y252" s="110"/>
      <c r="Z252" s="110"/>
    </row>
    <row r="253" spans="2:26">
      <c r="B253" s="735" t="s">
        <v>87</v>
      </c>
      <c r="C253" s="735"/>
      <c r="D253" s="273"/>
      <c r="E253" s="135"/>
      <c r="F253" s="135"/>
      <c r="G253" s="138"/>
      <c r="H253" s="138"/>
      <c r="I253" s="138"/>
      <c r="J253" s="185">
        <f>SUM(J9:J252)</f>
        <v>152470000</v>
      </c>
      <c r="K253" s="138"/>
      <c r="L253" s="138"/>
      <c r="M253" s="186">
        <f>SUM(M9:M252)</f>
        <v>0</v>
      </c>
      <c r="N253" s="138"/>
      <c r="O253" s="139">
        <f>SUM(O9:O252)</f>
        <v>142</v>
      </c>
      <c r="P253" s="139">
        <f t="shared" ref="P253:Y253" si="0">SUM(P9:P252)</f>
        <v>98</v>
      </c>
      <c r="Q253" s="139">
        <f t="shared" si="0"/>
        <v>0</v>
      </c>
      <c r="R253" s="139">
        <f t="shared" si="0"/>
        <v>0</v>
      </c>
      <c r="S253" s="139">
        <f t="shared" si="0"/>
        <v>0</v>
      </c>
      <c r="T253" s="139">
        <f t="shared" si="0"/>
        <v>0</v>
      </c>
      <c r="U253" s="139">
        <f t="shared" si="0"/>
        <v>0</v>
      </c>
      <c r="V253" s="139">
        <f t="shared" si="0"/>
        <v>0</v>
      </c>
      <c r="W253" s="139">
        <f t="shared" si="0"/>
        <v>0</v>
      </c>
      <c r="X253" s="405">
        <f t="shared" si="0"/>
        <v>4</v>
      </c>
      <c r="Y253" s="187">
        <f t="shared" si="0"/>
        <v>0</v>
      </c>
      <c r="Z253" s="138"/>
    </row>
    <row r="254" spans="2:26">
      <c r="B254" s="112"/>
      <c r="C254" s="113"/>
      <c r="D254" s="178"/>
      <c r="E254" s="141"/>
      <c r="F254" s="141"/>
      <c r="G254" s="113"/>
      <c r="H254" s="113"/>
      <c r="I254" s="113"/>
      <c r="J254" s="113"/>
      <c r="K254" s="113"/>
      <c r="L254" s="113"/>
      <c r="M254" s="113"/>
      <c r="N254" s="113"/>
      <c r="O254" s="113">
        <f>SUM(O253:X253)</f>
        <v>244</v>
      </c>
      <c r="P254" s="113"/>
      <c r="Q254" s="113"/>
      <c r="R254" s="113"/>
      <c r="S254" s="113"/>
      <c r="T254" s="113"/>
      <c r="U254" s="113"/>
      <c r="V254" s="113"/>
      <c r="W254" s="113"/>
      <c r="X254" s="406"/>
      <c r="Y254" s="113"/>
    </row>
    <row r="255" spans="2:26">
      <c r="B255" s="701" t="s">
        <v>88</v>
      </c>
      <c r="C255" s="701"/>
      <c r="D255" s="275"/>
      <c r="E255" s="702" t="s">
        <v>89</v>
      </c>
      <c r="F255" s="702"/>
      <c r="G255" s="702"/>
      <c r="H255" s="702"/>
      <c r="I255" s="702"/>
      <c r="J255" s="702"/>
      <c r="K255" s="113"/>
      <c r="L255" s="113"/>
      <c r="N255" s="113"/>
      <c r="O255" s="113"/>
      <c r="P255" s="113"/>
      <c r="Q255" s="113"/>
      <c r="R255" s="113"/>
      <c r="S255" s="113"/>
      <c r="T255" s="113"/>
      <c r="U255" s="113"/>
    </row>
    <row r="256" spans="2:26">
      <c r="B256" s="677" t="s">
        <v>90</v>
      </c>
      <c r="C256" s="678"/>
      <c r="D256" s="679"/>
      <c r="E256" s="703" t="s">
        <v>91</v>
      </c>
      <c r="F256" s="704"/>
      <c r="G256" s="704"/>
      <c r="H256" s="704"/>
      <c r="I256" s="704"/>
      <c r="J256" s="704"/>
      <c r="K256" s="115"/>
      <c r="L256" s="116"/>
      <c r="M256" s="116"/>
      <c r="N256" s="115"/>
      <c r="O256" s="115"/>
      <c r="P256" s="117"/>
      <c r="Q256" s="118"/>
      <c r="R256" s="118"/>
      <c r="S256" s="118"/>
      <c r="T256" s="119"/>
      <c r="U256" s="119"/>
      <c r="V256" s="120"/>
      <c r="W256" s="120"/>
    </row>
    <row r="257" spans="2:23">
      <c r="B257" s="677" t="s">
        <v>92</v>
      </c>
      <c r="C257" s="678"/>
      <c r="D257" s="679"/>
      <c r="E257" s="690" t="s">
        <v>93</v>
      </c>
      <c r="F257" s="691"/>
      <c r="G257" s="691"/>
      <c r="H257" s="691"/>
      <c r="I257" s="691"/>
      <c r="J257" s="691"/>
      <c r="K257" s="691"/>
      <c r="L257" s="691"/>
      <c r="M257" s="691"/>
      <c r="N257" s="691"/>
      <c r="O257" s="691"/>
      <c r="P257" s="692"/>
      <c r="Q257" s="121"/>
      <c r="R257" s="121"/>
      <c r="S257" s="121"/>
      <c r="T257" s="121"/>
      <c r="U257" s="121"/>
      <c r="V257" s="121"/>
      <c r="W257" s="121"/>
    </row>
    <row r="258" spans="2:23">
      <c r="B258" s="677" t="s">
        <v>94</v>
      </c>
      <c r="C258" s="678"/>
      <c r="D258" s="679"/>
      <c r="E258" s="142" t="s">
        <v>149</v>
      </c>
      <c r="F258" s="229"/>
      <c r="G258" s="122"/>
      <c r="H258" s="122"/>
      <c r="I258" s="122"/>
      <c r="J258" s="123"/>
      <c r="K258" s="118"/>
      <c r="L258" s="124"/>
      <c r="M258" s="124"/>
      <c r="N258" s="118"/>
      <c r="O258" s="118"/>
      <c r="P258" s="125"/>
      <c r="Q258" s="118"/>
      <c r="R258" s="118"/>
      <c r="S258" s="118"/>
      <c r="T258" s="119"/>
      <c r="U258" s="119"/>
      <c r="V258" s="120"/>
      <c r="W258" s="120"/>
    </row>
    <row r="259" spans="2:23">
      <c r="B259" s="677" t="s">
        <v>95</v>
      </c>
      <c r="C259" s="678"/>
      <c r="D259" s="679"/>
      <c r="E259" s="680" t="s">
        <v>96</v>
      </c>
      <c r="F259" s="681"/>
      <c r="G259" s="681"/>
      <c r="H259" s="681"/>
      <c r="I259" s="681"/>
      <c r="J259" s="681"/>
      <c r="K259" s="681"/>
      <c r="L259" s="681"/>
      <c r="M259" s="681"/>
      <c r="N259" s="681"/>
      <c r="O259" s="681"/>
      <c r="P259" s="125"/>
      <c r="Q259" s="118"/>
      <c r="R259" s="118"/>
      <c r="S259" s="118"/>
      <c r="T259" s="119"/>
      <c r="U259" s="119"/>
      <c r="V259" s="120"/>
      <c r="W259" s="120"/>
    </row>
    <row r="260" spans="2:23">
      <c r="B260" s="677" t="s">
        <v>97</v>
      </c>
      <c r="C260" s="678"/>
      <c r="D260" s="679"/>
      <c r="E260" s="680" t="s">
        <v>98</v>
      </c>
      <c r="F260" s="681"/>
      <c r="G260" s="681"/>
      <c r="H260" s="681"/>
      <c r="I260" s="681"/>
      <c r="J260" s="681"/>
      <c r="K260" s="681"/>
      <c r="L260" s="681"/>
      <c r="M260" s="681"/>
      <c r="N260" s="681"/>
      <c r="O260" s="681"/>
      <c r="P260" s="125"/>
      <c r="Q260" s="118"/>
      <c r="R260" s="118"/>
      <c r="S260" s="118"/>
      <c r="T260" s="119"/>
      <c r="U260" s="119"/>
      <c r="V260" s="120"/>
      <c r="W260" s="120"/>
    </row>
    <row r="261" spans="2:23">
      <c r="B261" s="677" t="s">
        <v>99</v>
      </c>
      <c r="C261" s="678"/>
      <c r="D261" s="679"/>
      <c r="E261" s="680" t="s">
        <v>100</v>
      </c>
      <c r="F261" s="681"/>
      <c r="G261" s="681"/>
      <c r="H261" s="681"/>
      <c r="I261" s="681"/>
      <c r="J261" s="681"/>
      <c r="K261" s="681"/>
      <c r="L261" s="681"/>
      <c r="M261" s="681"/>
      <c r="N261" s="681"/>
      <c r="O261" s="681"/>
      <c r="P261" s="125"/>
      <c r="Q261" s="118"/>
      <c r="R261" s="118"/>
      <c r="S261" s="118"/>
      <c r="T261" s="119"/>
      <c r="U261" s="119"/>
      <c r="V261" s="120"/>
      <c r="W261" s="120"/>
    </row>
    <row r="262" spans="2:23">
      <c r="B262" s="684" t="s">
        <v>101</v>
      </c>
      <c r="C262" s="685"/>
      <c r="D262" s="686"/>
      <c r="E262" s="680" t="s">
        <v>102</v>
      </c>
      <c r="F262" s="681"/>
      <c r="G262" s="681"/>
      <c r="H262" s="681"/>
      <c r="I262" s="681"/>
      <c r="J262" s="681"/>
      <c r="K262" s="681"/>
      <c r="L262" s="681"/>
      <c r="M262" s="681"/>
      <c r="N262" s="681"/>
      <c r="O262" s="681"/>
      <c r="P262" s="125"/>
      <c r="Q262" s="118"/>
      <c r="R262" s="118"/>
      <c r="S262" s="118"/>
      <c r="T262" s="119"/>
      <c r="U262" s="119"/>
      <c r="V262" s="120"/>
      <c r="W262" s="120"/>
    </row>
    <row r="263" spans="2:23">
      <c r="B263" s="677" t="s">
        <v>103</v>
      </c>
      <c r="C263" s="678"/>
      <c r="D263" s="679"/>
      <c r="E263" s="687" t="s">
        <v>104</v>
      </c>
      <c r="F263" s="688"/>
      <c r="G263" s="688"/>
      <c r="H263" s="688"/>
      <c r="I263" s="688"/>
      <c r="J263" s="688"/>
      <c r="K263" s="688"/>
      <c r="L263" s="688"/>
      <c r="M263" s="688"/>
      <c r="N263" s="688"/>
      <c r="O263" s="688"/>
      <c r="P263" s="689"/>
      <c r="Q263" s="118"/>
      <c r="R263" s="118"/>
      <c r="S263" s="118"/>
      <c r="T263" s="119"/>
      <c r="U263" s="119"/>
      <c r="V263" s="120"/>
      <c r="W263" s="120"/>
    </row>
    <row r="264" spans="2:23">
      <c r="B264" s="677" t="s">
        <v>105</v>
      </c>
      <c r="C264" s="678"/>
      <c r="D264" s="678"/>
      <c r="H264" s="123"/>
      <c r="I264" s="476"/>
      <c r="J264" s="123"/>
      <c r="K264" s="123"/>
      <c r="L264" s="123"/>
      <c r="M264" s="123"/>
      <c r="N264" s="123"/>
      <c r="O264" s="120"/>
      <c r="P264" s="120"/>
      <c r="Q264" s="120"/>
      <c r="R264" s="120"/>
      <c r="S264" s="120"/>
      <c r="T264" s="120"/>
      <c r="U264" s="120"/>
      <c r="V264" s="120"/>
      <c r="W264" s="120"/>
    </row>
    <row r="265" spans="2:23">
      <c r="B265" s="682" t="s">
        <v>106</v>
      </c>
      <c r="C265" s="683"/>
      <c r="D265" s="683"/>
      <c r="G265" s="113"/>
      <c r="H265" s="113"/>
      <c r="I265" s="113"/>
      <c r="J265" s="113"/>
      <c r="K265" s="126"/>
      <c r="L265" s="126"/>
      <c r="M265" s="126"/>
      <c r="N265" s="126"/>
      <c r="O265" s="126"/>
      <c r="P265" s="126"/>
      <c r="Q265" s="126"/>
      <c r="R265" s="126"/>
    </row>
    <row r="266" spans="2:23">
      <c r="B266" s="677" t="s">
        <v>107</v>
      </c>
      <c r="C266" s="678"/>
      <c r="D266" s="678"/>
    </row>
    <row r="267" spans="2:23">
      <c r="C267" s="128" t="s">
        <v>108</v>
      </c>
      <c r="D267" s="276"/>
      <c r="G267" s="129"/>
      <c r="H267" s="129"/>
      <c r="I267" s="129"/>
      <c r="J267" s="129"/>
      <c r="K267" s="129"/>
    </row>
  </sheetData>
  <autoFilter ref="B5:Z267"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</autoFilter>
  <mergeCells count="49">
    <mergeCell ref="B2:S2"/>
    <mergeCell ref="T2:Z2"/>
    <mergeCell ref="B3:X3"/>
    <mergeCell ref="B4:D4"/>
    <mergeCell ref="B5:B8"/>
    <mergeCell ref="C5:C8"/>
    <mergeCell ref="D5:D8"/>
    <mergeCell ref="E5:E8"/>
    <mergeCell ref="G5:G8"/>
    <mergeCell ref="H5:H8"/>
    <mergeCell ref="L5:L8"/>
    <mergeCell ref="M5:X5"/>
    <mergeCell ref="Y5:Y8"/>
    <mergeCell ref="Z5:Z8"/>
    <mergeCell ref="M6:N6"/>
    <mergeCell ref="O6:X6"/>
    <mergeCell ref="X7:X8"/>
    <mergeCell ref="B253:C253"/>
    <mergeCell ref="B255:C255"/>
    <mergeCell ref="E255:J255"/>
    <mergeCell ref="B256:D256"/>
    <mergeCell ref="E256:J256"/>
    <mergeCell ref="O7:O8"/>
    <mergeCell ref="P7:S7"/>
    <mergeCell ref="T7:T8"/>
    <mergeCell ref="U7:U8"/>
    <mergeCell ref="V7:V8"/>
    <mergeCell ref="W7:W8"/>
    <mergeCell ref="J5:J8"/>
    <mergeCell ref="K5:K8"/>
    <mergeCell ref="F5:F8"/>
    <mergeCell ref="B257:D257"/>
    <mergeCell ref="E257:P257"/>
    <mergeCell ref="B258:D258"/>
    <mergeCell ref="M7:M8"/>
    <mergeCell ref="N7:N8"/>
    <mergeCell ref="B259:D259"/>
    <mergeCell ref="E259:O259"/>
    <mergeCell ref="B264:D264"/>
    <mergeCell ref="B265:D265"/>
    <mergeCell ref="B266:D266"/>
    <mergeCell ref="B261:D261"/>
    <mergeCell ref="E261:O261"/>
    <mergeCell ref="B262:D262"/>
    <mergeCell ref="E262:O262"/>
    <mergeCell ref="B263:D263"/>
    <mergeCell ref="E263:P263"/>
    <mergeCell ref="B260:D260"/>
    <mergeCell ref="E260:O260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91794"/>
  </sheetPr>
  <dimension ref="A2:Z208"/>
  <sheetViews>
    <sheetView workbookViewId="0">
      <selection activeCell="I9" sqref="I9"/>
    </sheetView>
  </sheetViews>
  <sheetFormatPr defaultRowHeight="15.75"/>
  <cols>
    <col min="1" max="1" width="1.42578125" style="104" customWidth="1"/>
    <col min="2" max="2" width="6.140625" style="127" customWidth="1"/>
    <col min="3" max="3" width="33.140625" style="104" customWidth="1"/>
    <col min="4" max="4" width="10" style="104" customWidth="1"/>
    <col min="5" max="6" width="9.28515625" style="143" customWidth="1"/>
    <col min="7" max="7" width="19.42578125" style="104" customWidth="1"/>
    <col min="8" max="9" width="15.42578125" style="104" customWidth="1"/>
    <col min="10" max="10" width="13" style="175" customWidth="1"/>
    <col min="11" max="11" width="10.7109375" style="104" customWidth="1"/>
    <col min="12" max="12" width="16.7109375" style="104" customWidth="1"/>
    <col min="13" max="13" width="10.140625" style="104" customWidth="1"/>
    <col min="14" max="14" width="4.85546875" style="104" customWidth="1"/>
    <col min="15" max="24" width="4.7109375" style="104" customWidth="1"/>
    <col min="25" max="26" width="6.140625" style="104" customWidth="1"/>
  </cols>
  <sheetData>
    <row r="2" spans="2:26" ht="18.75">
      <c r="B2" s="709" t="s">
        <v>64</v>
      </c>
      <c r="C2" s="709"/>
      <c r="D2" s="709"/>
      <c r="E2" s="709"/>
      <c r="F2" s="709"/>
      <c r="G2" s="709"/>
      <c r="H2" s="709"/>
      <c r="I2" s="709"/>
      <c r="J2" s="709"/>
      <c r="K2" s="709"/>
      <c r="L2" s="709"/>
      <c r="M2" s="709"/>
      <c r="N2" s="709"/>
      <c r="O2" s="709"/>
      <c r="P2" s="709"/>
      <c r="Q2" s="709"/>
      <c r="R2" s="709"/>
      <c r="S2" s="709"/>
      <c r="T2" s="710" t="s">
        <v>65</v>
      </c>
      <c r="U2" s="710"/>
      <c r="V2" s="710"/>
      <c r="W2" s="710"/>
      <c r="X2" s="710"/>
      <c r="Y2" s="710"/>
      <c r="Z2" s="710"/>
    </row>
    <row r="3" spans="2:26" ht="18.75">
      <c r="B3" s="709" t="s">
        <v>66</v>
      </c>
      <c r="C3" s="709"/>
      <c r="D3" s="709"/>
      <c r="E3" s="709"/>
      <c r="F3" s="709"/>
      <c r="G3" s="709"/>
      <c r="H3" s="709"/>
      <c r="I3" s="709"/>
      <c r="J3" s="709"/>
      <c r="K3" s="709"/>
      <c r="L3" s="709"/>
      <c r="M3" s="709"/>
      <c r="N3" s="709"/>
      <c r="O3" s="709"/>
      <c r="P3" s="709"/>
      <c r="Q3" s="709"/>
      <c r="R3" s="709"/>
      <c r="S3" s="709"/>
      <c r="T3" s="709"/>
      <c r="U3" s="709"/>
      <c r="V3" s="709"/>
      <c r="W3" s="709"/>
      <c r="X3" s="709"/>
      <c r="Y3" s="105"/>
    </row>
    <row r="4" spans="2:26">
      <c r="B4" s="711" t="s">
        <v>120</v>
      </c>
      <c r="C4" s="711"/>
      <c r="D4" s="711"/>
      <c r="E4" s="140"/>
      <c r="F4" s="140"/>
      <c r="G4" s="106"/>
      <c r="H4" s="106"/>
      <c r="I4" s="106"/>
      <c r="J4" s="171"/>
      <c r="K4" s="106"/>
      <c r="L4" s="106"/>
      <c r="M4" s="107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8"/>
    </row>
    <row r="5" spans="2:26">
      <c r="B5" s="712" t="s">
        <v>67</v>
      </c>
      <c r="C5" s="713" t="s">
        <v>68</v>
      </c>
      <c r="D5" s="695" t="s">
        <v>69</v>
      </c>
      <c r="E5" s="697" t="s">
        <v>70</v>
      </c>
      <c r="F5" s="697" t="s">
        <v>570</v>
      </c>
      <c r="G5" s="695" t="s">
        <v>71</v>
      </c>
      <c r="H5" s="695" t="s">
        <v>72</v>
      </c>
      <c r="I5" s="457"/>
      <c r="J5" s="724" t="s">
        <v>73</v>
      </c>
      <c r="K5" s="695" t="s">
        <v>74</v>
      </c>
      <c r="L5" s="695" t="s">
        <v>75</v>
      </c>
      <c r="M5" s="714" t="s">
        <v>76</v>
      </c>
      <c r="N5" s="714"/>
      <c r="O5" s="714"/>
      <c r="P5" s="714"/>
      <c r="Q5" s="714"/>
      <c r="R5" s="714"/>
      <c r="S5" s="714"/>
      <c r="T5" s="714"/>
      <c r="U5" s="714"/>
      <c r="V5" s="714"/>
      <c r="W5" s="714"/>
      <c r="X5" s="714"/>
      <c r="Y5" s="715" t="s">
        <v>77</v>
      </c>
      <c r="Z5" s="718" t="s">
        <v>78</v>
      </c>
    </row>
    <row r="6" spans="2:26">
      <c r="B6" s="712"/>
      <c r="C6" s="713"/>
      <c r="D6" s="708"/>
      <c r="E6" s="698"/>
      <c r="F6" s="698"/>
      <c r="G6" s="708"/>
      <c r="H6" s="708"/>
      <c r="I6" s="458"/>
      <c r="J6" s="725"/>
      <c r="K6" s="708"/>
      <c r="L6" s="708"/>
      <c r="M6" s="714" t="s">
        <v>79</v>
      </c>
      <c r="N6" s="714"/>
      <c r="O6" s="721" t="s">
        <v>80</v>
      </c>
      <c r="P6" s="722"/>
      <c r="Q6" s="722"/>
      <c r="R6" s="722"/>
      <c r="S6" s="722"/>
      <c r="T6" s="722"/>
      <c r="U6" s="722"/>
      <c r="V6" s="722"/>
      <c r="W6" s="722"/>
      <c r="X6" s="723"/>
      <c r="Y6" s="716"/>
      <c r="Z6" s="719"/>
    </row>
    <row r="7" spans="2:26" ht="28.5">
      <c r="B7" s="712"/>
      <c r="C7" s="713"/>
      <c r="D7" s="708"/>
      <c r="E7" s="698"/>
      <c r="F7" s="698"/>
      <c r="G7" s="708"/>
      <c r="H7" s="708"/>
      <c r="I7" s="458" t="s">
        <v>3271</v>
      </c>
      <c r="J7" s="725"/>
      <c r="K7" s="708"/>
      <c r="L7" s="708"/>
      <c r="M7" s="693" t="s">
        <v>81</v>
      </c>
      <c r="N7" s="695" t="s">
        <v>82</v>
      </c>
      <c r="O7" s="736" t="s">
        <v>0</v>
      </c>
      <c r="P7" s="705" t="s">
        <v>1</v>
      </c>
      <c r="Q7" s="706"/>
      <c r="R7" s="706"/>
      <c r="S7" s="707"/>
      <c r="T7" s="695" t="s">
        <v>2</v>
      </c>
      <c r="U7" s="695" t="s">
        <v>3</v>
      </c>
      <c r="V7" s="695" t="s">
        <v>4</v>
      </c>
      <c r="W7" s="695" t="s">
        <v>5</v>
      </c>
      <c r="X7" s="695" t="s">
        <v>6</v>
      </c>
      <c r="Y7" s="716"/>
      <c r="Z7" s="719"/>
    </row>
    <row r="8" spans="2:26" ht="22.5" customHeight="1">
      <c r="B8" s="712"/>
      <c r="C8" s="713"/>
      <c r="D8" s="696"/>
      <c r="E8" s="699"/>
      <c r="F8" s="699"/>
      <c r="G8" s="696"/>
      <c r="H8" s="696"/>
      <c r="I8" s="459"/>
      <c r="J8" s="726"/>
      <c r="K8" s="696"/>
      <c r="L8" s="696"/>
      <c r="M8" s="694"/>
      <c r="N8" s="696"/>
      <c r="O8" s="737"/>
      <c r="P8" s="109" t="s">
        <v>83</v>
      </c>
      <c r="Q8" s="109" t="s">
        <v>84</v>
      </c>
      <c r="R8" s="109" t="s">
        <v>85</v>
      </c>
      <c r="S8" s="109" t="s">
        <v>86</v>
      </c>
      <c r="T8" s="696"/>
      <c r="U8" s="696"/>
      <c r="V8" s="696"/>
      <c r="W8" s="696"/>
      <c r="X8" s="696"/>
      <c r="Y8" s="717"/>
      <c r="Z8" s="720"/>
    </row>
    <row r="9" spans="2:26" ht="53.25" customHeight="1">
      <c r="B9" s="130">
        <v>1</v>
      </c>
      <c r="C9" s="241" t="s">
        <v>629</v>
      </c>
      <c r="D9" s="110"/>
      <c r="E9" s="130" t="s">
        <v>45</v>
      </c>
      <c r="F9" s="130" t="s">
        <v>2</v>
      </c>
      <c r="G9" s="169" t="s">
        <v>127</v>
      </c>
      <c r="H9" s="110"/>
      <c r="I9" s="110"/>
      <c r="J9" s="243">
        <v>500000</v>
      </c>
      <c r="K9" s="110"/>
      <c r="L9" s="110"/>
      <c r="M9" s="110"/>
      <c r="N9" s="110"/>
      <c r="O9" s="242" t="s">
        <v>150</v>
      </c>
      <c r="P9" s="242">
        <v>1</v>
      </c>
      <c r="Q9" s="242" t="s">
        <v>150</v>
      </c>
      <c r="R9" s="242" t="s">
        <v>150</v>
      </c>
      <c r="S9" s="242" t="s">
        <v>150</v>
      </c>
      <c r="T9" s="242" t="s">
        <v>150</v>
      </c>
      <c r="U9" s="242" t="s">
        <v>150</v>
      </c>
      <c r="V9" s="242" t="s">
        <v>150</v>
      </c>
      <c r="W9" s="242" t="s">
        <v>150</v>
      </c>
      <c r="X9" s="242" t="s">
        <v>150</v>
      </c>
      <c r="Y9" s="138"/>
      <c r="Z9" s="138"/>
    </row>
    <row r="10" spans="2:26" ht="53.25" customHeight="1">
      <c r="B10" s="130">
        <v>2</v>
      </c>
      <c r="C10" s="241" t="s">
        <v>630</v>
      </c>
      <c r="D10" s="110"/>
      <c r="E10" s="130" t="s">
        <v>45</v>
      </c>
      <c r="F10" s="130" t="s">
        <v>2</v>
      </c>
      <c r="G10" s="169" t="s">
        <v>127</v>
      </c>
      <c r="H10" s="110"/>
      <c r="I10" s="110"/>
      <c r="J10" s="243">
        <v>500000</v>
      </c>
      <c r="K10" s="110"/>
      <c r="L10" s="110"/>
      <c r="M10" s="110"/>
      <c r="N10" s="110"/>
      <c r="O10" s="242" t="s">
        <v>150</v>
      </c>
      <c r="P10" s="242">
        <v>1</v>
      </c>
      <c r="Q10" s="242" t="s">
        <v>150</v>
      </c>
      <c r="R10" s="242" t="s">
        <v>150</v>
      </c>
      <c r="S10" s="242" t="s">
        <v>150</v>
      </c>
      <c r="T10" s="242" t="s">
        <v>150</v>
      </c>
      <c r="U10" s="242" t="s">
        <v>150</v>
      </c>
      <c r="V10" s="242" t="s">
        <v>150</v>
      </c>
      <c r="W10" s="242" t="s">
        <v>150</v>
      </c>
      <c r="X10" s="242" t="s">
        <v>150</v>
      </c>
      <c r="Y10" s="138"/>
      <c r="Z10" s="138"/>
    </row>
    <row r="11" spans="2:26" ht="53.25" customHeight="1">
      <c r="B11" s="130">
        <v>3</v>
      </c>
      <c r="C11" s="241" t="s">
        <v>631</v>
      </c>
      <c r="D11" s="110"/>
      <c r="E11" s="130" t="s">
        <v>45</v>
      </c>
      <c r="F11" s="130" t="s">
        <v>2</v>
      </c>
      <c r="G11" s="169" t="s">
        <v>127</v>
      </c>
      <c r="H11" s="110"/>
      <c r="I11" s="110"/>
      <c r="J11" s="243">
        <v>500000</v>
      </c>
      <c r="K11" s="110"/>
      <c r="L11" s="110"/>
      <c r="M11" s="110"/>
      <c r="N11" s="110"/>
      <c r="O11" s="242" t="s">
        <v>150</v>
      </c>
      <c r="P11" s="242">
        <v>1</v>
      </c>
      <c r="Q11" s="242" t="s">
        <v>150</v>
      </c>
      <c r="R11" s="242" t="s">
        <v>150</v>
      </c>
      <c r="S11" s="242" t="s">
        <v>150</v>
      </c>
      <c r="T11" s="242" t="s">
        <v>150</v>
      </c>
      <c r="U11" s="242" t="s">
        <v>150</v>
      </c>
      <c r="V11" s="242" t="s">
        <v>150</v>
      </c>
      <c r="W11" s="242" t="s">
        <v>150</v>
      </c>
      <c r="X11" s="242" t="s">
        <v>150</v>
      </c>
      <c r="Y11" s="138"/>
      <c r="Z11" s="138"/>
    </row>
    <row r="12" spans="2:26" ht="53.25" customHeight="1">
      <c r="B12" s="130">
        <v>4</v>
      </c>
      <c r="C12" s="241" t="s">
        <v>632</v>
      </c>
      <c r="D12" s="110"/>
      <c r="E12" s="130" t="s">
        <v>45</v>
      </c>
      <c r="F12" s="130" t="s">
        <v>2</v>
      </c>
      <c r="G12" s="169" t="s">
        <v>127</v>
      </c>
      <c r="H12" s="110"/>
      <c r="I12" s="110"/>
      <c r="J12" s="243">
        <v>1000000</v>
      </c>
      <c r="K12" s="110"/>
      <c r="L12" s="110"/>
      <c r="M12" s="110"/>
      <c r="N12" s="110"/>
      <c r="O12" s="242" t="s">
        <v>150</v>
      </c>
      <c r="P12" s="242">
        <v>1</v>
      </c>
      <c r="Q12" s="242" t="s">
        <v>150</v>
      </c>
      <c r="R12" s="242" t="s">
        <v>150</v>
      </c>
      <c r="S12" s="242" t="s">
        <v>150</v>
      </c>
      <c r="T12" s="242" t="s">
        <v>150</v>
      </c>
      <c r="U12" s="242" t="s">
        <v>150</v>
      </c>
      <c r="V12" s="242" t="s">
        <v>150</v>
      </c>
      <c r="W12" s="242" t="s">
        <v>150</v>
      </c>
      <c r="X12" s="242" t="s">
        <v>150</v>
      </c>
      <c r="Y12" s="138"/>
      <c r="Z12" s="138"/>
    </row>
    <row r="13" spans="2:26" ht="53.25" customHeight="1">
      <c r="B13" s="130">
        <v>5</v>
      </c>
      <c r="C13" s="241" t="s">
        <v>633</v>
      </c>
      <c r="D13" s="110"/>
      <c r="E13" s="130" t="s">
        <v>45</v>
      </c>
      <c r="F13" s="130" t="s">
        <v>2</v>
      </c>
      <c r="G13" s="169" t="s">
        <v>127</v>
      </c>
      <c r="H13" s="110"/>
      <c r="I13" s="110"/>
      <c r="J13" s="243">
        <v>400000</v>
      </c>
      <c r="K13" s="110"/>
      <c r="L13" s="110"/>
      <c r="M13" s="110"/>
      <c r="N13" s="110"/>
      <c r="O13" s="242" t="s">
        <v>150</v>
      </c>
      <c r="P13" s="242">
        <v>1</v>
      </c>
      <c r="Q13" s="242" t="s">
        <v>150</v>
      </c>
      <c r="R13" s="242" t="s">
        <v>150</v>
      </c>
      <c r="S13" s="242" t="s">
        <v>150</v>
      </c>
      <c r="T13" s="242" t="s">
        <v>150</v>
      </c>
      <c r="U13" s="242" t="s">
        <v>150</v>
      </c>
      <c r="V13" s="242" t="s">
        <v>150</v>
      </c>
      <c r="W13" s="242" t="s">
        <v>150</v>
      </c>
      <c r="X13" s="242" t="s">
        <v>150</v>
      </c>
      <c r="Y13" s="138"/>
      <c r="Z13" s="138"/>
    </row>
    <row r="14" spans="2:26" ht="53.25" customHeight="1">
      <c r="B14" s="130">
        <v>6</v>
      </c>
      <c r="C14" s="241" t="s">
        <v>634</v>
      </c>
      <c r="D14" s="110"/>
      <c r="E14" s="130" t="s">
        <v>45</v>
      </c>
      <c r="F14" s="130" t="s">
        <v>2</v>
      </c>
      <c r="G14" s="169" t="s">
        <v>127</v>
      </c>
      <c r="H14" s="110"/>
      <c r="I14" s="110"/>
      <c r="J14" s="243">
        <v>500000</v>
      </c>
      <c r="K14" s="110"/>
      <c r="L14" s="110"/>
      <c r="M14" s="110"/>
      <c r="N14" s="110"/>
      <c r="O14" s="242" t="s">
        <v>150</v>
      </c>
      <c r="P14" s="242">
        <v>1</v>
      </c>
      <c r="Q14" s="242" t="s">
        <v>150</v>
      </c>
      <c r="R14" s="242" t="s">
        <v>150</v>
      </c>
      <c r="S14" s="242" t="s">
        <v>150</v>
      </c>
      <c r="T14" s="242" t="s">
        <v>150</v>
      </c>
      <c r="U14" s="242" t="s">
        <v>150</v>
      </c>
      <c r="V14" s="242" t="s">
        <v>150</v>
      </c>
      <c r="W14" s="242" t="s">
        <v>150</v>
      </c>
      <c r="X14" s="242" t="s">
        <v>150</v>
      </c>
      <c r="Y14" s="138"/>
      <c r="Z14" s="138"/>
    </row>
    <row r="15" spans="2:26" ht="53.25" customHeight="1">
      <c r="B15" s="130">
        <v>7</v>
      </c>
      <c r="C15" s="241" t="s">
        <v>635</v>
      </c>
      <c r="D15" s="110"/>
      <c r="E15" s="130" t="s">
        <v>45</v>
      </c>
      <c r="F15" s="130" t="s">
        <v>2</v>
      </c>
      <c r="G15" s="169" t="s">
        <v>127</v>
      </c>
      <c r="H15" s="110"/>
      <c r="I15" s="110"/>
      <c r="J15" s="243">
        <v>350000</v>
      </c>
      <c r="K15" s="110"/>
      <c r="L15" s="110"/>
      <c r="M15" s="110"/>
      <c r="N15" s="110"/>
      <c r="O15" s="242" t="s">
        <v>150</v>
      </c>
      <c r="P15" s="242">
        <v>1</v>
      </c>
      <c r="Q15" s="242" t="s">
        <v>150</v>
      </c>
      <c r="R15" s="242" t="s">
        <v>150</v>
      </c>
      <c r="S15" s="242" t="s">
        <v>150</v>
      </c>
      <c r="T15" s="242" t="s">
        <v>150</v>
      </c>
      <c r="U15" s="242" t="s">
        <v>150</v>
      </c>
      <c r="V15" s="242" t="s">
        <v>150</v>
      </c>
      <c r="W15" s="242" t="s">
        <v>150</v>
      </c>
      <c r="X15" s="242" t="s">
        <v>150</v>
      </c>
      <c r="Y15" s="138"/>
      <c r="Z15" s="138"/>
    </row>
    <row r="16" spans="2:26" ht="53.25" customHeight="1">
      <c r="B16" s="130">
        <v>8</v>
      </c>
      <c r="C16" s="241" t="s">
        <v>636</v>
      </c>
      <c r="D16" s="110"/>
      <c r="E16" s="130" t="s">
        <v>45</v>
      </c>
      <c r="F16" s="130" t="s">
        <v>2</v>
      </c>
      <c r="G16" s="169" t="s">
        <v>127</v>
      </c>
      <c r="H16" s="110"/>
      <c r="I16" s="110"/>
      <c r="J16" s="243">
        <v>350000</v>
      </c>
      <c r="K16" s="110"/>
      <c r="L16" s="110"/>
      <c r="M16" s="110"/>
      <c r="N16" s="110"/>
      <c r="O16" s="242" t="s">
        <v>150</v>
      </c>
      <c r="P16" s="242">
        <v>1</v>
      </c>
      <c r="Q16" s="242" t="s">
        <v>150</v>
      </c>
      <c r="R16" s="242" t="s">
        <v>150</v>
      </c>
      <c r="S16" s="242" t="s">
        <v>150</v>
      </c>
      <c r="T16" s="242" t="s">
        <v>150</v>
      </c>
      <c r="U16" s="242" t="s">
        <v>150</v>
      </c>
      <c r="V16" s="242" t="s">
        <v>150</v>
      </c>
      <c r="W16" s="242" t="s">
        <v>150</v>
      </c>
      <c r="X16" s="242" t="s">
        <v>150</v>
      </c>
      <c r="Y16" s="138"/>
      <c r="Z16" s="138"/>
    </row>
    <row r="17" spans="2:26" ht="53.25" customHeight="1">
      <c r="B17" s="130">
        <v>9</v>
      </c>
      <c r="C17" s="241" t="s">
        <v>637</v>
      </c>
      <c r="D17" s="110"/>
      <c r="E17" s="130" t="s">
        <v>45</v>
      </c>
      <c r="F17" s="130" t="s">
        <v>2</v>
      </c>
      <c r="G17" s="169" t="s">
        <v>127</v>
      </c>
      <c r="H17" s="110"/>
      <c r="I17" s="110"/>
      <c r="J17" s="243">
        <v>500000</v>
      </c>
      <c r="K17" s="110"/>
      <c r="L17" s="110"/>
      <c r="M17" s="110"/>
      <c r="N17" s="110"/>
      <c r="O17" s="242" t="s">
        <v>150</v>
      </c>
      <c r="P17" s="242">
        <v>1</v>
      </c>
      <c r="Q17" s="242" t="s">
        <v>150</v>
      </c>
      <c r="R17" s="242" t="s">
        <v>150</v>
      </c>
      <c r="S17" s="242" t="s">
        <v>150</v>
      </c>
      <c r="T17" s="242" t="s">
        <v>150</v>
      </c>
      <c r="U17" s="242" t="s">
        <v>150</v>
      </c>
      <c r="V17" s="242" t="s">
        <v>150</v>
      </c>
      <c r="W17" s="242" t="s">
        <v>150</v>
      </c>
      <c r="X17" s="242" t="s">
        <v>150</v>
      </c>
      <c r="Y17" s="138"/>
      <c r="Z17" s="138"/>
    </row>
    <row r="18" spans="2:26" ht="53.25" customHeight="1">
      <c r="B18" s="130">
        <v>10</v>
      </c>
      <c r="C18" s="241" t="s">
        <v>638</v>
      </c>
      <c r="D18" s="110"/>
      <c r="E18" s="130" t="s">
        <v>45</v>
      </c>
      <c r="F18" s="130" t="s">
        <v>2</v>
      </c>
      <c r="G18" s="169" t="s">
        <v>127</v>
      </c>
      <c r="H18" s="110"/>
      <c r="I18" s="110"/>
      <c r="J18" s="243">
        <v>800000</v>
      </c>
      <c r="K18" s="110"/>
      <c r="L18" s="110"/>
      <c r="M18" s="110"/>
      <c r="N18" s="110"/>
      <c r="O18" s="242" t="s">
        <v>150</v>
      </c>
      <c r="P18" s="242">
        <v>1</v>
      </c>
      <c r="Q18" s="242" t="s">
        <v>150</v>
      </c>
      <c r="R18" s="242" t="s">
        <v>150</v>
      </c>
      <c r="S18" s="242" t="s">
        <v>150</v>
      </c>
      <c r="T18" s="242" t="s">
        <v>150</v>
      </c>
      <c r="U18" s="242" t="s">
        <v>150</v>
      </c>
      <c r="V18" s="242" t="s">
        <v>150</v>
      </c>
      <c r="W18" s="242" t="s">
        <v>150</v>
      </c>
      <c r="X18" s="242" t="s">
        <v>150</v>
      </c>
      <c r="Y18" s="138"/>
      <c r="Z18" s="138"/>
    </row>
    <row r="19" spans="2:26" ht="53.25" customHeight="1">
      <c r="B19" s="130">
        <v>11</v>
      </c>
      <c r="C19" s="241" t="s">
        <v>639</v>
      </c>
      <c r="D19" s="110"/>
      <c r="E19" s="130" t="s">
        <v>45</v>
      </c>
      <c r="F19" s="130" t="s">
        <v>2</v>
      </c>
      <c r="G19" s="169" t="s">
        <v>127</v>
      </c>
      <c r="H19" s="110"/>
      <c r="I19" s="110"/>
      <c r="J19" s="243">
        <v>500000</v>
      </c>
      <c r="K19" s="110"/>
      <c r="L19" s="110"/>
      <c r="M19" s="110"/>
      <c r="N19" s="110"/>
      <c r="O19" s="242" t="s">
        <v>150</v>
      </c>
      <c r="P19" s="242">
        <v>1</v>
      </c>
      <c r="Q19" s="242" t="s">
        <v>150</v>
      </c>
      <c r="R19" s="242" t="s">
        <v>150</v>
      </c>
      <c r="S19" s="242" t="s">
        <v>150</v>
      </c>
      <c r="T19" s="242" t="s">
        <v>150</v>
      </c>
      <c r="U19" s="242" t="s">
        <v>150</v>
      </c>
      <c r="V19" s="242" t="s">
        <v>150</v>
      </c>
      <c r="W19" s="242" t="s">
        <v>150</v>
      </c>
      <c r="X19" s="242" t="s">
        <v>150</v>
      </c>
      <c r="Y19" s="138"/>
      <c r="Z19" s="138"/>
    </row>
    <row r="20" spans="2:26" ht="53.25" customHeight="1">
      <c r="B20" s="130">
        <v>12</v>
      </c>
      <c r="C20" s="241" t="s">
        <v>640</v>
      </c>
      <c r="D20" s="110"/>
      <c r="E20" s="130" t="s">
        <v>45</v>
      </c>
      <c r="F20" s="130" t="s">
        <v>2</v>
      </c>
      <c r="G20" s="169" t="s">
        <v>127</v>
      </c>
      <c r="H20" s="110"/>
      <c r="I20" s="110"/>
      <c r="J20" s="243">
        <v>600000</v>
      </c>
      <c r="K20" s="110"/>
      <c r="L20" s="110"/>
      <c r="M20" s="110"/>
      <c r="N20" s="110"/>
      <c r="O20" s="242" t="s">
        <v>150</v>
      </c>
      <c r="P20" s="242">
        <v>1</v>
      </c>
      <c r="Q20" s="242" t="s">
        <v>150</v>
      </c>
      <c r="R20" s="242" t="s">
        <v>150</v>
      </c>
      <c r="S20" s="242" t="s">
        <v>150</v>
      </c>
      <c r="T20" s="242" t="s">
        <v>150</v>
      </c>
      <c r="U20" s="242" t="s">
        <v>150</v>
      </c>
      <c r="V20" s="242" t="s">
        <v>150</v>
      </c>
      <c r="W20" s="242" t="s">
        <v>150</v>
      </c>
      <c r="X20" s="242" t="s">
        <v>150</v>
      </c>
      <c r="Y20" s="138"/>
      <c r="Z20" s="138"/>
    </row>
    <row r="21" spans="2:26" ht="53.25" customHeight="1">
      <c r="B21" s="130">
        <v>13</v>
      </c>
      <c r="C21" s="241" t="s">
        <v>641</v>
      </c>
      <c r="D21" s="110"/>
      <c r="E21" s="130" t="s">
        <v>45</v>
      </c>
      <c r="F21" s="130" t="s">
        <v>2</v>
      </c>
      <c r="G21" s="169" t="s">
        <v>127</v>
      </c>
      <c r="H21" s="110"/>
      <c r="I21" s="110"/>
      <c r="J21" s="243">
        <v>500000</v>
      </c>
      <c r="K21" s="110"/>
      <c r="L21" s="110"/>
      <c r="M21" s="110"/>
      <c r="N21" s="110"/>
      <c r="O21" s="242" t="s">
        <v>150</v>
      </c>
      <c r="P21" s="242">
        <v>1</v>
      </c>
      <c r="Q21" s="242" t="s">
        <v>150</v>
      </c>
      <c r="R21" s="242" t="s">
        <v>150</v>
      </c>
      <c r="S21" s="242" t="s">
        <v>150</v>
      </c>
      <c r="T21" s="242" t="s">
        <v>150</v>
      </c>
      <c r="U21" s="242" t="s">
        <v>150</v>
      </c>
      <c r="V21" s="242" t="s">
        <v>150</v>
      </c>
      <c r="W21" s="242" t="s">
        <v>150</v>
      </c>
      <c r="X21" s="242" t="s">
        <v>150</v>
      </c>
      <c r="Y21" s="138"/>
      <c r="Z21" s="138"/>
    </row>
    <row r="22" spans="2:26" ht="53.25" customHeight="1">
      <c r="B22" s="130">
        <v>14</v>
      </c>
      <c r="C22" s="241" t="s">
        <v>642</v>
      </c>
      <c r="D22" s="110"/>
      <c r="E22" s="130" t="s">
        <v>45</v>
      </c>
      <c r="F22" s="130" t="s">
        <v>2</v>
      </c>
      <c r="G22" s="169" t="s">
        <v>127</v>
      </c>
      <c r="H22" s="110"/>
      <c r="I22" s="110"/>
      <c r="J22" s="243">
        <v>500000</v>
      </c>
      <c r="K22" s="110"/>
      <c r="L22" s="110"/>
      <c r="M22" s="110"/>
      <c r="N22" s="110"/>
      <c r="O22" s="242" t="s">
        <v>150</v>
      </c>
      <c r="P22" s="242">
        <v>1</v>
      </c>
      <c r="Q22" s="242" t="s">
        <v>150</v>
      </c>
      <c r="R22" s="242" t="s">
        <v>150</v>
      </c>
      <c r="S22" s="242" t="s">
        <v>150</v>
      </c>
      <c r="T22" s="242" t="s">
        <v>150</v>
      </c>
      <c r="U22" s="242" t="s">
        <v>150</v>
      </c>
      <c r="V22" s="242" t="s">
        <v>150</v>
      </c>
      <c r="W22" s="242" t="s">
        <v>150</v>
      </c>
      <c r="X22" s="242" t="s">
        <v>150</v>
      </c>
      <c r="Y22" s="138"/>
      <c r="Z22" s="138"/>
    </row>
    <row r="23" spans="2:26" ht="53.25" customHeight="1">
      <c r="B23" s="130">
        <v>15</v>
      </c>
      <c r="C23" s="241" t="s">
        <v>643</v>
      </c>
      <c r="D23" s="110"/>
      <c r="E23" s="130" t="s">
        <v>45</v>
      </c>
      <c r="F23" s="130" t="s">
        <v>2</v>
      </c>
      <c r="G23" s="169" t="s">
        <v>127</v>
      </c>
      <c r="H23" s="110"/>
      <c r="I23" s="110"/>
      <c r="J23" s="243">
        <v>400000</v>
      </c>
      <c r="K23" s="110"/>
      <c r="L23" s="110"/>
      <c r="M23" s="110"/>
      <c r="N23" s="110"/>
      <c r="O23" s="242" t="s">
        <v>150</v>
      </c>
      <c r="P23" s="242">
        <v>1</v>
      </c>
      <c r="Q23" s="242" t="s">
        <v>150</v>
      </c>
      <c r="R23" s="242" t="s">
        <v>150</v>
      </c>
      <c r="S23" s="242" t="s">
        <v>150</v>
      </c>
      <c r="T23" s="242" t="s">
        <v>150</v>
      </c>
      <c r="U23" s="242" t="s">
        <v>150</v>
      </c>
      <c r="V23" s="242" t="s">
        <v>150</v>
      </c>
      <c r="W23" s="242" t="s">
        <v>150</v>
      </c>
      <c r="X23" s="242" t="s">
        <v>150</v>
      </c>
      <c r="Y23" s="138"/>
      <c r="Z23" s="138"/>
    </row>
    <row r="24" spans="2:26" ht="53.25" customHeight="1">
      <c r="B24" s="130">
        <v>16</v>
      </c>
      <c r="C24" s="241" t="s">
        <v>644</v>
      </c>
      <c r="D24" s="110"/>
      <c r="E24" s="130" t="s">
        <v>45</v>
      </c>
      <c r="F24" s="130" t="s">
        <v>2</v>
      </c>
      <c r="G24" s="169" t="s">
        <v>127</v>
      </c>
      <c r="H24" s="110"/>
      <c r="I24" s="110"/>
      <c r="J24" s="243">
        <v>500000</v>
      </c>
      <c r="K24" s="110"/>
      <c r="L24" s="110"/>
      <c r="M24" s="110"/>
      <c r="N24" s="110"/>
      <c r="O24" s="242" t="s">
        <v>150</v>
      </c>
      <c r="P24" s="242">
        <v>1</v>
      </c>
      <c r="Q24" s="242" t="s">
        <v>150</v>
      </c>
      <c r="R24" s="242" t="s">
        <v>150</v>
      </c>
      <c r="S24" s="242" t="s">
        <v>150</v>
      </c>
      <c r="T24" s="242" t="s">
        <v>150</v>
      </c>
      <c r="U24" s="242" t="s">
        <v>150</v>
      </c>
      <c r="V24" s="242" t="s">
        <v>150</v>
      </c>
      <c r="W24" s="242" t="s">
        <v>150</v>
      </c>
      <c r="X24" s="242" t="s">
        <v>150</v>
      </c>
      <c r="Y24" s="138"/>
      <c r="Z24" s="138"/>
    </row>
    <row r="25" spans="2:26" ht="53.25" customHeight="1">
      <c r="B25" s="130">
        <v>17</v>
      </c>
      <c r="C25" s="241" t="s">
        <v>645</v>
      </c>
      <c r="D25" s="110"/>
      <c r="E25" s="130" t="s">
        <v>45</v>
      </c>
      <c r="F25" s="130" t="s">
        <v>2</v>
      </c>
      <c r="G25" s="169" t="s">
        <v>127</v>
      </c>
      <c r="H25" s="110"/>
      <c r="I25" s="110"/>
      <c r="J25" s="243">
        <v>500000</v>
      </c>
      <c r="K25" s="110"/>
      <c r="L25" s="110"/>
      <c r="M25" s="110"/>
      <c r="N25" s="110"/>
      <c r="O25" s="242" t="s">
        <v>150</v>
      </c>
      <c r="P25" s="242">
        <v>1</v>
      </c>
      <c r="Q25" s="242" t="s">
        <v>150</v>
      </c>
      <c r="R25" s="242" t="s">
        <v>150</v>
      </c>
      <c r="S25" s="242" t="s">
        <v>150</v>
      </c>
      <c r="T25" s="242" t="s">
        <v>150</v>
      </c>
      <c r="U25" s="242" t="s">
        <v>150</v>
      </c>
      <c r="V25" s="242" t="s">
        <v>150</v>
      </c>
      <c r="W25" s="242" t="s">
        <v>150</v>
      </c>
      <c r="X25" s="242" t="s">
        <v>150</v>
      </c>
      <c r="Y25" s="138"/>
      <c r="Z25" s="138"/>
    </row>
    <row r="26" spans="2:26" ht="53.25" customHeight="1">
      <c r="B26" s="130">
        <v>18</v>
      </c>
      <c r="C26" s="255" t="s">
        <v>2363</v>
      </c>
      <c r="D26" s="110"/>
      <c r="E26" s="130" t="s">
        <v>15</v>
      </c>
      <c r="F26" s="130" t="s">
        <v>2</v>
      </c>
      <c r="G26" s="169" t="s">
        <v>127</v>
      </c>
      <c r="H26" s="110"/>
      <c r="I26" s="110"/>
      <c r="J26" s="281">
        <v>600000</v>
      </c>
      <c r="K26" s="110"/>
      <c r="L26" s="110"/>
      <c r="M26" s="110"/>
      <c r="N26" s="110"/>
      <c r="O26" s="242">
        <v>1</v>
      </c>
      <c r="P26" s="242" t="s">
        <v>150</v>
      </c>
      <c r="Q26" s="242" t="s">
        <v>150</v>
      </c>
      <c r="R26" s="242" t="s">
        <v>150</v>
      </c>
      <c r="S26" s="242" t="s">
        <v>150</v>
      </c>
      <c r="T26" s="242" t="s">
        <v>150</v>
      </c>
      <c r="U26" s="242" t="s">
        <v>150</v>
      </c>
      <c r="V26" s="242" t="s">
        <v>150</v>
      </c>
      <c r="W26" s="242" t="s">
        <v>150</v>
      </c>
      <c r="X26" s="242" t="s">
        <v>150</v>
      </c>
      <c r="Y26" s="138"/>
      <c r="Z26" s="138"/>
    </row>
    <row r="27" spans="2:26" ht="53.25" customHeight="1">
      <c r="B27" s="130">
        <v>19</v>
      </c>
      <c r="C27" s="255" t="s">
        <v>2364</v>
      </c>
      <c r="D27" s="110"/>
      <c r="E27" s="130" t="s">
        <v>15</v>
      </c>
      <c r="F27" s="130" t="s">
        <v>2</v>
      </c>
      <c r="G27" s="169" t="s">
        <v>127</v>
      </c>
      <c r="H27" s="110"/>
      <c r="I27" s="110"/>
      <c r="J27" s="281">
        <v>1000000</v>
      </c>
      <c r="K27" s="110"/>
      <c r="L27" s="110"/>
      <c r="M27" s="110"/>
      <c r="N27" s="110"/>
      <c r="O27" s="242">
        <v>1</v>
      </c>
      <c r="P27" s="242" t="s">
        <v>150</v>
      </c>
      <c r="Q27" s="242" t="s">
        <v>150</v>
      </c>
      <c r="R27" s="242" t="s">
        <v>150</v>
      </c>
      <c r="S27" s="242" t="s">
        <v>150</v>
      </c>
      <c r="T27" s="242" t="s">
        <v>150</v>
      </c>
      <c r="U27" s="242" t="s">
        <v>150</v>
      </c>
      <c r="V27" s="242" t="s">
        <v>150</v>
      </c>
      <c r="W27" s="242" t="s">
        <v>150</v>
      </c>
      <c r="X27" s="242" t="s">
        <v>150</v>
      </c>
      <c r="Y27" s="138"/>
      <c r="Z27" s="138"/>
    </row>
    <row r="28" spans="2:26" ht="53.25" customHeight="1">
      <c r="B28" s="130">
        <v>20</v>
      </c>
      <c r="C28" s="255" t="s">
        <v>2365</v>
      </c>
      <c r="D28" s="110"/>
      <c r="E28" s="130" t="s">
        <v>15</v>
      </c>
      <c r="F28" s="130" t="s">
        <v>2</v>
      </c>
      <c r="G28" s="169" t="s">
        <v>127</v>
      </c>
      <c r="H28" s="110"/>
      <c r="I28" s="110"/>
      <c r="J28" s="281">
        <v>1000000</v>
      </c>
      <c r="K28" s="110"/>
      <c r="L28" s="110"/>
      <c r="M28" s="110"/>
      <c r="N28" s="110"/>
      <c r="O28" s="242">
        <v>1</v>
      </c>
      <c r="P28" s="242" t="s">
        <v>150</v>
      </c>
      <c r="Q28" s="242" t="s">
        <v>150</v>
      </c>
      <c r="R28" s="242" t="s">
        <v>150</v>
      </c>
      <c r="S28" s="242" t="s">
        <v>150</v>
      </c>
      <c r="T28" s="242" t="s">
        <v>150</v>
      </c>
      <c r="U28" s="242" t="s">
        <v>150</v>
      </c>
      <c r="V28" s="242" t="s">
        <v>150</v>
      </c>
      <c r="W28" s="242" t="s">
        <v>150</v>
      </c>
      <c r="X28" s="242" t="s">
        <v>150</v>
      </c>
      <c r="Y28" s="138"/>
      <c r="Z28" s="138"/>
    </row>
    <row r="29" spans="2:26" ht="53.25" customHeight="1">
      <c r="B29" s="130">
        <v>21</v>
      </c>
      <c r="C29" s="255" t="s">
        <v>2366</v>
      </c>
      <c r="D29" s="110"/>
      <c r="E29" s="130" t="s">
        <v>15</v>
      </c>
      <c r="F29" s="130" t="s">
        <v>2</v>
      </c>
      <c r="G29" s="169" t="s">
        <v>127</v>
      </c>
      <c r="H29" s="110"/>
      <c r="I29" s="110"/>
      <c r="J29" s="281">
        <v>500000</v>
      </c>
      <c r="K29" s="110"/>
      <c r="L29" s="110"/>
      <c r="M29" s="110"/>
      <c r="N29" s="110"/>
      <c r="O29" s="242">
        <v>1</v>
      </c>
      <c r="P29" s="242" t="s">
        <v>150</v>
      </c>
      <c r="Q29" s="242" t="s">
        <v>150</v>
      </c>
      <c r="R29" s="242" t="s">
        <v>150</v>
      </c>
      <c r="S29" s="242" t="s">
        <v>150</v>
      </c>
      <c r="T29" s="242" t="s">
        <v>150</v>
      </c>
      <c r="U29" s="242" t="s">
        <v>150</v>
      </c>
      <c r="V29" s="242" t="s">
        <v>150</v>
      </c>
      <c r="W29" s="242" t="s">
        <v>150</v>
      </c>
      <c r="X29" s="242" t="s">
        <v>150</v>
      </c>
      <c r="Y29" s="138"/>
      <c r="Z29" s="138"/>
    </row>
    <row r="30" spans="2:26" ht="53.25" customHeight="1">
      <c r="B30" s="130">
        <v>22</v>
      </c>
      <c r="C30" s="255" t="s">
        <v>2367</v>
      </c>
      <c r="D30" s="110"/>
      <c r="E30" s="130" t="s">
        <v>15</v>
      </c>
      <c r="F30" s="130" t="s">
        <v>2</v>
      </c>
      <c r="G30" s="169" t="s">
        <v>127</v>
      </c>
      <c r="H30" s="110"/>
      <c r="I30" s="110"/>
      <c r="J30" s="281">
        <v>500000</v>
      </c>
      <c r="K30" s="110"/>
      <c r="L30" s="110"/>
      <c r="M30" s="110"/>
      <c r="N30" s="110"/>
      <c r="O30" s="242" t="s">
        <v>150</v>
      </c>
      <c r="P30" s="242">
        <v>1</v>
      </c>
      <c r="Q30" s="242" t="s">
        <v>150</v>
      </c>
      <c r="R30" s="242" t="s">
        <v>150</v>
      </c>
      <c r="S30" s="242" t="s">
        <v>150</v>
      </c>
      <c r="T30" s="242" t="s">
        <v>150</v>
      </c>
      <c r="U30" s="242" t="s">
        <v>150</v>
      </c>
      <c r="V30" s="242" t="s">
        <v>150</v>
      </c>
      <c r="W30" s="242" t="s">
        <v>150</v>
      </c>
      <c r="X30" s="242" t="s">
        <v>150</v>
      </c>
      <c r="Y30" s="138"/>
      <c r="Z30" s="138"/>
    </row>
    <row r="31" spans="2:26" ht="53.25" customHeight="1">
      <c r="B31" s="130">
        <v>23</v>
      </c>
      <c r="C31" s="255" t="s">
        <v>2368</v>
      </c>
      <c r="D31" s="110"/>
      <c r="E31" s="130" t="s">
        <v>15</v>
      </c>
      <c r="F31" s="130" t="s">
        <v>2</v>
      </c>
      <c r="G31" s="169" t="s">
        <v>127</v>
      </c>
      <c r="H31" s="110"/>
      <c r="I31" s="110"/>
      <c r="J31" s="281">
        <v>800000</v>
      </c>
      <c r="K31" s="110"/>
      <c r="L31" s="110"/>
      <c r="M31" s="110"/>
      <c r="N31" s="110"/>
      <c r="O31" s="242" t="s">
        <v>150</v>
      </c>
      <c r="P31" s="242">
        <v>1</v>
      </c>
      <c r="Q31" s="242" t="s">
        <v>150</v>
      </c>
      <c r="R31" s="242" t="s">
        <v>150</v>
      </c>
      <c r="S31" s="242" t="s">
        <v>150</v>
      </c>
      <c r="T31" s="242" t="s">
        <v>150</v>
      </c>
      <c r="U31" s="242" t="s">
        <v>150</v>
      </c>
      <c r="V31" s="242" t="s">
        <v>150</v>
      </c>
      <c r="W31" s="242" t="s">
        <v>150</v>
      </c>
      <c r="X31" s="242" t="s">
        <v>150</v>
      </c>
      <c r="Y31" s="138"/>
      <c r="Z31" s="138"/>
    </row>
    <row r="32" spans="2:26" ht="53.25" customHeight="1">
      <c r="B32" s="130">
        <v>24</v>
      </c>
      <c r="C32" s="255" t="s">
        <v>2369</v>
      </c>
      <c r="D32" s="110"/>
      <c r="E32" s="130" t="s">
        <v>15</v>
      </c>
      <c r="F32" s="130" t="s">
        <v>2</v>
      </c>
      <c r="G32" s="169" t="s">
        <v>127</v>
      </c>
      <c r="H32" s="110"/>
      <c r="I32" s="110"/>
      <c r="J32" s="281">
        <v>1000000</v>
      </c>
      <c r="K32" s="110"/>
      <c r="L32" s="110"/>
      <c r="M32" s="110"/>
      <c r="N32" s="110"/>
      <c r="O32" s="242">
        <v>1</v>
      </c>
      <c r="P32" s="242" t="s">
        <v>150</v>
      </c>
      <c r="Q32" s="242" t="s">
        <v>150</v>
      </c>
      <c r="R32" s="242" t="s">
        <v>150</v>
      </c>
      <c r="S32" s="242" t="s">
        <v>150</v>
      </c>
      <c r="T32" s="242" t="s">
        <v>150</v>
      </c>
      <c r="U32" s="242" t="s">
        <v>150</v>
      </c>
      <c r="V32" s="242" t="s">
        <v>150</v>
      </c>
      <c r="W32" s="242" t="s">
        <v>150</v>
      </c>
      <c r="X32" s="242" t="s">
        <v>150</v>
      </c>
      <c r="Y32" s="138"/>
      <c r="Z32" s="138"/>
    </row>
    <row r="33" spans="2:26" ht="53.25" customHeight="1">
      <c r="B33" s="130">
        <v>25</v>
      </c>
      <c r="C33" s="255" t="s">
        <v>2370</v>
      </c>
      <c r="D33" s="110"/>
      <c r="E33" s="130" t="s">
        <v>15</v>
      </c>
      <c r="F33" s="130" t="s">
        <v>2</v>
      </c>
      <c r="G33" s="169" t="s">
        <v>127</v>
      </c>
      <c r="H33" s="110"/>
      <c r="I33" s="110"/>
      <c r="J33" s="281">
        <v>600000</v>
      </c>
      <c r="K33" s="110"/>
      <c r="L33" s="110"/>
      <c r="M33" s="110"/>
      <c r="N33" s="110"/>
      <c r="O33" s="242" t="s">
        <v>150</v>
      </c>
      <c r="P33" s="242">
        <v>1</v>
      </c>
      <c r="Q33" s="242" t="s">
        <v>150</v>
      </c>
      <c r="R33" s="242" t="s">
        <v>150</v>
      </c>
      <c r="S33" s="242" t="s">
        <v>150</v>
      </c>
      <c r="T33" s="242" t="s">
        <v>150</v>
      </c>
      <c r="U33" s="242" t="s">
        <v>150</v>
      </c>
      <c r="V33" s="242" t="s">
        <v>150</v>
      </c>
      <c r="W33" s="242" t="s">
        <v>150</v>
      </c>
      <c r="X33" s="242" t="s">
        <v>150</v>
      </c>
      <c r="Y33" s="138"/>
      <c r="Z33" s="138"/>
    </row>
    <row r="34" spans="2:26" ht="53.25" customHeight="1">
      <c r="B34" s="130">
        <v>26</v>
      </c>
      <c r="C34" s="255" t="s">
        <v>2371</v>
      </c>
      <c r="D34" s="110"/>
      <c r="E34" s="130" t="s">
        <v>15</v>
      </c>
      <c r="F34" s="130" t="s">
        <v>2</v>
      </c>
      <c r="G34" s="169" t="s">
        <v>127</v>
      </c>
      <c r="H34" s="110"/>
      <c r="I34" s="110"/>
      <c r="J34" s="281">
        <v>1000000</v>
      </c>
      <c r="K34" s="110"/>
      <c r="L34" s="110"/>
      <c r="M34" s="110"/>
      <c r="N34" s="110"/>
      <c r="O34" s="242">
        <v>1</v>
      </c>
      <c r="P34" s="242" t="s">
        <v>150</v>
      </c>
      <c r="Q34" s="242" t="s">
        <v>150</v>
      </c>
      <c r="R34" s="242" t="s">
        <v>150</v>
      </c>
      <c r="S34" s="242" t="s">
        <v>150</v>
      </c>
      <c r="T34" s="242" t="s">
        <v>150</v>
      </c>
      <c r="U34" s="242" t="s">
        <v>150</v>
      </c>
      <c r="V34" s="242" t="s">
        <v>150</v>
      </c>
      <c r="W34" s="242" t="s">
        <v>150</v>
      </c>
      <c r="X34" s="242" t="s">
        <v>150</v>
      </c>
      <c r="Y34" s="138"/>
      <c r="Z34" s="138"/>
    </row>
    <row r="35" spans="2:26" ht="53.25" customHeight="1">
      <c r="B35" s="130">
        <v>27</v>
      </c>
      <c r="C35" s="255" t="s">
        <v>2372</v>
      </c>
      <c r="D35" s="110"/>
      <c r="E35" s="130" t="s">
        <v>15</v>
      </c>
      <c r="F35" s="130" t="s">
        <v>2</v>
      </c>
      <c r="G35" s="169" t="s">
        <v>127</v>
      </c>
      <c r="H35" s="110"/>
      <c r="I35" s="110"/>
      <c r="J35" s="281">
        <v>1000000</v>
      </c>
      <c r="K35" s="110"/>
      <c r="L35" s="110"/>
      <c r="M35" s="110"/>
      <c r="N35" s="110"/>
      <c r="O35" s="242">
        <v>1</v>
      </c>
      <c r="P35" s="242" t="s">
        <v>150</v>
      </c>
      <c r="Q35" s="242" t="s">
        <v>150</v>
      </c>
      <c r="R35" s="242" t="s">
        <v>150</v>
      </c>
      <c r="S35" s="242" t="s">
        <v>150</v>
      </c>
      <c r="T35" s="242" t="s">
        <v>150</v>
      </c>
      <c r="U35" s="242" t="s">
        <v>150</v>
      </c>
      <c r="V35" s="242" t="s">
        <v>150</v>
      </c>
      <c r="W35" s="242" t="s">
        <v>150</v>
      </c>
      <c r="X35" s="242" t="s">
        <v>150</v>
      </c>
      <c r="Y35" s="138"/>
      <c r="Z35" s="138"/>
    </row>
    <row r="36" spans="2:26" ht="53.25" customHeight="1">
      <c r="B36" s="130">
        <v>28</v>
      </c>
      <c r="C36" s="255" t="s">
        <v>2373</v>
      </c>
      <c r="D36" s="110"/>
      <c r="E36" s="130" t="s">
        <v>15</v>
      </c>
      <c r="F36" s="130" t="s">
        <v>2</v>
      </c>
      <c r="G36" s="169" t="s">
        <v>127</v>
      </c>
      <c r="H36" s="110"/>
      <c r="I36" s="110"/>
      <c r="J36" s="281">
        <v>1000000</v>
      </c>
      <c r="K36" s="110"/>
      <c r="L36" s="110"/>
      <c r="M36" s="110"/>
      <c r="N36" s="110"/>
      <c r="O36" s="242">
        <v>1</v>
      </c>
      <c r="P36" s="242" t="s">
        <v>150</v>
      </c>
      <c r="Q36" s="242" t="s">
        <v>150</v>
      </c>
      <c r="R36" s="242" t="s">
        <v>150</v>
      </c>
      <c r="S36" s="242" t="s">
        <v>150</v>
      </c>
      <c r="T36" s="242" t="s">
        <v>150</v>
      </c>
      <c r="U36" s="242" t="s">
        <v>150</v>
      </c>
      <c r="V36" s="242" t="s">
        <v>150</v>
      </c>
      <c r="W36" s="242" t="s">
        <v>150</v>
      </c>
      <c r="X36" s="242" t="s">
        <v>150</v>
      </c>
      <c r="Y36" s="138"/>
      <c r="Z36" s="138"/>
    </row>
    <row r="37" spans="2:26" ht="53.25" customHeight="1">
      <c r="B37" s="130">
        <v>29</v>
      </c>
      <c r="C37" s="255" t="s">
        <v>2374</v>
      </c>
      <c r="D37" s="110"/>
      <c r="E37" s="130" t="s">
        <v>15</v>
      </c>
      <c r="F37" s="130" t="s">
        <v>2</v>
      </c>
      <c r="G37" s="169" t="s">
        <v>127</v>
      </c>
      <c r="H37" s="110"/>
      <c r="I37" s="110"/>
      <c r="J37" s="281">
        <v>1000000</v>
      </c>
      <c r="K37" s="110"/>
      <c r="L37" s="110"/>
      <c r="M37" s="110"/>
      <c r="N37" s="110"/>
      <c r="O37" s="242">
        <v>1</v>
      </c>
      <c r="P37" s="242" t="s">
        <v>150</v>
      </c>
      <c r="Q37" s="242" t="s">
        <v>150</v>
      </c>
      <c r="R37" s="242" t="s">
        <v>150</v>
      </c>
      <c r="S37" s="242" t="s">
        <v>150</v>
      </c>
      <c r="T37" s="242" t="s">
        <v>150</v>
      </c>
      <c r="U37" s="242" t="s">
        <v>150</v>
      </c>
      <c r="V37" s="242" t="s">
        <v>150</v>
      </c>
      <c r="W37" s="242" t="s">
        <v>150</v>
      </c>
      <c r="X37" s="242" t="s">
        <v>150</v>
      </c>
      <c r="Y37" s="138"/>
      <c r="Z37" s="138"/>
    </row>
    <row r="38" spans="2:26" ht="53.25" customHeight="1">
      <c r="B38" s="130">
        <v>30</v>
      </c>
      <c r="C38" s="255" t="s">
        <v>2375</v>
      </c>
      <c r="D38" s="110"/>
      <c r="E38" s="130" t="s">
        <v>15</v>
      </c>
      <c r="F38" s="130" t="s">
        <v>2</v>
      </c>
      <c r="G38" s="169" t="s">
        <v>127</v>
      </c>
      <c r="H38" s="110"/>
      <c r="I38" s="110"/>
      <c r="J38" s="281">
        <v>500000</v>
      </c>
      <c r="K38" s="110"/>
      <c r="L38" s="110"/>
      <c r="M38" s="110"/>
      <c r="N38" s="110"/>
      <c r="O38" s="242">
        <v>1</v>
      </c>
      <c r="P38" s="242" t="s">
        <v>150</v>
      </c>
      <c r="Q38" s="242" t="s">
        <v>150</v>
      </c>
      <c r="R38" s="242" t="s">
        <v>150</v>
      </c>
      <c r="S38" s="242" t="s">
        <v>150</v>
      </c>
      <c r="T38" s="242" t="s">
        <v>150</v>
      </c>
      <c r="U38" s="242" t="s">
        <v>150</v>
      </c>
      <c r="V38" s="242" t="s">
        <v>150</v>
      </c>
      <c r="W38" s="242" t="s">
        <v>150</v>
      </c>
      <c r="X38" s="242" t="s">
        <v>150</v>
      </c>
      <c r="Y38" s="138"/>
      <c r="Z38" s="138"/>
    </row>
    <row r="39" spans="2:26" ht="53.25" customHeight="1">
      <c r="B39" s="130">
        <v>31</v>
      </c>
      <c r="C39" s="255" t="s">
        <v>2376</v>
      </c>
      <c r="D39" s="110"/>
      <c r="E39" s="130" t="s">
        <v>15</v>
      </c>
      <c r="F39" s="130" t="s">
        <v>2</v>
      </c>
      <c r="G39" s="169" t="s">
        <v>127</v>
      </c>
      <c r="H39" s="110"/>
      <c r="I39" s="110"/>
      <c r="J39" s="281">
        <v>500000</v>
      </c>
      <c r="K39" s="110"/>
      <c r="L39" s="110"/>
      <c r="M39" s="110"/>
      <c r="N39" s="110"/>
      <c r="O39" s="242" t="s">
        <v>150</v>
      </c>
      <c r="P39" s="242">
        <v>1</v>
      </c>
      <c r="Q39" s="242" t="s">
        <v>150</v>
      </c>
      <c r="R39" s="242" t="s">
        <v>150</v>
      </c>
      <c r="S39" s="242" t="s">
        <v>150</v>
      </c>
      <c r="T39" s="242" t="s">
        <v>150</v>
      </c>
      <c r="U39" s="242" t="s">
        <v>150</v>
      </c>
      <c r="V39" s="242" t="s">
        <v>150</v>
      </c>
      <c r="W39" s="242" t="s">
        <v>150</v>
      </c>
      <c r="X39" s="242" t="s">
        <v>150</v>
      </c>
      <c r="Y39" s="138"/>
      <c r="Z39" s="138"/>
    </row>
    <row r="40" spans="2:26" ht="53.25" customHeight="1">
      <c r="B40" s="130">
        <v>32</v>
      </c>
      <c r="C40" s="255" t="s">
        <v>2377</v>
      </c>
      <c r="D40" s="110"/>
      <c r="E40" s="130" t="s">
        <v>15</v>
      </c>
      <c r="F40" s="130" t="s">
        <v>2</v>
      </c>
      <c r="G40" s="169" t="s">
        <v>127</v>
      </c>
      <c r="H40" s="110"/>
      <c r="I40" s="110"/>
      <c r="J40" s="281">
        <v>1000000</v>
      </c>
      <c r="K40" s="110"/>
      <c r="L40" s="110"/>
      <c r="M40" s="110"/>
      <c r="N40" s="110"/>
      <c r="O40" s="242">
        <v>1</v>
      </c>
      <c r="P40" s="242" t="s">
        <v>150</v>
      </c>
      <c r="Q40" s="242" t="s">
        <v>150</v>
      </c>
      <c r="R40" s="242" t="s">
        <v>150</v>
      </c>
      <c r="S40" s="242" t="s">
        <v>150</v>
      </c>
      <c r="T40" s="242" t="s">
        <v>150</v>
      </c>
      <c r="U40" s="242" t="s">
        <v>150</v>
      </c>
      <c r="V40" s="242" t="s">
        <v>150</v>
      </c>
      <c r="W40" s="242" t="s">
        <v>150</v>
      </c>
      <c r="X40" s="242" t="s">
        <v>150</v>
      </c>
      <c r="Y40" s="138"/>
      <c r="Z40" s="138"/>
    </row>
    <row r="41" spans="2:26" ht="53.25" customHeight="1">
      <c r="B41" s="130">
        <v>33</v>
      </c>
      <c r="C41" s="255" t="s">
        <v>2378</v>
      </c>
      <c r="D41" s="110"/>
      <c r="E41" s="130" t="s">
        <v>45</v>
      </c>
      <c r="F41" s="130" t="s">
        <v>2</v>
      </c>
      <c r="G41" s="169" t="s">
        <v>127</v>
      </c>
      <c r="H41" s="110"/>
      <c r="I41" s="110"/>
      <c r="J41" s="281">
        <v>800000</v>
      </c>
      <c r="K41" s="110"/>
      <c r="L41" s="110"/>
      <c r="M41" s="110"/>
      <c r="N41" s="110"/>
      <c r="O41" s="242">
        <v>1</v>
      </c>
      <c r="P41" s="242" t="s">
        <v>150</v>
      </c>
      <c r="Q41" s="242" t="s">
        <v>150</v>
      </c>
      <c r="R41" s="242" t="s">
        <v>150</v>
      </c>
      <c r="S41" s="242" t="s">
        <v>150</v>
      </c>
      <c r="T41" s="242" t="s">
        <v>150</v>
      </c>
      <c r="U41" s="242" t="s">
        <v>150</v>
      </c>
      <c r="V41" s="242" t="s">
        <v>150</v>
      </c>
      <c r="W41" s="242" t="s">
        <v>150</v>
      </c>
      <c r="X41" s="242" t="s">
        <v>150</v>
      </c>
      <c r="Y41" s="138"/>
      <c r="Z41" s="138"/>
    </row>
    <row r="42" spans="2:26" ht="53.25" customHeight="1">
      <c r="B42" s="130">
        <v>34</v>
      </c>
      <c r="C42" s="255" t="s">
        <v>2379</v>
      </c>
      <c r="D42" s="110"/>
      <c r="E42" s="130" t="s">
        <v>45</v>
      </c>
      <c r="F42" s="130" t="s">
        <v>2</v>
      </c>
      <c r="G42" s="169" t="s">
        <v>127</v>
      </c>
      <c r="H42" s="110"/>
      <c r="I42" s="110"/>
      <c r="J42" s="281">
        <v>300000</v>
      </c>
      <c r="K42" s="110"/>
      <c r="L42" s="110"/>
      <c r="M42" s="110"/>
      <c r="N42" s="110"/>
      <c r="O42" s="242">
        <v>1</v>
      </c>
      <c r="P42" s="242" t="s">
        <v>150</v>
      </c>
      <c r="Q42" s="242" t="s">
        <v>150</v>
      </c>
      <c r="R42" s="242" t="s">
        <v>150</v>
      </c>
      <c r="S42" s="242" t="s">
        <v>150</v>
      </c>
      <c r="T42" s="242" t="s">
        <v>150</v>
      </c>
      <c r="U42" s="242" t="s">
        <v>150</v>
      </c>
      <c r="V42" s="242" t="s">
        <v>150</v>
      </c>
      <c r="W42" s="242" t="s">
        <v>150</v>
      </c>
      <c r="X42" s="242" t="s">
        <v>150</v>
      </c>
      <c r="Y42" s="138"/>
      <c r="Z42" s="138"/>
    </row>
    <row r="43" spans="2:26" ht="53.25" customHeight="1">
      <c r="B43" s="130">
        <v>35</v>
      </c>
      <c r="C43" s="255" t="s">
        <v>2380</v>
      </c>
      <c r="D43" s="110"/>
      <c r="E43" s="130" t="s">
        <v>45</v>
      </c>
      <c r="F43" s="130" t="s">
        <v>2</v>
      </c>
      <c r="G43" s="169" t="s">
        <v>127</v>
      </c>
      <c r="H43" s="110"/>
      <c r="I43" s="110"/>
      <c r="J43" s="281">
        <v>500000</v>
      </c>
      <c r="K43" s="110"/>
      <c r="L43" s="110"/>
      <c r="M43" s="110"/>
      <c r="N43" s="110"/>
      <c r="O43" s="242">
        <v>1</v>
      </c>
      <c r="P43" s="242" t="s">
        <v>150</v>
      </c>
      <c r="Q43" s="242" t="s">
        <v>150</v>
      </c>
      <c r="R43" s="242" t="s">
        <v>150</v>
      </c>
      <c r="S43" s="242" t="s">
        <v>150</v>
      </c>
      <c r="T43" s="242" t="s">
        <v>150</v>
      </c>
      <c r="U43" s="242" t="s">
        <v>150</v>
      </c>
      <c r="V43" s="242" t="s">
        <v>150</v>
      </c>
      <c r="W43" s="242" t="s">
        <v>150</v>
      </c>
      <c r="X43" s="242" t="s">
        <v>150</v>
      </c>
      <c r="Y43" s="138"/>
      <c r="Z43" s="138"/>
    </row>
    <row r="44" spans="2:26" ht="53.25" customHeight="1">
      <c r="B44" s="130">
        <v>36</v>
      </c>
      <c r="C44" s="255" t="s">
        <v>2381</v>
      </c>
      <c r="D44" s="110"/>
      <c r="E44" s="130" t="s">
        <v>45</v>
      </c>
      <c r="F44" s="130" t="s">
        <v>2</v>
      </c>
      <c r="G44" s="169" t="s">
        <v>127</v>
      </c>
      <c r="H44" s="110"/>
      <c r="I44" s="110"/>
      <c r="J44" s="281">
        <v>500000</v>
      </c>
      <c r="K44" s="110"/>
      <c r="L44" s="110"/>
      <c r="M44" s="110"/>
      <c r="N44" s="110"/>
      <c r="O44" s="242">
        <v>1</v>
      </c>
      <c r="P44" s="242" t="s">
        <v>150</v>
      </c>
      <c r="Q44" s="242" t="s">
        <v>150</v>
      </c>
      <c r="R44" s="242" t="s">
        <v>150</v>
      </c>
      <c r="S44" s="242" t="s">
        <v>150</v>
      </c>
      <c r="T44" s="242" t="s">
        <v>150</v>
      </c>
      <c r="U44" s="242" t="s">
        <v>150</v>
      </c>
      <c r="V44" s="242" t="s">
        <v>150</v>
      </c>
      <c r="W44" s="242" t="s">
        <v>150</v>
      </c>
      <c r="X44" s="242" t="s">
        <v>150</v>
      </c>
      <c r="Y44" s="138"/>
      <c r="Z44" s="138"/>
    </row>
    <row r="45" spans="2:26" ht="53.25" customHeight="1">
      <c r="B45" s="130">
        <v>37</v>
      </c>
      <c r="C45" s="255" t="s">
        <v>2382</v>
      </c>
      <c r="D45" s="110"/>
      <c r="E45" s="130" t="s">
        <v>45</v>
      </c>
      <c r="F45" s="130" t="s">
        <v>2</v>
      </c>
      <c r="G45" s="169" t="s">
        <v>127</v>
      </c>
      <c r="H45" s="110"/>
      <c r="I45" s="110"/>
      <c r="J45" s="281">
        <v>500000</v>
      </c>
      <c r="K45" s="110"/>
      <c r="L45" s="110"/>
      <c r="M45" s="110"/>
      <c r="N45" s="110"/>
      <c r="O45" s="242">
        <v>1</v>
      </c>
      <c r="P45" s="242" t="s">
        <v>150</v>
      </c>
      <c r="Q45" s="242" t="s">
        <v>150</v>
      </c>
      <c r="R45" s="242" t="s">
        <v>150</v>
      </c>
      <c r="S45" s="242" t="s">
        <v>150</v>
      </c>
      <c r="T45" s="242" t="s">
        <v>150</v>
      </c>
      <c r="U45" s="242" t="s">
        <v>150</v>
      </c>
      <c r="V45" s="242" t="s">
        <v>150</v>
      </c>
      <c r="W45" s="242" t="s">
        <v>150</v>
      </c>
      <c r="X45" s="242" t="s">
        <v>150</v>
      </c>
      <c r="Y45" s="138"/>
      <c r="Z45" s="138"/>
    </row>
    <row r="46" spans="2:26" ht="53.25" customHeight="1">
      <c r="B46" s="130">
        <v>38</v>
      </c>
      <c r="C46" s="255" t="s">
        <v>2383</v>
      </c>
      <c r="D46" s="110"/>
      <c r="E46" s="130" t="s">
        <v>45</v>
      </c>
      <c r="F46" s="130" t="s">
        <v>2</v>
      </c>
      <c r="G46" s="169" t="s">
        <v>127</v>
      </c>
      <c r="H46" s="110"/>
      <c r="I46" s="110"/>
      <c r="J46" s="281">
        <v>500000</v>
      </c>
      <c r="K46" s="110"/>
      <c r="L46" s="110"/>
      <c r="M46" s="110"/>
      <c r="N46" s="110"/>
      <c r="O46" s="242">
        <v>1</v>
      </c>
      <c r="P46" s="242" t="s">
        <v>150</v>
      </c>
      <c r="Q46" s="242" t="s">
        <v>150</v>
      </c>
      <c r="R46" s="242" t="s">
        <v>150</v>
      </c>
      <c r="S46" s="242" t="s">
        <v>150</v>
      </c>
      <c r="T46" s="242" t="s">
        <v>150</v>
      </c>
      <c r="U46" s="242" t="s">
        <v>150</v>
      </c>
      <c r="V46" s="242" t="s">
        <v>150</v>
      </c>
      <c r="W46" s="242" t="s">
        <v>150</v>
      </c>
      <c r="X46" s="242" t="s">
        <v>150</v>
      </c>
      <c r="Y46" s="138"/>
      <c r="Z46" s="138"/>
    </row>
    <row r="47" spans="2:26" ht="53.25" customHeight="1">
      <c r="B47" s="130">
        <v>39</v>
      </c>
      <c r="C47" s="255" t="s">
        <v>2384</v>
      </c>
      <c r="D47" s="110"/>
      <c r="E47" s="130" t="s">
        <v>45</v>
      </c>
      <c r="F47" s="130" t="s">
        <v>2</v>
      </c>
      <c r="G47" s="169" t="s">
        <v>127</v>
      </c>
      <c r="H47" s="110"/>
      <c r="I47" s="110"/>
      <c r="J47" s="281">
        <v>800000</v>
      </c>
      <c r="K47" s="110"/>
      <c r="L47" s="110"/>
      <c r="M47" s="110"/>
      <c r="N47" s="110"/>
      <c r="O47" s="242" t="s">
        <v>150</v>
      </c>
      <c r="P47" s="242">
        <v>1</v>
      </c>
      <c r="Q47" s="242" t="s">
        <v>150</v>
      </c>
      <c r="R47" s="242" t="s">
        <v>150</v>
      </c>
      <c r="S47" s="242" t="s">
        <v>150</v>
      </c>
      <c r="T47" s="242" t="s">
        <v>150</v>
      </c>
      <c r="U47" s="242" t="s">
        <v>150</v>
      </c>
      <c r="V47" s="242" t="s">
        <v>150</v>
      </c>
      <c r="W47" s="242" t="s">
        <v>150</v>
      </c>
      <c r="X47" s="242" t="s">
        <v>150</v>
      </c>
      <c r="Y47" s="138"/>
      <c r="Z47" s="138"/>
    </row>
    <row r="48" spans="2:26" ht="53.25" customHeight="1">
      <c r="B48" s="130">
        <v>40</v>
      </c>
      <c r="C48" s="255" t="s">
        <v>2385</v>
      </c>
      <c r="D48" s="110"/>
      <c r="E48" s="130" t="s">
        <v>45</v>
      </c>
      <c r="F48" s="130" t="s">
        <v>2</v>
      </c>
      <c r="G48" s="169" t="s">
        <v>127</v>
      </c>
      <c r="H48" s="110"/>
      <c r="I48" s="110"/>
      <c r="J48" s="281">
        <v>500000</v>
      </c>
      <c r="K48" s="110"/>
      <c r="L48" s="110"/>
      <c r="M48" s="110"/>
      <c r="N48" s="110"/>
      <c r="O48" s="242">
        <v>1</v>
      </c>
      <c r="P48" s="242" t="s">
        <v>150</v>
      </c>
      <c r="Q48" s="242" t="s">
        <v>150</v>
      </c>
      <c r="R48" s="242" t="s">
        <v>150</v>
      </c>
      <c r="S48" s="242" t="s">
        <v>150</v>
      </c>
      <c r="T48" s="242" t="s">
        <v>150</v>
      </c>
      <c r="U48" s="242" t="s">
        <v>150</v>
      </c>
      <c r="V48" s="242" t="s">
        <v>150</v>
      </c>
      <c r="W48" s="242" t="s">
        <v>150</v>
      </c>
      <c r="X48" s="242" t="s">
        <v>150</v>
      </c>
      <c r="Y48" s="138"/>
      <c r="Z48" s="138"/>
    </row>
    <row r="49" spans="2:26" ht="53.25" customHeight="1">
      <c r="B49" s="130">
        <v>41</v>
      </c>
      <c r="C49" s="255" t="s">
        <v>2386</v>
      </c>
      <c r="D49" s="110"/>
      <c r="E49" s="130" t="s">
        <v>45</v>
      </c>
      <c r="F49" s="130" t="s">
        <v>2</v>
      </c>
      <c r="G49" s="169" t="s">
        <v>127</v>
      </c>
      <c r="H49" s="110"/>
      <c r="I49" s="110"/>
      <c r="J49" s="281">
        <v>500000</v>
      </c>
      <c r="K49" s="110"/>
      <c r="L49" s="110"/>
      <c r="M49" s="110"/>
      <c r="N49" s="110"/>
      <c r="O49" s="242">
        <v>1</v>
      </c>
      <c r="P49" s="242" t="s">
        <v>150</v>
      </c>
      <c r="Q49" s="242" t="s">
        <v>150</v>
      </c>
      <c r="R49" s="242" t="s">
        <v>150</v>
      </c>
      <c r="S49" s="242" t="s">
        <v>150</v>
      </c>
      <c r="T49" s="242" t="s">
        <v>150</v>
      </c>
      <c r="U49" s="242" t="s">
        <v>150</v>
      </c>
      <c r="V49" s="242" t="s">
        <v>150</v>
      </c>
      <c r="W49" s="242" t="s">
        <v>150</v>
      </c>
      <c r="X49" s="242" t="s">
        <v>150</v>
      </c>
      <c r="Y49" s="138"/>
      <c r="Z49" s="138"/>
    </row>
    <row r="50" spans="2:26" ht="53.25" customHeight="1">
      <c r="B50" s="130">
        <v>42</v>
      </c>
      <c r="C50" s="255" t="s">
        <v>2387</v>
      </c>
      <c r="D50" s="110"/>
      <c r="E50" s="130" t="s">
        <v>45</v>
      </c>
      <c r="F50" s="130" t="s">
        <v>2</v>
      </c>
      <c r="G50" s="169" t="s">
        <v>127</v>
      </c>
      <c r="H50" s="110"/>
      <c r="I50" s="110"/>
      <c r="J50" s="281">
        <v>400000</v>
      </c>
      <c r="K50" s="110"/>
      <c r="L50" s="110"/>
      <c r="M50" s="110"/>
      <c r="N50" s="110"/>
      <c r="O50" s="242">
        <v>1</v>
      </c>
      <c r="P50" s="242" t="s">
        <v>150</v>
      </c>
      <c r="Q50" s="242" t="s">
        <v>150</v>
      </c>
      <c r="R50" s="242" t="s">
        <v>150</v>
      </c>
      <c r="S50" s="242" t="s">
        <v>150</v>
      </c>
      <c r="T50" s="242" t="s">
        <v>150</v>
      </c>
      <c r="U50" s="242" t="s">
        <v>150</v>
      </c>
      <c r="V50" s="242" t="s">
        <v>150</v>
      </c>
      <c r="W50" s="242" t="s">
        <v>150</v>
      </c>
      <c r="X50" s="242" t="s">
        <v>150</v>
      </c>
      <c r="Y50" s="138"/>
      <c r="Z50" s="138"/>
    </row>
    <row r="51" spans="2:26" ht="53.25" customHeight="1">
      <c r="B51" s="130">
        <v>43</v>
      </c>
      <c r="C51" s="255" t="s">
        <v>2388</v>
      </c>
      <c r="D51" s="110"/>
      <c r="E51" s="130" t="s">
        <v>45</v>
      </c>
      <c r="F51" s="130" t="s">
        <v>2</v>
      </c>
      <c r="G51" s="169" t="s">
        <v>127</v>
      </c>
      <c r="H51" s="110"/>
      <c r="I51" s="110"/>
      <c r="J51" s="281">
        <v>100000</v>
      </c>
      <c r="K51" s="110"/>
      <c r="L51" s="110"/>
      <c r="M51" s="110"/>
      <c r="N51" s="110"/>
      <c r="O51" s="242">
        <v>1</v>
      </c>
      <c r="P51" s="242" t="s">
        <v>150</v>
      </c>
      <c r="Q51" s="242" t="s">
        <v>150</v>
      </c>
      <c r="R51" s="242" t="s">
        <v>150</v>
      </c>
      <c r="S51" s="242" t="s">
        <v>150</v>
      </c>
      <c r="T51" s="242" t="s">
        <v>150</v>
      </c>
      <c r="U51" s="242" t="s">
        <v>150</v>
      </c>
      <c r="V51" s="242" t="s">
        <v>150</v>
      </c>
      <c r="W51" s="242" t="s">
        <v>150</v>
      </c>
      <c r="X51" s="242" t="s">
        <v>150</v>
      </c>
      <c r="Y51" s="138"/>
      <c r="Z51" s="138"/>
    </row>
    <row r="52" spans="2:26" ht="53.25" customHeight="1">
      <c r="B52" s="130">
        <v>44</v>
      </c>
      <c r="C52" s="255" t="s">
        <v>2389</v>
      </c>
      <c r="D52" s="110"/>
      <c r="E52" s="130" t="s">
        <v>45</v>
      </c>
      <c r="F52" s="130" t="s">
        <v>2</v>
      </c>
      <c r="G52" s="169" t="s">
        <v>127</v>
      </c>
      <c r="H52" s="110"/>
      <c r="I52" s="110"/>
      <c r="J52" s="281">
        <v>500000</v>
      </c>
      <c r="K52" s="110"/>
      <c r="L52" s="110"/>
      <c r="M52" s="110"/>
      <c r="N52" s="110"/>
      <c r="O52" s="242">
        <v>1</v>
      </c>
      <c r="P52" s="242" t="s">
        <v>150</v>
      </c>
      <c r="Q52" s="242" t="s">
        <v>150</v>
      </c>
      <c r="R52" s="242" t="s">
        <v>150</v>
      </c>
      <c r="S52" s="242" t="s">
        <v>150</v>
      </c>
      <c r="T52" s="242" t="s">
        <v>150</v>
      </c>
      <c r="U52" s="242" t="s">
        <v>150</v>
      </c>
      <c r="V52" s="242" t="s">
        <v>150</v>
      </c>
      <c r="W52" s="242" t="s">
        <v>150</v>
      </c>
      <c r="X52" s="242" t="s">
        <v>150</v>
      </c>
      <c r="Y52" s="138"/>
      <c r="Z52" s="138"/>
    </row>
    <row r="53" spans="2:26" ht="53.25" customHeight="1">
      <c r="B53" s="130">
        <v>45</v>
      </c>
      <c r="C53" s="255" t="s">
        <v>2390</v>
      </c>
      <c r="D53" s="110"/>
      <c r="E53" s="130" t="s">
        <v>45</v>
      </c>
      <c r="F53" s="130" t="s">
        <v>2</v>
      </c>
      <c r="G53" s="169" t="s">
        <v>127</v>
      </c>
      <c r="H53" s="110"/>
      <c r="I53" s="110"/>
      <c r="J53" s="281">
        <v>500000</v>
      </c>
      <c r="K53" s="110"/>
      <c r="L53" s="110"/>
      <c r="M53" s="110"/>
      <c r="N53" s="110"/>
      <c r="O53" s="242">
        <v>1</v>
      </c>
      <c r="P53" s="242" t="s">
        <v>150</v>
      </c>
      <c r="Q53" s="242" t="s">
        <v>150</v>
      </c>
      <c r="R53" s="242" t="s">
        <v>150</v>
      </c>
      <c r="S53" s="242" t="s">
        <v>150</v>
      </c>
      <c r="T53" s="242" t="s">
        <v>150</v>
      </c>
      <c r="U53" s="242" t="s">
        <v>150</v>
      </c>
      <c r="V53" s="242" t="s">
        <v>150</v>
      </c>
      <c r="W53" s="242" t="s">
        <v>150</v>
      </c>
      <c r="X53" s="242" t="s">
        <v>150</v>
      </c>
      <c r="Y53" s="138"/>
      <c r="Z53" s="138"/>
    </row>
    <row r="54" spans="2:26" ht="53.25" customHeight="1">
      <c r="B54" s="130">
        <v>46</v>
      </c>
      <c r="C54" s="255" t="s">
        <v>2391</v>
      </c>
      <c r="D54" s="110"/>
      <c r="E54" s="130" t="s">
        <v>45</v>
      </c>
      <c r="F54" s="130" t="s">
        <v>2</v>
      </c>
      <c r="G54" s="169" t="s">
        <v>127</v>
      </c>
      <c r="H54" s="110"/>
      <c r="I54" s="110"/>
      <c r="J54" s="281">
        <v>500000</v>
      </c>
      <c r="K54" s="110"/>
      <c r="L54" s="110"/>
      <c r="M54" s="110"/>
      <c r="N54" s="110"/>
      <c r="O54" s="242">
        <v>1</v>
      </c>
      <c r="P54" s="242" t="s">
        <v>150</v>
      </c>
      <c r="Q54" s="242" t="s">
        <v>150</v>
      </c>
      <c r="R54" s="242" t="s">
        <v>150</v>
      </c>
      <c r="S54" s="242" t="s">
        <v>150</v>
      </c>
      <c r="T54" s="242" t="s">
        <v>150</v>
      </c>
      <c r="U54" s="242" t="s">
        <v>150</v>
      </c>
      <c r="V54" s="242" t="s">
        <v>150</v>
      </c>
      <c r="W54" s="242" t="s">
        <v>150</v>
      </c>
      <c r="X54" s="242" t="s">
        <v>150</v>
      </c>
      <c r="Y54" s="138"/>
      <c r="Z54" s="138"/>
    </row>
    <row r="55" spans="2:26" ht="53.25" customHeight="1">
      <c r="B55" s="130">
        <v>47</v>
      </c>
      <c r="C55" s="255" t="s">
        <v>2392</v>
      </c>
      <c r="D55" s="110"/>
      <c r="E55" s="130" t="s">
        <v>45</v>
      </c>
      <c r="F55" s="130" t="s">
        <v>2</v>
      </c>
      <c r="G55" s="169" t="s">
        <v>127</v>
      </c>
      <c r="H55" s="110"/>
      <c r="I55" s="110"/>
      <c r="J55" s="281">
        <v>800000</v>
      </c>
      <c r="K55" s="110"/>
      <c r="L55" s="110"/>
      <c r="M55" s="110"/>
      <c r="N55" s="110"/>
      <c r="O55" s="242">
        <v>1</v>
      </c>
      <c r="P55" s="242" t="s">
        <v>150</v>
      </c>
      <c r="Q55" s="242" t="s">
        <v>150</v>
      </c>
      <c r="R55" s="242" t="s">
        <v>150</v>
      </c>
      <c r="S55" s="242" t="s">
        <v>150</v>
      </c>
      <c r="T55" s="242" t="s">
        <v>150</v>
      </c>
      <c r="U55" s="242" t="s">
        <v>150</v>
      </c>
      <c r="V55" s="242" t="s">
        <v>150</v>
      </c>
      <c r="W55" s="242" t="s">
        <v>150</v>
      </c>
      <c r="X55" s="242" t="s">
        <v>150</v>
      </c>
      <c r="Y55" s="138"/>
      <c r="Z55" s="138"/>
    </row>
    <row r="56" spans="2:26" ht="53.25" customHeight="1">
      <c r="B56" s="130">
        <v>48</v>
      </c>
      <c r="C56" s="255" t="s">
        <v>2393</v>
      </c>
      <c r="D56" s="110"/>
      <c r="E56" s="130" t="s">
        <v>45</v>
      </c>
      <c r="F56" s="130" t="s">
        <v>2</v>
      </c>
      <c r="G56" s="169" t="s">
        <v>127</v>
      </c>
      <c r="H56" s="110"/>
      <c r="I56" s="110"/>
      <c r="J56" s="281">
        <v>500000</v>
      </c>
      <c r="K56" s="110"/>
      <c r="L56" s="110"/>
      <c r="M56" s="110"/>
      <c r="N56" s="110"/>
      <c r="O56" s="242">
        <v>1</v>
      </c>
      <c r="P56" s="242" t="s">
        <v>150</v>
      </c>
      <c r="Q56" s="242" t="s">
        <v>150</v>
      </c>
      <c r="R56" s="242" t="s">
        <v>150</v>
      </c>
      <c r="S56" s="242" t="s">
        <v>150</v>
      </c>
      <c r="T56" s="242" t="s">
        <v>150</v>
      </c>
      <c r="U56" s="242" t="s">
        <v>150</v>
      </c>
      <c r="V56" s="242" t="s">
        <v>150</v>
      </c>
      <c r="W56" s="242" t="s">
        <v>150</v>
      </c>
      <c r="X56" s="242" t="s">
        <v>150</v>
      </c>
      <c r="Y56" s="138"/>
      <c r="Z56" s="138"/>
    </row>
    <row r="57" spans="2:26" ht="53.25" customHeight="1">
      <c r="B57" s="130">
        <v>49</v>
      </c>
      <c r="C57" s="255" t="s">
        <v>2394</v>
      </c>
      <c r="D57" s="110"/>
      <c r="E57" s="130" t="s">
        <v>45</v>
      </c>
      <c r="F57" s="130" t="s">
        <v>2</v>
      </c>
      <c r="G57" s="169" t="s">
        <v>127</v>
      </c>
      <c r="H57" s="110"/>
      <c r="I57" s="110"/>
      <c r="J57" s="281">
        <v>500000</v>
      </c>
      <c r="K57" s="110"/>
      <c r="L57" s="110"/>
      <c r="M57" s="110"/>
      <c r="N57" s="110"/>
      <c r="O57" s="242">
        <v>1</v>
      </c>
      <c r="P57" s="242" t="s">
        <v>150</v>
      </c>
      <c r="Q57" s="242" t="s">
        <v>150</v>
      </c>
      <c r="R57" s="242" t="s">
        <v>150</v>
      </c>
      <c r="S57" s="242" t="s">
        <v>150</v>
      </c>
      <c r="T57" s="242" t="s">
        <v>150</v>
      </c>
      <c r="U57" s="242" t="s">
        <v>150</v>
      </c>
      <c r="V57" s="242" t="s">
        <v>150</v>
      </c>
      <c r="W57" s="242" t="s">
        <v>150</v>
      </c>
      <c r="X57" s="242" t="s">
        <v>150</v>
      </c>
      <c r="Y57" s="138"/>
      <c r="Z57" s="138"/>
    </row>
    <row r="58" spans="2:26" ht="53.25" customHeight="1">
      <c r="B58" s="130">
        <v>50</v>
      </c>
      <c r="C58" s="255" t="s">
        <v>2395</v>
      </c>
      <c r="D58" s="110"/>
      <c r="E58" s="130" t="s">
        <v>45</v>
      </c>
      <c r="F58" s="130" t="s">
        <v>2</v>
      </c>
      <c r="G58" s="169" t="s">
        <v>127</v>
      </c>
      <c r="H58" s="110"/>
      <c r="I58" s="110"/>
      <c r="J58" s="281">
        <v>500000</v>
      </c>
      <c r="K58" s="110"/>
      <c r="L58" s="110"/>
      <c r="M58" s="110"/>
      <c r="N58" s="110"/>
      <c r="O58" s="242">
        <v>1</v>
      </c>
      <c r="P58" s="242" t="s">
        <v>150</v>
      </c>
      <c r="Q58" s="242" t="s">
        <v>150</v>
      </c>
      <c r="R58" s="242" t="s">
        <v>150</v>
      </c>
      <c r="S58" s="242" t="s">
        <v>150</v>
      </c>
      <c r="T58" s="242" t="s">
        <v>150</v>
      </c>
      <c r="U58" s="242" t="s">
        <v>150</v>
      </c>
      <c r="V58" s="242" t="s">
        <v>150</v>
      </c>
      <c r="W58" s="242" t="s">
        <v>150</v>
      </c>
      <c r="X58" s="242" t="s">
        <v>150</v>
      </c>
      <c r="Y58" s="138"/>
      <c r="Z58" s="138"/>
    </row>
    <row r="59" spans="2:26" ht="53.25" customHeight="1">
      <c r="B59" s="130">
        <v>51</v>
      </c>
      <c r="C59" s="255" t="s">
        <v>2396</v>
      </c>
      <c r="D59" s="110"/>
      <c r="E59" s="130" t="s">
        <v>45</v>
      </c>
      <c r="F59" s="130" t="s">
        <v>2</v>
      </c>
      <c r="G59" s="169" t="s">
        <v>127</v>
      </c>
      <c r="H59" s="110"/>
      <c r="I59" s="110"/>
      <c r="J59" s="281">
        <v>500000</v>
      </c>
      <c r="K59" s="110"/>
      <c r="L59" s="110"/>
      <c r="M59" s="110"/>
      <c r="N59" s="110"/>
      <c r="O59" s="242">
        <v>1</v>
      </c>
      <c r="P59" s="242" t="s">
        <v>150</v>
      </c>
      <c r="Q59" s="242" t="s">
        <v>150</v>
      </c>
      <c r="R59" s="242" t="s">
        <v>150</v>
      </c>
      <c r="S59" s="242" t="s">
        <v>150</v>
      </c>
      <c r="T59" s="242" t="s">
        <v>150</v>
      </c>
      <c r="U59" s="242" t="s">
        <v>150</v>
      </c>
      <c r="V59" s="242" t="s">
        <v>150</v>
      </c>
      <c r="W59" s="242" t="s">
        <v>150</v>
      </c>
      <c r="X59" s="242" t="s">
        <v>150</v>
      </c>
      <c r="Y59" s="138"/>
      <c r="Z59" s="138"/>
    </row>
    <row r="60" spans="2:26" ht="53.25" customHeight="1">
      <c r="B60" s="130">
        <v>52</v>
      </c>
      <c r="C60" s="255" t="s">
        <v>2397</v>
      </c>
      <c r="D60" s="110"/>
      <c r="E60" s="130" t="s">
        <v>45</v>
      </c>
      <c r="F60" s="130" t="s">
        <v>2</v>
      </c>
      <c r="G60" s="169" t="s">
        <v>127</v>
      </c>
      <c r="H60" s="110"/>
      <c r="I60" s="110"/>
      <c r="J60" s="281">
        <v>500000</v>
      </c>
      <c r="K60" s="110"/>
      <c r="L60" s="110"/>
      <c r="M60" s="110"/>
      <c r="N60" s="110"/>
      <c r="O60" s="242">
        <v>1</v>
      </c>
      <c r="P60" s="242" t="s">
        <v>150</v>
      </c>
      <c r="Q60" s="242" t="s">
        <v>150</v>
      </c>
      <c r="R60" s="242" t="s">
        <v>150</v>
      </c>
      <c r="S60" s="242" t="s">
        <v>150</v>
      </c>
      <c r="T60" s="242" t="s">
        <v>150</v>
      </c>
      <c r="U60" s="242" t="s">
        <v>150</v>
      </c>
      <c r="V60" s="242" t="s">
        <v>150</v>
      </c>
      <c r="W60" s="242" t="s">
        <v>150</v>
      </c>
      <c r="X60" s="242" t="s">
        <v>150</v>
      </c>
      <c r="Y60" s="138"/>
      <c r="Z60" s="138"/>
    </row>
    <row r="61" spans="2:26" ht="53.25" customHeight="1">
      <c r="B61" s="130">
        <v>53</v>
      </c>
      <c r="C61" s="255" t="s">
        <v>2398</v>
      </c>
      <c r="D61" s="110"/>
      <c r="E61" s="130" t="s">
        <v>45</v>
      </c>
      <c r="F61" s="130" t="s">
        <v>2</v>
      </c>
      <c r="G61" s="169" t="s">
        <v>127</v>
      </c>
      <c r="H61" s="110"/>
      <c r="I61" s="110"/>
      <c r="J61" s="281">
        <v>500000</v>
      </c>
      <c r="K61" s="110"/>
      <c r="L61" s="110"/>
      <c r="M61" s="110"/>
      <c r="N61" s="110"/>
      <c r="O61" s="242">
        <v>1</v>
      </c>
      <c r="P61" s="242" t="s">
        <v>150</v>
      </c>
      <c r="Q61" s="242" t="s">
        <v>150</v>
      </c>
      <c r="R61" s="242" t="s">
        <v>150</v>
      </c>
      <c r="S61" s="242" t="s">
        <v>150</v>
      </c>
      <c r="T61" s="242" t="s">
        <v>150</v>
      </c>
      <c r="U61" s="242" t="s">
        <v>150</v>
      </c>
      <c r="V61" s="242" t="s">
        <v>150</v>
      </c>
      <c r="W61" s="242" t="s">
        <v>150</v>
      </c>
      <c r="X61" s="242" t="s">
        <v>150</v>
      </c>
      <c r="Y61" s="138"/>
      <c r="Z61" s="138"/>
    </row>
    <row r="62" spans="2:26" ht="53.25" customHeight="1">
      <c r="B62" s="130">
        <v>54</v>
      </c>
      <c r="C62" s="255" t="s">
        <v>2399</v>
      </c>
      <c r="D62" s="110"/>
      <c r="E62" s="130" t="s">
        <v>45</v>
      </c>
      <c r="F62" s="130" t="s">
        <v>2</v>
      </c>
      <c r="G62" s="169" t="s">
        <v>127</v>
      </c>
      <c r="H62" s="110"/>
      <c r="I62" s="110"/>
      <c r="J62" s="281">
        <v>500000</v>
      </c>
      <c r="K62" s="110"/>
      <c r="L62" s="110"/>
      <c r="M62" s="110"/>
      <c r="N62" s="110"/>
      <c r="O62" s="242">
        <v>1</v>
      </c>
      <c r="P62" s="242" t="s">
        <v>150</v>
      </c>
      <c r="Q62" s="242" t="s">
        <v>150</v>
      </c>
      <c r="R62" s="242" t="s">
        <v>150</v>
      </c>
      <c r="S62" s="242" t="s">
        <v>150</v>
      </c>
      <c r="T62" s="242" t="s">
        <v>150</v>
      </c>
      <c r="U62" s="242" t="s">
        <v>150</v>
      </c>
      <c r="V62" s="242" t="s">
        <v>150</v>
      </c>
      <c r="W62" s="242" t="s">
        <v>150</v>
      </c>
      <c r="X62" s="242" t="s">
        <v>150</v>
      </c>
      <c r="Y62" s="138"/>
      <c r="Z62" s="138"/>
    </row>
    <row r="63" spans="2:26" ht="53.25" customHeight="1">
      <c r="B63" s="130">
        <v>55</v>
      </c>
      <c r="C63" s="255" t="s">
        <v>2400</v>
      </c>
      <c r="D63" s="110"/>
      <c r="E63" s="130" t="s">
        <v>45</v>
      </c>
      <c r="F63" s="130" t="s">
        <v>2</v>
      </c>
      <c r="G63" s="169" t="s">
        <v>127</v>
      </c>
      <c r="H63" s="110"/>
      <c r="I63" s="110"/>
      <c r="J63" s="281">
        <v>800000</v>
      </c>
      <c r="K63" s="110"/>
      <c r="L63" s="110"/>
      <c r="M63" s="110"/>
      <c r="N63" s="110"/>
      <c r="O63" s="242">
        <v>1</v>
      </c>
      <c r="P63" s="242" t="s">
        <v>150</v>
      </c>
      <c r="Q63" s="242" t="s">
        <v>150</v>
      </c>
      <c r="R63" s="242" t="s">
        <v>150</v>
      </c>
      <c r="S63" s="242" t="s">
        <v>150</v>
      </c>
      <c r="T63" s="242" t="s">
        <v>150</v>
      </c>
      <c r="U63" s="242" t="s">
        <v>150</v>
      </c>
      <c r="V63" s="242" t="s">
        <v>150</v>
      </c>
      <c r="W63" s="242" t="s">
        <v>150</v>
      </c>
      <c r="X63" s="242" t="s">
        <v>150</v>
      </c>
      <c r="Y63" s="138"/>
      <c r="Z63" s="138"/>
    </row>
    <row r="64" spans="2:26" ht="53.25" customHeight="1">
      <c r="B64" s="130">
        <v>56</v>
      </c>
      <c r="C64" s="255" t="s">
        <v>2401</v>
      </c>
      <c r="D64" s="110"/>
      <c r="E64" s="130" t="s">
        <v>45</v>
      </c>
      <c r="F64" s="130" t="s">
        <v>2</v>
      </c>
      <c r="G64" s="169" t="s">
        <v>127</v>
      </c>
      <c r="H64" s="110"/>
      <c r="I64" s="110"/>
      <c r="J64" s="281">
        <v>600000</v>
      </c>
      <c r="K64" s="110"/>
      <c r="L64" s="110"/>
      <c r="M64" s="110"/>
      <c r="N64" s="110"/>
      <c r="O64" s="242">
        <v>1</v>
      </c>
      <c r="P64" s="242" t="s">
        <v>150</v>
      </c>
      <c r="Q64" s="242" t="s">
        <v>150</v>
      </c>
      <c r="R64" s="242" t="s">
        <v>150</v>
      </c>
      <c r="S64" s="242" t="s">
        <v>150</v>
      </c>
      <c r="T64" s="242" t="s">
        <v>150</v>
      </c>
      <c r="U64" s="242" t="s">
        <v>150</v>
      </c>
      <c r="V64" s="242" t="s">
        <v>150</v>
      </c>
      <c r="W64" s="242" t="s">
        <v>150</v>
      </c>
      <c r="X64" s="242" t="s">
        <v>150</v>
      </c>
      <c r="Y64" s="138"/>
      <c r="Z64" s="138"/>
    </row>
    <row r="65" spans="2:26" ht="53.25" customHeight="1">
      <c r="B65" s="130">
        <v>57</v>
      </c>
      <c r="C65" s="255" t="s">
        <v>2402</v>
      </c>
      <c r="D65" s="110"/>
      <c r="E65" s="130" t="s">
        <v>45</v>
      </c>
      <c r="F65" s="130" t="s">
        <v>2</v>
      </c>
      <c r="G65" s="169" t="s">
        <v>127</v>
      </c>
      <c r="H65" s="110"/>
      <c r="I65" s="110"/>
      <c r="J65" s="281">
        <v>800000</v>
      </c>
      <c r="K65" s="110"/>
      <c r="L65" s="110"/>
      <c r="M65" s="110"/>
      <c r="N65" s="110"/>
      <c r="O65" s="242">
        <v>1</v>
      </c>
      <c r="P65" s="242" t="s">
        <v>150</v>
      </c>
      <c r="Q65" s="242" t="s">
        <v>150</v>
      </c>
      <c r="R65" s="242" t="s">
        <v>150</v>
      </c>
      <c r="S65" s="242" t="s">
        <v>150</v>
      </c>
      <c r="T65" s="242" t="s">
        <v>150</v>
      </c>
      <c r="U65" s="242" t="s">
        <v>150</v>
      </c>
      <c r="V65" s="242" t="s">
        <v>150</v>
      </c>
      <c r="W65" s="242" t="s">
        <v>150</v>
      </c>
      <c r="X65" s="242" t="s">
        <v>150</v>
      </c>
      <c r="Y65" s="138"/>
      <c r="Z65" s="138"/>
    </row>
    <row r="66" spans="2:26" ht="53.25" customHeight="1">
      <c r="B66" s="130">
        <v>58</v>
      </c>
      <c r="C66" s="255" t="s">
        <v>2403</v>
      </c>
      <c r="D66" s="110"/>
      <c r="E66" s="130" t="s">
        <v>45</v>
      </c>
      <c r="F66" s="130" t="s">
        <v>2</v>
      </c>
      <c r="G66" s="169" t="s">
        <v>127</v>
      </c>
      <c r="H66" s="110"/>
      <c r="I66" s="110"/>
      <c r="J66" s="281">
        <v>500000</v>
      </c>
      <c r="K66" s="110"/>
      <c r="L66" s="110"/>
      <c r="M66" s="110"/>
      <c r="N66" s="110"/>
      <c r="O66" s="242">
        <v>1</v>
      </c>
      <c r="P66" s="242" t="s">
        <v>150</v>
      </c>
      <c r="Q66" s="242" t="s">
        <v>150</v>
      </c>
      <c r="R66" s="242" t="s">
        <v>150</v>
      </c>
      <c r="S66" s="242" t="s">
        <v>150</v>
      </c>
      <c r="T66" s="242" t="s">
        <v>150</v>
      </c>
      <c r="U66" s="242" t="s">
        <v>150</v>
      </c>
      <c r="V66" s="242" t="s">
        <v>150</v>
      </c>
      <c r="W66" s="242" t="s">
        <v>150</v>
      </c>
      <c r="X66" s="242" t="s">
        <v>150</v>
      </c>
      <c r="Y66" s="138"/>
      <c r="Z66" s="138"/>
    </row>
    <row r="67" spans="2:26" ht="53.25" customHeight="1">
      <c r="B67" s="130">
        <v>59</v>
      </c>
      <c r="C67" s="255" t="s">
        <v>2404</v>
      </c>
      <c r="D67" s="110"/>
      <c r="E67" s="130" t="s">
        <v>45</v>
      </c>
      <c r="F67" s="130" t="s">
        <v>2</v>
      </c>
      <c r="G67" s="169" t="s">
        <v>127</v>
      </c>
      <c r="H67" s="110"/>
      <c r="I67" s="110"/>
      <c r="J67" s="281">
        <v>500000</v>
      </c>
      <c r="K67" s="110"/>
      <c r="L67" s="110"/>
      <c r="M67" s="110"/>
      <c r="N67" s="110"/>
      <c r="O67" s="242">
        <v>1</v>
      </c>
      <c r="P67" s="242" t="s">
        <v>150</v>
      </c>
      <c r="Q67" s="242" t="s">
        <v>150</v>
      </c>
      <c r="R67" s="242" t="s">
        <v>150</v>
      </c>
      <c r="S67" s="242" t="s">
        <v>150</v>
      </c>
      <c r="T67" s="242" t="s">
        <v>150</v>
      </c>
      <c r="U67" s="242" t="s">
        <v>150</v>
      </c>
      <c r="V67" s="242" t="s">
        <v>150</v>
      </c>
      <c r="W67" s="242" t="s">
        <v>150</v>
      </c>
      <c r="X67" s="242" t="s">
        <v>150</v>
      </c>
      <c r="Y67" s="138"/>
      <c r="Z67" s="138"/>
    </row>
    <row r="68" spans="2:26" ht="53.25" customHeight="1">
      <c r="B68" s="130">
        <v>60</v>
      </c>
      <c r="C68" s="255" t="s">
        <v>2405</v>
      </c>
      <c r="D68" s="110"/>
      <c r="E68" s="130" t="s">
        <v>45</v>
      </c>
      <c r="F68" s="130" t="s">
        <v>2</v>
      </c>
      <c r="G68" s="169" t="s">
        <v>127</v>
      </c>
      <c r="H68" s="110"/>
      <c r="I68" s="110"/>
      <c r="J68" s="281">
        <v>600000</v>
      </c>
      <c r="K68" s="110"/>
      <c r="L68" s="110"/>
      <c r="M68" s="110"/>
      <c r="N68" s="110"/>
      <c r="O68" s="242">
        <v>1</v>
      </c>
      <c r="P68" s="242" t="s">
        <v>150</v>
      </c>
      <c r="Q68" s="242" t="s">
        <v>150</v>
      </c>
      <c r="R68" s="242" t="s">
        <v>150</v>
      </c>
      <c r="S68" s="242" t="s">
        <v>150</v>
      </c>
      <c r="T68" s="242" t="s">
        <v>150</v>
      </c>
      <c r="U68" s="242" t="s">
        <v>150</v>
      </c>
      <c r="V68" s="242" t="s">
        <v>150</v>
      </c>
      <c r="W68" s="242" t="s">
        <v>150</v>
      </c>
      <c r="X68" s="242" t="s">
        <v>150</v>
      </c>
      <c r="Y68" s="138"/>
      <c r="Z68" s="138"/>
    </row>
    <row r="69" spans="2:26" ht="53.25" customHeight="1">
      <c r="B69" s="130">
        <v>61</v>
      </c>
      <c r="C69" s="255" t="s">
        <v>2406</v>
      </c>
      <c r="D69" s="110"/>
      <c r="E69" s="130" t="s">
        <v>45</v>
      </c>
      <c r="F69" s="130" t="s">
        <v>2</v>
      </c>
      <c r="G69" s="169" t="s">
        <v>127</v>
      </c>
      <c r="H69" s="110"/>
      <c r="I69" s="110"/>
      <c r="J69" s="281">
        <v>500000</v>
      </c>
      <c r="K69" s="110"/>
      <c r="L69" s="110"/>
      <c r="M69" s="110"/>
      <c r="N69" s="110"/>
      <c r="O69" s="242">
        <v>1</v>
      </c>
      <c r="P69" s="242" t="s">
        <v>150</v>
      </c>
      <c r="Q69" s="242" t="s">
        <v>150</v>
      </c>
      <c r="R69" s="242" t="s">
        <v>150</v>
      </c>
      <c r="S69" s="242" t="s">
        <v>150</v>
      </c>
      <c r="T69" s="242" t="s">
        <v>150</v>
      </c>
      <c r="U69" s="242" t="s">
        <v>150</v>
      </c>
      <c r="V69" s="242" t="s">
        <v>150</v>
      </c>
      <c r="W69" s="242" t="s">
        <v>150</v>
      </c>
      <c r="X69" s="242" t="s">
        <v>150</v>
      </c>
      <c r="Y69" s="138"/>
      <c r="Z69" s="138"/>
    </row>
    <row r="70" spans="2:26" ht="53.25" customHeight="1">
      <c r="B70" s="130">
        <v>62</v>
      </c>
      <c r="C70" s="255" t="s">
        <v>2407</v>
      </c>
      <c r="D70" s="110"/>
      <c r="E70" s="130" t="s">
        <v>45</v>
      </c>
      <c r="F70" s="130" t="s">
        <v>2</v>
      </c>
      <c r="G70" s="169" t="s">
        <v>127</v>
      </c>
      <c r="H70" s="110"/>
      <c r="I70" s="110"/>
      <c r="J70" s="281">
        <v>500000</v>
      </c>
      <c r="K70" s="110"/>
      <c r="L70" s="110"/>
      <c r="M70" s="110"/>
      <c r="N70" s="110"/>
      <c r="O70" s="242">
        <v>1</v>
      </c>
      <c r="P70" s="242" t="s">
        <v>150</v>
      </c>
      <c r="Q70" s="242" t="s">
        <v>150</v>
      </c>
      <c r="R70" s="242" t="s">
        <v>150</v>
      </c>
      <c r="S70" s="242" t="s">
        <v>150</v>
      </c>
      <c r="T70" s="242" t="s">
        <v>150</v>
      </c>
      <c r="U70" s="242" t="s">
        <v>150</v>
      </c>
      <c r="V70" s="242" t="s">
        <v>150</v>
      </c>
      <c r="W70" s="242" t="s">
        <v>150</v>
      </c>
      <c r="X70" s="242" t="s">
        <v>150</v>
      </c>
      <c r="Y70" s="138"/>
      <c r="Z70" s="138"/>
    </row>
    <row r="71" spans="2:26" ht="53.25" customHeight="1">
      <c r="B71" s="130">
        <v>63</v>
      </c>
      <c r="C71" s="255" t="s">
        <v>2408</v>
      </c>
      <c r="D71" s="110"/>
      <c r="E71" s="130" t="s">
        <v>45</v>
      </c>
      <c r="F71" s="130" t="s">
        <v>2</v>
      </c>
      <c r="G71" s="169" t="s">
        <v>127</v>
      </c>
      <c r="H71" s="110"/>
      <c r="I71" s="110"/>
      <c r="J71" s="281">
        <v>500000</v>
      </c>
      <c r="K71" s="110"/>
      <c r="L71" s="110"/>
      <c r="M71" s="110"/>
      <c r="N71" s="110"/>
      <c r="O71" s="242">
        <v>1</v>
      </c>
      <c r="P71" s="242" t="s">
        <v>150</v>
      </c>
      <c r="Q71" s="242" t="s">
        <v>150</v>
      </c>
      <c r="R71" s="242" t="s">
        <v>150</v>
      </c>
      <c r="S71" s="242" t="s">
        <v>150</v>
      </c>
      <c r="T71" s="242" t="s">
        <v>150</v>
      </c>
      <c r="U71" s="242" t="s">
        <v>150</v>
      </c>
      <c r="V71" s="242" t="s">
        <v>150</v>
      </c>
      <c r="W71" s="242" t="s">
        <v>150</v>
      </c>
      <c r="X71" s="242" t="s">
        <v>150</v>
      </c>
      <c r="Y71" s="138"/>
      <c r="Z71" s="138"/>
    </row>
    <row r="72" spans="2:26" ht="53.25" customHeight="1">
      <c r="B72" s="130">
        <v>64</v>
      </c>
      <c r="C72" s="255" t="s">
        <v>2409</v>
      </c>
      <c r="D72" s="110"/>
      <c r="E72" s="130" t="s">
        <v>45</v>
      </c>
      <c r="F72" s="130" t="s">
        <v>2</v>
      </c>
      <c r="G72" s="169" t="s">
        <v>127</v>
      </c>
      <c r="H72" s="110"/>
      <c r="I72" s="110"/>
      <c r="J72" s="281">
        <v>500000</v>
      </c>
      <c r="K72" s="110"/>
      <c r="L72" s="110"/>
      <c r="M72" s="110"/>
      <c r="N72" s="110"/>
      <c r="O72" s="242">
        <v>1</v>
      </c>
      <c r="P72" s="242" t="s">
        <v>150</v>
      </c>
      <c r="Q72" s="242" t="s">
        <v>150</v>
      </c>
      <c r="R72" s="242" t="s">
        <v>150</v>
      </c>
      <c r="S72" s="242" t="s">
        <v>150</v>
      </c>
      <c r="T72" s="242" t="s">
        <v>150</v>
      </c>
      <c r="U72" s="242" t="s">
        <v>150</v>
      </c>
      <c r="V72" s="242" t="s">
        <v>150</v>
      </c>
      <c r="W72" s="242" t="s">
        <v>150</v>
      </c>
      <c r="X72" s="242" t="s">
        <v>150</v>
      </c>
      <c r="Y72" s="138"/>
      <c r="Z72" s="138"/>
    </row>
    <row r="73" spans="2:26" ht="53.25" customHeight="1">
      <c r="B73" s="130">
        <v>65</v>
      </c>
      <c r="C73" s="255" t="s">
        <v>2410</v>
      </c>
      <c r="D73" s="110"/>
      <c r="E73" s="130" t="s">
        <v>45</v>
      </c>
      <c r="F73" s="130" t="s">
        <v>2</v>
      </c>
      <c r="G73" s="169" t="s">
        <v>127</v>
      </c>
      <c r="H73" s="110"/>
      <c r="I73" s="110"/>
      <c r="J73" s="281">
        <v>500000</v>
      </c>
      <c r="K73" s="110"/>
      <c r="L73" s="110"/>
      <c r="M73" s="110"/>
      <c r="N73" s="110"/>
      <c r="O73" s="242">
        <v>1</v>
      </c>
      <c r="P73" s="242" t="s">
        <v>150</v>
      </c>
      <c r="Q73" s="242" t="s">
        <v>150</v>
      </c>
      <c r="R73" s="242" t="s">
        <v>150</v>
      </c>
      <c r="S73" s="242" t="s">
        <v>150</v>
      </c>
      <c r="T73" s="242" t="s">
        <v>150</v>
      </c>
      <c r="U73" s="242" t="s">
        <v>150</v>
      </c>
      <c r="V73" s="242" t="s">
        <v>150</v>
      </c>
      <c r="W73" s="242" t="s">
        <v>150</v>
      </c>
      <c r="X73" s="242" t="s">
        <v>150</v>
      </c>
      <c r="Y73" s="138"/>
      <c r="Z73" s="138"/>
    </row>
    <row r="74" spans="2:26" ht="53.25" customHeight="1">
      <c r="B74" s="130">
        <v>66</v>
      </c>
      <c r="C74" s="255" t="s">
        <v>2411</v>
      </c>
      <c r="D74" s="110"/>
      <c r="E74" s="130" t="s">
        <v>45</v>
      </c>
      <c r="F74" s="130" t="s">
        <v>2</v>
      </c>
      <c r="G74" s="169" t="s">
        <v>127</v>
      </c>
      <c r="H74" s="110"/>
      <c r="I74" s="110"/>
      <c r="J74" s="281">
        <v>500000</v>
      </c>
      <c r="K74" s="110"/>
      <c r="L74" s="110"/>
      <c r="M74" s="110"/>
      <c r="N74" s="110"/>
      <c r="O74" s="242" t="s">
        <v>150</v>
      </c>
      <c r="P74" s="242">
        <v>1</v>
      </c>
      <c r="Q74" s="242" t="s">
        <v>150</v>
      </c>
      <c r="R74" s="242" t="s">
        <v>150</v>
      </c>
      <c r="S74" s="242" t="s">
        <v>150</v>
      </c>
      <c r="T74" s="242" t="s">
        <v>150</v>
      </c>
      <c r="U74" s="242" t="s">
        <v>150</v>
      </c>
      <c r="V74" s="242" t="s">
        <v>150</v>
      </c>
      <c r="W74" s="242" t="s">
        <v>150</v>
      </c>
      <c r="X74" s="242" t="s">
        <v>150</v>
      </c>
      <c r="Y74" s="138"/>
      <c r="Z74" s="138"/>
    </row>
    <row r="75" spans="2:26" ht="53.25" customHeight="1">
      <c r="B75" s="130">
        <v>67</v>
      </c>
      <c r="C75" s="255" t="s">
        <v>2412</v>
      </c>
      <c r="D75" s="110"/>
      <c r="E75" s="130" t="s">
        <v>45</v>
      </c>
      <c r="F75" s="130" t="s">
        <v>2</v>
      </c>
      <c r="G75" s="169" t="s">
        <v>127</v>
      </c>
      <c r="H75" s="110"/>
      <c r="I75" s="110"/>
      <c r="J75" s="281">
        <v>100000</v>
      </c>
      <c r="K75" s="110"/>
      <c r="L75" s="110"/>
      <c r="M75" s="110"/>
      <c r="N75" s="110"/>
      <c r="O75" s="242">
        <v>1</v>
      </c>
      <c r="P75" s="242" t="s">
        <v>150</v>
      </c>
      <c r="Q75" s="242" t="s">
        <v>150</v>
      </c>
      <c r="R75" s="242" t="s">
        <v>150</v>
      </c>
      <c r="S75" s="242" t="s">
        <v>150</v>
      </c>
      <c r="T75" s="242" t="s">
        <v>150</v>
      </c>
      <c r="U75" s="242" t="s">
        <v>150</v>
      </c>
      <c r="V75" s="242" t="s">
        <v>150</v>
      </c>
      <c r="W75" s="242" t="s">
        <v>150</v>
      </c>
      <c r="X75" s="242" t="s">
        <v>150</v>
      </c>
      <c r="Y75" s="138"/>
      <c r="Z75" s="138"/>
    </row>
    <row r="76" spans="2:26" ht="53.25" customHeight="1">
      <c r="B76" s="130">
        <v>68</v>
      </c>
      <c r="C76" s="255" t="s">
        <v>2413</v>
      </c>
      <c r="D76" s="110"/>
      <c r="E76" s="130" t="s">
        <v>45</v>
      </c>
      <c r="F76" s="130" t="s">
        <v>2</v>
      </c>
      <c r="G76" s="169" t="s">
        <v>127</v>
      </c>
      <c r="H76" s="110"/>
      <c r="I76" s="110"/>
      <c r="J76" s="281">
        <v>500000</v>
      </c>
      <c r="K76" s="110"/>
      <c r="L76" s="110"/>
      <c r="M76" s="110"/>
      <c r="N76" s="110"/>
      <c r="O76" s="242">
        <v>1</v>
      </c>
      <c r="P76" s="242" t="s">
        <v>150</v>
      </c>
      <c r="Q76" s="242" t="s">
        <v>150</v>
      </c>
      <c r="R76" s="242" t="s">
        <v>150</v>
      </c>
      <c r="S76" s="242" t="s">
        <v>150</v>
      </c>
      <c r="T76" s="242" t="s">
        <v>150</v>
      </c>
      <c r="U76" s="242" t="s">
        <v>150</v>
      </c>
      <c r="V76" s="242" t="s">
        <v>150</v>
      </c>
      <c r="W76" s="242" t="s">
        <v>150</v>
      </c>
      <c r="X76" s="242" t="s">
        <v>150</v>
      </c>
      <c r="Y76" s="138"/>
      <c r="Z76" s="138"/>
    </row>
    <row r="77" spans="2:26" ht="53.25" customHeight="1">
      <c r="B77" s="130">
        <v>69</v>
      </c>
      <c r="C77" s="255" t="s">
        <v>2414</v>
      </c>
      <c r="D77" s="110"/>
      <c r="E77" s="130" t="s">
        <v>45</v>
      </c>
      <c r="F77" s="130" t="s">
        <v>2</v>
      </c>
      <c r="G77" s="169" t="s">
        <v>127</v>
      </c>
      <c r="H77" s="110"/>
      <c r="I77" s="110"/>
      <c r="J77" s="281">
        <v>500000</v>
      </c>
      <c r="K77" s="110"/>
      <c r="L77" s="110"/>
      <c r="M77" s="110"/>
      <c r="N77" s="110"/>
      <c r="O77" s="242" t="s">
        <v>150</v>
      </c>
      <c r="P77" s="242">
        <v>1</v>
      </c>
      <c r="Q77" s="242" t="s">
        <v>150</v>
      </c>
      <c r="R77" s="242" t="s">
        <v>150</v>
      </c>
      <c r="S77" s="242" t="s">
        <v>150</v>
      </c>
      <c r="T77" s="242" t="s">
        <v>150</v>
      </c>
      <c r="U77" s="242" t="s">
        <v>150</v>
      </c>
      <c r="V77" s="242" t="s">
        <v>150</v>
      </c>
      <c r="W77" s="242" t="s">
        <v>150</v>
      </c>
      <c r="X77" s="242" t="s">
        <v>150</v>
      </c>
      <c r="Y77" s="138"/>
      <c r="Z77" s="138"/>
    </row>
    <row r="78" spans="2:26" ht="53.25" customHeight="1">
      <c r="B78" s="130">
        <v>70</v>
      </c>
      <c r="C78" s="255" t="s">
        <v>2415</v>
      </c>
      <c r="D78" s="110"/>
      <c r="E78" s="130" t="s">
        <v>45</v>
      </c>
      <c r="F78" s="130" t="s">
        <v>2</v>
      </c>
      <c r="G78" s="169" t="s">
        <v>127</v>
      </c>
      <c r="H78" s="110"/>
      <c r="I78" s="110"/>
      <c r="J78" s="281">
        <v>1000000</v>
      </c>
      <c r="K78" s="110"/>
      <c r="L78" s="110"/>
      <c r="M78" s="110"/>
      <c r="N78" s="110"/>
      <c r="O78" s="242" t="s">
        <v>150</v>
      </c>
      <c r="P78" s="242">
        <v>1</v>
      </c>
      <c r="Q78" s="242" t="s">
        <v>150</v>
      </c>
      <c r="R78" s="242" t="s">
        <v>150</v>
      </c>
      <c r="S78" s="242" t="s">
        <v>150</v>
      </c>
      <c r="T78" s="242" t="s">
        <v>150</v>
      </c>
      <c r="U78" s="242" t="s">
        <v>150</v>
      </c>
      <c r="V78" s="242" t="s">
        <v>150</v>
      </c>
      <c r="W78" s="242" t="s">
        <v>150</v>
      </c>
      <c r="X78" s="242" t="s">
        <v>150</v>
      </c>
      <c r="Y78" s="138"/>
      <c r="Z78" s="138"/>
    </row>
    <row r="79" spans="2:26" ht="53.25" customHeight="1">
      <c r="B79" s="130">
        <v>71</v>
      </c>
      <c r="C79" s="255" t="s">
        <v>2416</v>
      </c>
      <c r="D79" s="110"/>
      <c r="E79" s="130" t="s">
        <v>45</v>
      </c>
      <c r="F79" s="130" t="s">
        <v>2</v>
      </c>
      <c r="G79" s="169" t="s">
        <v>127</v>
      </c>
      <c r="H79" s="110"/>
      <c r="I79" s="110"/>
      <c r="J79" s="281">
        <v>100000</v>
      </c>
      <c r="K79" s="110"/>
      <c r="L79" s="110"/>
      <c r="M79" s="110"/>
      <c r="N79" s="110"/>
      <c r="O79" s="242">
        <v>1</v>
      </c>
      <c r="P79" s="242" t="s">
        <v>150</v>
      </c>
      <c r="Q79" s="242" t="s">
        <v>150</v>
      </c>
      <c r="R79" s="242" t="s">
        <v>150</v>
      </c>
      <c r="S79" s="242" t="s">
        <v>150</v>
      </c>
      <c r="T79" s="242" t="s">
        <v>150</v>
      </c>
      <c r="U79" s="242" t="s">
        <v>150</v>
      </c>
      <c r="V79" s="242" t="s">
        <v>150</v>
      </c>
      <c r="W79" s="242" t="s">
        <v>150</v>
      </c>
      <c r="X79" s="242" t="s">
        <v>150</v>
      </c>
      <c r="Y79" s="138"/>
      <c r="Z79" s="138"/>
    </row>
    <row r="80" spans="2:26" ht="53.25" customHeight="1">
      <c r="B80" s="130">
        <v>72</v>
      </c>
      <c r="C80" s="255" t="s">
        <v>2417</v>
      </c>
      <c r="D80" s="110"/>
      <c r="E80" s="130" t="s">
        <v>45</v>
      </c>
      <c r="F80" s="130" t="s">
        <v>2</v>
      </c>
      <c r="G80" s="169" t="s">
        <v>127</v>
      </c>
      <c r="H80" s="110"/>
      <c r="I80" s="110"/>
      <c r="J80" s="281">
        <v>100000</v>
      </c>
      <c r="K80" s="110"/>
      <c r="L80" s="110"/>
      <c r="M80" s="110"/>
      <c r="N80" s="110"/>
      <c r="O80" s="242">
        <v>1</v>
      </c>
      <c r="P80" s="242" t="s">
        <v>150</v>
      </c>
      <c r="Q80" s="242" t="s">
        <v>150</v>
      </c>
      <c r="R80" s="242" t="s">
        <v>150</v>
      </c>
      <c r="S80" s="242" t="s">
        <v>150</v>
      </c>
      <c r="T80" s="242" t="s">
        <v>150</v>
      </c>
      <c r="U80" s="242" t="s">
        <v>150</v>
      </c>
      <c r="V80" s="242" t="s">
        <v>150</v>
      </c>
      <c r="W80" s="242" t="s">
        <v>150</v>
      </c>
      <c r="X80" s="242" t="s">
        <v>150</v>
      </c>
      <c r="Y80" s="138"/>
      <c r="Z80" s="138"/>
    </row>
    <row r="81" spans="2:26" ht="53.25" customHeight="1">
      <c r="B81" s="130">
        <v>73</v>
      </c>
      <c r="C81" s="255" t="s">
        <v>2418</v>
      </c>
      <c r="D81" s="110"/>
      <c r="E81" s="130" t="s">
        <v>45</v>
      </c>
      <c r="F81" s="130" t="s">
        <v>2</v>
      </c>
      <c r="G81" s="169" t="s">
        <v>127</v>
      </c>
      <c r="H81" s="110"/>
      <c r="I81" s="110"/>
      <c r="J81" s="281">
        <v>100000</v>
      </c>
      <c r="K81" s="110"/>
      <c r="L81" s="110"/>
      <c r="M81" s="110"/>
      <c r="N81" s="110"/>
      <c r="O81" s="242">
        <v>1</v>
      </c>
      <c r="P81" s="242" t="s">
        <v>150</v>
      </c>
      <c r="Q81" s="242" t="s">
        <v>150</v>
      </c>
      <c r="R81" s="242" t="s">
        <v>150</v>
      </c>
      <c r="S81" s="242" t="s">
        <v>150</v>
      </c>
      <c r="T81" s="242" t="s">
        <v>150</v>
      </c>
      <c r="U81" s="242" t="s">
        <v>150</v>
      </c>
      <c r="V81" s="242" t="s">
        <v>150</v>
      </c>
      <c r="W81" s="242" t="s">
        <v>150</v>
      </c>
      <c r="X81" s="242" t="s">
        <v>150</v>
      </c>
      <c r="Y81" s="138"/>
      <c r="Z81" s="138"/>
    </row>
    <row r="82" spans="2:26" ht="53.25" customHeight="1">
      <c r="B82" s="130">
        <v>74</v>
      </c>
      <c r="C82" s="255" t="s">
        <v>2419</v>
      </c>
      <c r="D82" s="110"/>
      <c r="E82" s="130" t="s">
        <v>49</v>
      </c>
      <c r="F82" s="130" t="s">
        <v>2</v>
      </c>
      <c r="G82" s="169" t="s">
        <v>127</v>
      </c>
      <c r="H82" s="110"/>
      <c r="I82" s="110"/>
      <c r="J82" s="281">
        <v>100000</v>
      </c>
      <c r="K82" s="110"/>
      <c r="L82" s="110"/>
      <c r="M82" s="110"/>
      <c r="N82" s="110"/>
      <c r="O82" s="242">
        <v>1</v>
      </c>
      <c r="P82" s="242" t="s">
        <v>150</v>
      </c>
      <c r="Q82" s="242" t="s">
        <v>150</v>
      </c>
      <c r="R82" s="242" t="s">
        <v>150</v>
      </c>
      <c r="S82" s="242" t="s">
        <v>150</v>
      </c>
      <c r="T82" s="242" t="s">
        <v>150</v>
      </c>
      <c r="U82" s="242" t="s">
        <v>150</v>
      </c>
      <c r="V82" s="242" t="s">
        <v>150</v>
      </c>
      <c r="W82" s="242" t="s">
        <v>150</v>
      </c>
      <c r="X82" s="242" t="s">
        <v>150</v>
      </c>
      <c r="Y82" s="138"/>
      <c r="Z82" s="138"/>
    </row>
    <row r="83" spans="2:26" ht="53.25" customHeight="1">
      <c r="B83" s="130">
        <v>75</v>
      </c>
      <c r="C83" s="255" t="s">
        <v>2420</v>
      </c>
      <c r="D83" s="110"/>
      <c r="E83" s="130" t="s">
        <v>50</v>
      </c>
      <c r="F83" s="130" t="s">
        <v>2</v>
      </c>
      <c r="G83" s="169" t="s">
        <v>127</v>
      </c>
      <c r="H83" s="110"/>
      <c r="I83" s="110"/>
      <c r="J83" s="281">
        <v>200000</v>
      </c>
      <c r="K83" s="110"/>
      <c r="L83" s="110"/>
      <c r="M83" s="110"/>
      <c r="N83" s="110"/>
      <c r="O83" s="242">
        <v>1</v>
      </c>
      <c r="P83" s="242" t="s">
        <v>150</v>
      </c>
      <c r="Q83" s="242" t="s">
        <v>150</v>
      </c>
      <c r="R83" s="242" t="s">
        <v>150</v>
      </c>
      <c r="S83" s="242" t="s">
        <v>150</v>
      </c>
      <c r="T83" s="242" t="s">
        <v>150</v>
      </c>
      <c r="U83" s="242" t="s">
        <v>150</v>
      </c>
      <c r="V83" s="242" t="s">
        <v>150</v>
      </c>
      <c r="W83" s="242" t="s">
        <v>150</v>
      </c>
      <c r="X83" s="242" t="s">
        <v>150</v>
      </c>
      <c r="Y83" s="138"/>
      <c r="Z83" s="138"/>
    </row>
    <row r="84" spans="2:26" ht="53.25" customHeight="1">
      <c r="B84" s="130">
        <v>76</v>
      </c>
      <c r="C84" s="255" t="s">
        <v>2421</v>
      </c>
      <c r="D84" s="110"/>
      <c r="E84" s="130" t="s">
        <v>50</v>
      </c>
      <c r="F84" s="130" t="s">
        <v>2</v>
      </c>
      <c r="G84" s="169" t="s">
        <v>127</v>
      </c>
      <c r="H84" s="110"/>
      <c r="I84" s="110"/>
      <c r="J84" s="281">
        <v>200000</v>
      </c>
      <c r="K84" s="110"/>
      <c r="L84" s="110"/>
      <c r="M84" s="110"/>
      <c r="N84" s="110"/>
      <c r="O84" s="242">
        <v>1</v>
      </c>
      <c r="P84" s="242" t="s">
        <v>150</v>
      </c>
      <c r="Q84" s="242" t="s">
        <v>150</v>
      </c>
      <c r="R84" s="242" t="s">
        <v>150</v>
      </c>
      <c r="S84" s="242" t="s">
        <v>150</v>
      </c>
      <c r="T84" s="242" t="s">
        <v>150</v>
      </c>
      <c r="U84" s="242" t="s">
        <v>150</v>
      </c>
      <c r="V84" s="242" t="s">
        <v>150</v>
      </c>
      <c r="W84" s="242" t="s">
        <v>150</v>
      </c>
      <c r="X84" s="242" t="s">
        <v>150</v>
      </c>
      <c r="Y84" s="138"/>
      <c r="Z84" s="138"/>
    </row>
    <row r="85" spans="2:26" ht="53.25" customHeight="1">
      <c r="B85" s="130">
        <v>77</v>
      </c>
      <c r="C85" s="255" t="s">
        <v>2422</v>
      </c>
      <c r="D85" s="110"/>
      <c r="E85" s="130" t="s">
        <v>50</v>
      </c>
      <c r="F85" s="130" t="s">
        <v>2</v>
      </c>
      <c r="G85" s="169" t="s">
        <v>127</v>
      </c>
      <c r="H85" s="110"/>
      <c r="I85" s="110"/>
      <c r="J85" s="281">
        <v>300000</v>
      </c>
      <c r="K85" s="110"/>
      <c r="L85" s="110"/>
      <c r="M85" s="110"/>
      <c r="N85" s="110"/>
      <c r="O85" s="242">
        <v>1</v>
      </c>
      <c r="P85" s="242" t="s">
        <v>150</v>
      </c>
      <c r="Q85" s="242" t="s">
        <v>150</v>
      </c>
      <c r="R85" s="242" t="s">
        <v>150</v>
      </c>
      <c r="S85" s="242" t="s">
        <v>150</v>
      </c>
      <c r="T85" s="242" t="s">
        <v>150</v>
      </c>
      <c r="U85" s="242" t="s">
        <v>150</v>
      </c>
      <c r="V85" s="242" t="s">
        <v>150</v>
      </c>
      <c r="W85" s="242" t="s">
        <v>150</v>
      </c>
      <c r="X85" s="242" t="s">
        <v>150</v>
      </c>
      <c r="Y85" s="138"/>
      <c r="Z85" s="138"/>
    </row>
    <row r="86" spans="2:26" ht="53.25" customHeight="1">
      <c r="B86" s="130">
        <v>78</v>
      </c>
      <c r="C86" s="255" t="s">
        <v>2423</v>
      </c>
      <c r="D86" s="110"/>
      <c r="E86" s="130" t="s">
        <v>50</v>
      </c>
      <c r="F86" s="130" t="s">
        <v>2</v>
      </c>
      <c r="G86" s="169" t="s">
        <v>127</v>
      </c>
      <c r="H86" s="110"/>
      <c r="I86" s="110"/>
      <c r="J86" s="281">
        <v>300000</v>
      </c>
      <c r="K86" s="110"/>
      <c r="L86" s="110"/>
      <c r="M86" s="110"/>
      <c r="N86" s="110"/>
      <c r="O86" s="242">
        <v>1</v>
      </c>
      <c r="P86" s="242" t="s">
        <v>150</v>
      </c>
      <c r="Q86" s="242" t="s">
        <v>150</v>
      </c>
      <c r="R86" s="242" t="s">
        <v>150</v>
      </c>
      <c r="S86" s="242" t="s">
        <v>150</v>
      </c>
      <c r="T86" s="242" t="s">
        <v>150</v>
      </c>
      <c r="U86" s="242" t="s">
        <v>150</v>
      </c>
      <c r="V86" s="242" t="s">
        <v>150</v>
      </c>
      <c r="W86" s="242" t="s">
        <v>150</v>
      </c>
      <c r="X86" s="242" t="s">
        <v>150</v>
      </c>
      <c r="Y86" s="138"/>
      <c r="Z86" s="138"/>
    </row>
    <row r="87" spans="2:26" ht="53.25" customHeight="1">
      <c r="B87" s="130">
        <v>79</v>
      </c>
      <c r="C87" s="255" t="s">
        <v>2424</v>
      </c>
      <c r="D87" s="110"/>
      <c r="E87" s="130" t="s">
        <v>47</v>
      </c>
      <c r="F87" s="130" t="s">
        <v>2</v>
      </c>
      <c r="G87" s="169" t="s">
        <v>127</v>
      </c>
      <c r="H87" s="110"/>
      <c r="I87" s="110"/>
      <c r="J87" s="281">
        <v>100000</v>
      </c>
      <c r="K87" s="110"/>
      <c r="L87" s="110"/>
      <c r="M87" s="110"/>
      <c r="N87" s="110"/>
      <c r="O87" s="242">
        <v>1</v>
      </c>
      <c r="P87" s="242" t="s">
        <v>150</v>
      </c>
      <c r="Q87" s="242" t="s">
        <v>150</v>
      </c>
      <c r="R87" s="242" t="s">
        <v>150</v>
      </c>
      <c r="S87" s="242" t="s">
        <v>150</v>
      </c>
      <c r="T87" s="242" t="s">
        <v>150</v>
      </c>
      <c r="U87" s="242" t="s">
        <v>150</v>
      </c>
      <c r="V87" s="242" t="s">
        <v>150</v>
      </c>
      <c r="W87" s="242" t="s">
        <v>150</v>
      </c>
      <c r="X87" s="242" t="s">
        <v>150</v>
      </c>
      <c r="Y87" s="138"/>
      <c r="Z87" s="138"/>
    </row>
    <row r="88" spans="2:26" ht="53.25" customHeight="1">
      <c r="B88" s="130">
        <v>80</v>
      </c>
      <c r="C88" s="255" t="s">
        <v>2425</v>
      </c>
      <c r="D88" s="110"/>
      <c r="E88" s="130" t="s">
        <v>47</v>
      </c>
      <c r="F88" s="130" t="s">
        <v>2</v>
      </c>
      <c r="G88" s="169" t="s">
        <v>127</v>
      </c>
      <c r="H88" s="110"/>
      <c r="I88" s="110"/>
      <c r="J88" s="281">
        <v>50000</v>
      </c>
      <c r="K88" s="110"/>
      <c r="L88" s="110"/>
      <c r="M88" s="110"/>
      <c r="N88" s="110"/>
      <c r="O88" s="242">
        <v>1</v>
      </c>
      <c r="P88" s="242" t="s">
        <v>150</v>
      </c>
      <c r="Q88" s="242" t="s">
        <v>150</v>
      </c>
      <c r="R88" s="242" t="s">
        <v>150</v>
      </c>
      <c r="S88" s="242" t="s">
        <v>150</v>
      </c>
      <c r="T88" s="242" t="s">
        <v>150</v>
      </c>
      <c r="U88" s="242" t="s">
        <v>150</v>
      </c>
      <c r="V88" s="242" t="s">
        <v>150</v>
      </c>
      <c r="W88" s="242" t="s">
        <v>150</v>
      </c>
      <c r="X88" s="242" t="s">
        <v>150</v>
      </c>
      <c r="Y88" s="138"/>
      <c r="Z88" s="138"/>
    </row>
    <row r="89" spans="2:26" ht="53.25" customHeight="1">
      <c r="B89" s="130">
        <v>81</v>
      </c>
      <c r="C89" s="255" t="s">
        <v>2426</v>
      </c>
      <c r="D89" s="110"/>
      <c r="E89" s="130" t="s">
        <v>47</v>
      </c>
      <c r="F89" s="130" t="s">
        <v>2</v>
      </c>
      <c r="G89" s="169" t="s">
        <v>127</v>
      </c>
      <c r="H89" s="110"/>
      <c r="I89" s="110"/>
      <c r="J89" s="281">
        <v>100000</v>
      </c>
      <c r="K89" s="110"/>
      <c r="L89" s="110"/>
      <c r="M89" s="110"/>
      <c r="N89" s="110"/>
      <c r="O89" s="242">
        <v>1</v>
      </c>
      <c r="P89" s="242" t="s">
        <v>150</v>
      </c>
      <c r="Q89" s="242" t="s">
        <v>150</v>
      </c>
      <c r="R89" s="242" t="s">
        <v>150</v>
      </c>
      <c r="S89" s="242" t="s">
        <v>150</v>
      </c>
      <c r="T89" s="242" t="s">
        <v>150</v>
      </c>
      <c r="U89" s="242" t="s">
        <v>150</v>
      </c>
      <c r="V89" s="242" t="s">
        <v>150</v>
      </c>
      <c r="W89" s="242" t="s">
        <v>150</v>
      </c>
      <c r="X89" s="242" t="s">
        <v>150</v>
      </c>
      <c r="Y89" s="138"/>
      <c r="Z89" s="138"/>
    </row>
    <row r="90" spans="2:26" ht="53.25" customHeight="1">
      <c r="B90" s="130">
        <v>82</v>
      </c>
      <c r="C90" s="255" t="s">
        <v>2427</v>
      </c>
      <c r="D90" s="110"/>
      <c r="E90" s="130" t="s">
        <v>47</v>
      </c>
      <c r="F90" s="130" t="s">
        <v>2</v>
      </c>
      <c r="G90" s="169" t="s">
        <v>127</v>
      </c>
      <c r="H90" s="110"/>
      <c r="I90" s="110"/>
      <c r="J90" s="281">
        <v>50000</v>
      </c>
      <c r="K90" s="110"/>
      <c r="L90" s="110"/>
      <c r="M90" s="110"/>
      <c r="N90" s="110"/>
      <c r="O90" s="242">
        <v>1</v>
      </c>
      <c r="P90" s="242" t="s">
        <v>150</v>
      </c>
      <c r="Q90" s="242" t="s">
        <v>150</v>
      </c>
      <c r="R90" s="242" t="s">
        <v>150</v>
      </c>
      <c r="S90" s="242" t="s">
        <v>150</v>
      </c>
      <c r="T90" s="242" t="s">
        <v>150</v>
      </c>
      <c r="U90" s="242" t="s">
        <v>150</v>
      </c>
      <c r="V90" s="242" t="s">
        <v>150</v>
      </c>
      <c r="W90" s="242" t="s">
        <v>150</v>
      </c>
      <c r="X90" s="242" t="s">
        <v>150</v>
      </c>
      <c r="Y90" s="138"/>
      <c r="Z90" s="138"/>
    </row>
    <row r="91" spans="2:26" ht="53.25" customHeight="1">
      <c r="B91" s="130">
        <v>83</v>
      </c>
      <c r="C91" s="255" t="s">
        <v>2428</v>
      </c>
      <c r="D91" s="110"/>
      <c r="E91" s="130" t="s">
        <v>47</v>
      </c>
      <c r="F91" s="130" t="s">
        <v>2</v>
      </c>
      <c r="G91" s="169" t="s">
        <v>127</v>
      </c>
      <c r="H91" s="110"/>
      <c r="I91" s="110"/>
      <c r="J91" s="281">
        <v>100000</v>
      </c>
      <c r="K91" s="110"/>
      <c r="L91" s="110"/>
      <c r="M91" s="110"/>
      <c r="N91" s="110"/>
      <c r="O91" s="242">
        <v>1</v>
      </c>
      <c r="P91" s="242" t="s">
        <v>150</v>
      </c>
      <c r="Q91" s="242" t="s">
        <v>150</v>
      </c>
      <c r="R91" s="242" t="s">
        <v>150</v>
      </c>
      <c r="S91" s="242" t="s">
        <v>150</v>
      </c>
      <c r="T91" s="242" t="s">
        <v>150</v>
      </c>
      <c r="U91" s="242" t="s">
        <v>150</v>
      </c>
      <c r="V91" s="242" t="s">
        <v>150</v>
      </c>
      <c r="W91" s="242" t="s">
        <v>150</v>
      </c>
      <c r="X91" s="242" t="s">
        <v>150</v>
      </c>
      <c r="Y91" s="138"/>
      <c r="Z91" s="138"/>
    </row>
    <row r="92" spans="2:26" ht="53.25" customHeight="1">
      <c r="B92" s="130">
        <v>84</v>
      </c>
      <c r="C92" s="255" t="s">
        <v>2429</v>
      </c>
      <c r="D92" s="110"/>
      <c r="E92" s="130" t="s">
        <v>47</v>
      </c>
      <c r="F92" s="130" t="s">
        <v>2</v>
      </c>
      <c r="G92" s="169" t="s">
        <v>127</v>
      </c>
      <c r="H92" s="110"/>
      <c r="I92" s="110"/>
      <c r="J92" s="281">
        <v>100000</v>
      </c>
      <c r="K92" s="110"/>
      <c r="L92" s="110"/>
      <c r="M92" s="110"/>
      <c r="N92" s="110"/>
      <c r="O92" s="242" t="s">
        <v>150</v>
      </c>
      <c r="P92" s="242">
        <v>1</v>
      </c>
      <c r="Q92" s="242" t="s">
        <v>150</v>
      </c>
      <c r="R92" s="242" t="s">
        <v>150</v>
      </c>
      <c r="S92" s="242" t="s">
        <v>150</v>
      </c>
      <c r="T92" s="242" t="s">
        <v>150</v>
      </c>
      <c r="U92" s="242" t="s">
        <v>150</v>
      </c>
      <c r="V92" s="242" t="s">
        <v>150</v>
      </c>
      <c r="W92" s="242" t="s">
        <v>150</v>
      </c>
      <c r="X92" s="242" t="s">
        <v>150</v>
      </c>
      <c r="Y92" s="138"/>
      <c r="Z92" s="138"/>
    </row>
    <row r="93" spans="2:26" ht="53.25" customHeight="1">
      <c r="B93" s="130">
        <v>85</v>
      </c>
      <c r="C93" s="255" t="s">
        <v>2430</v>
      </c>
      <c r="D93" s="110"/>
      <c r="E93" s="130" t="s">
        <v>47</v>
      </c>
      <c r="F93" s="130" t="s">
        <v>2</v>
      </c>
      <c r="G93" s="169" t="s">
        <v>127</v>
      </c>
      <c r="H93" s="110"/>
      <c r="I93" s="110"/>
      <c r="J93" s="281">
        <v>50000</v>
      </c>
      <c r="K93" s="110"/>
      <c r="L93" s="110"/>
      <c r="M93" s="110"/>
      <c r="N93" s="110"/>
      <c r="O93" s="242">
        <v>1</v>
      </c>
      <c r="P93" s="242" t="s">
        <v>150</v>
      </c>
      <c r="Q93" s="242" t="s">
        <v>150</v>
      </c>
      <c r="R93" s="242" t="s">
        <v>150</v>
      </c>
      <c r="S93" s="242" t="s">
        <v>150</v>
      </c>
      <c r="T93" s="242" t="s">
        <v>150</v>
      </c>
      <c r="U93" s="242" t="s">
        <v>150</v>
      </c>
      <c r="V93" s="242" t="s">
        <v>150</v>
      </c>
      <c r="W93" s="242" t="s">
        <v>150</v>
      </c>
      <c r="X93" s="242" t="s">
        <v>150</v>
      </c>
      <c r="Y93" s="138"/>
      <c r="Z93" s="138"/>
    </row>
    <row r="94" spans="2:26" ht="53.25" customHeight="1">
      <c r="B94" s="130">
        <v>86</v>
      </c>
      <c r="C94" s="255" t="s">
        <v>2431</v>
      </c>
      <c r="D94" s="110"/>
      <c r="E94" s="130" t="s">
        <v>47</v>
      </c>
      <c r="F94" s="130" t="s">
        <v>2</v>
      </c>
      <c r="G94" s="169" t="s">
        <v>127</v>
      </c>
      <c r="H94" s="110"/>
      <c r="I94" s="110"/>
      <c r="J94" s="281">
        <v>100000</v>
      </c>
      <c r="K94" s="110"/>
      <c r="L94" s="110"/>
      <c r="M94" s="110"/>
      <c r="N94" s="110"/>
      <c r="O94" s="242">
        <v>1</v>
      </c>
      <c r="P94" s="242" t="s">
        <v>150</v>
      </c>
      <c r="Q94" s="242" t="s">
        <v>150</v>
      </c>
      <c r="R94" s="242" t="s">
        <v>150</v>
      </c>
      <c r="S94" s="242" t="s">
        <v>150</v>
      </c>
      <c r="T94" s="242" t="s">
        <v>150</v>
      </c>
      <c r="U94" s="242" t="s">
        <v>150</v>
      </c>
      <c r="V94" s="242" t="s">
        <v>150</v>
      </c>
      <c r="W94" s="242" t="s">
        <v>150</v>
      </c>
      <c r="X94" s="242" t="s">
        <v>150</v>
      </c>
      <c r="Y94" s="138"/>
      <c r="Z94" s="138"/>
    </row>
    <row r="95" spans="2:26" ht="53.25" customHeight="1">
      <c r="B95" s="130">
        <v>87</v>
      </c>
      <c r="C95" s="255" t="s">
        <v>2432</v>
      </c>
      <c r="D95" s="110"/>
      <c r="E95" s="130" t="s">
        <v>47</v>
      </c>
      <c r="F95" s="130" t="s">
        <v>2</v>
      </c>
      <c r="G95" s="169" t="s">
        <v>127</v>
      </c>
      <c r="H95" s="110"/>
      <c r="I95" s="110"/>
      <c r="J95" s="281">
        <v>100000</v>
      </c>
      <c r="K95" s="110"/>
      <c r="L95" s="110"/>
      <c r="M95" s="110"/>
      <c r="N95" s="110"/>
      <c r="O95" s="242">
        <v>1</v>
      </c>
      <c r="P95" s="242" t="s">
        <v>150</v>
      </c>
      <c r="Q95" s="242" t="s">
        <v>150</v>
      </c>
      <c r="R95" s="242" t="s">
        <v>150</v>
      </c>
      <c r="S95" s="242" t="s">
        <v>150</v>
      </c>
      <c r="T95" s="242" t="s">
        <v>150</v>
      </c>
      <c r="U95" s="242" t="s">
        <v>150</v>
      </c>
      <c r="V95" s="242" t="s">
        <v>150</v>
      </c>
      <c r="W95" s="242" t="s">
        <v>150</v>
      </c>
      <c r="X95" s="242" t="s">
        <v>150</v>
      </c>
      <c r="Y95" s="138"/>
      <c r="Z95" s="138"/>
    </row>
    <row r="96" spans="2:26" ht="53.25" customHeight="1">
      <c r="B96" s="130">
        <v>88</v>
      </c>
      <c r="C96" s="255" t="s">
        <v>2433</v>
      </c>
      <c r="D96" s="110"/>
      <c r="E96" s="130" t="s">
        <v>47</v>
      </c>
      <c r="F96" s="130" t="s">
        <v>2</v>
      </c>
      <c r="G96" s="169" t="s">
        <v>127</v>
      </c>
      <c r="H96" s="110"/>
      <c r="I96" s="110"/>
      <c r="J96" s="281">
        <v>50000</v>
      </c>
      <c r="K96" s="110"/>
      <c r="L96" s="110"/>
      <c r="M96" s="110"/>
      <c r="N96" s="110"/>
      <c r="O96" s="242">
        <v>1</v>
      </c>
      <c r="P96" s="242" t="s">
        <v>150</v>
      </c>
      <c r="Q96" s="242" t="s">
        <v>150</v>
      </c>
      <c r="R96" s="242" t="s">
        <v>150</v>
      </c>
      <c r="S96" s="242" t="s">
        <v>150</v>
      </c>
      <c r="T96" s="242" t="s">
        <v>150</v>
      </c>
      <c r="U96" s="242" t="s">
        <v>150</v>
      </c>
      <c r="V96" s="242" t="s">
        <v>150</v>
      </c>
      <c r="W96" s="242" t="s">
        <v>150</v>
      </c>
      <c r="X96" s="242" t="s">
        <v>150</v>
      </c>
      <c r="Y96" s="138"/>
      <c r="Z96" s="138"/>
    </row>
    <row r="97" spans="2:26" ht="53.25" customHeight="1">
      <c r="B97" s="130">
        <v>89</v>
      </c>
      <c r="C97" s="255" t="s">
        <v>2434</v>
      </c>
      <c r="D97" s="110"/>
      <c r="E97" s="130" t="s">
        <v>47</v>
      </c>
      <c r="F97" s="130" t="s">
        <v>2</v>
      </c>
      <c r="G97" s="169" t="s">
        <v>127</v>
      </c>
      <c r="H97" s="110"/>
      <c r="I97" s="110"/>
      <c r="J97" s="281">
        <v>50000</v>
      </c>
      <c r="K97" s="110"/>
      <c r="L97" s="110"/>
      <c r="M97" s="110"/>
      <c r="N97" s="110"/>
      <c r="O97" s="242">
        <v>1</v>
      </c>
      <c r="P97" s="242" t="s">
        <v>150</v>
      </c>
      <c r="Q97" s="242" t="s">
        <v>150</v>
      </c>
      <c r="R97" s="242" t="s">
        <v>150</v>
      </c>
      <c r="S97" s="242" t="s">
        <v>150</v>
      </c>
      <c r="T97" s="242" t="s">
        <v>150</v>
      </c>
      <c r="U97" s="242" t="s">
        <v>150</v>
      </c>
      <c r="V97" s="242" t="s">
        <v>150</v>
      </c>
      <c r="W97" s="242" t="s">
        <v>150</v>
      </c>
      <c r="X97" s="242" t="s">
        <v>150</v>
      </c>
      <c r="Y97" s="138"/>
      <c r="Z97" s="138"/>
    </row>
    <row r="98" spans="2:26" ht="53.25" customHeight="1">
      <c r="B98" s="130">
        <v>90</v>
      </c>
      <c r="C98" s="241" t="s">
        <v>646</v>
      </c>
      <c r="D98" s="110"/>
      <c r="E98" s="130" t="s">
        <v>45</v>
      </c>
      <c r="F98" s="130" t="s">
        <v>2</v>
      </c>
      <c r="G98" s="169" t="s">
        <v>127</v>
      </c>
      <c r="H98" s="110"/>
      <c r="I98" s="110"/>
      <c r="J98" s="243">
        <v>700000</v>
      </c>
      <c r="K98" s="110"/>
      <c r="L98" s="110"/>
      <c r="M98" s="110"/>
      <c r="N98" s="110"/>
      <c r="O98" s="242" t="s">
        <v>150</v>
      </c>
      <c r="P98" s="242">
        <v>1</v>
      </c>
      <c r="Q98" s="242" t="s">
        <v>150</v>
      </c>
      <c r="R98" s="242" t="s">
        <v>150</v>
      </c>
      <c r="S98" s="242" t="s">
        <v>150</v>
      </c>
      <c r="T98" s="242" t="s">
        <v>150</v>
      </c>
      <c r="U98" s="242" t="s">
        <v>150</v>
      </c>
      <c r="V98" s="242" t="s">
        <v>150</v>
      </c>
      <c r="W98" s="242" t="s">
        <v>150</v>
      </c>
      <c r="X98" s="242" t="s">
        <v>150</v>
      </c>
      <c r="Y98" s="138"/>
      <c r="Z98" s="138"/>
    </row>
    <row r="99" spans="2:26" ht="53.25" customHeight="1">
      <c r="B99" s="130">
        <v>91</v>
      </c>
      <c r="C99" s="137" t="s">
        <v>373</v>
      </c>
      <c r="D99" s="138"/>
      <c r="E99" s="135" t="s">
        <v>45</v>
      </c>
      <c r="F99" s="130" t="s">
        <v>2</v>
      </c>
      <c r="G99" s="169" t="s">
        <v>148</v>
      </c>
      <c r="H99" s="138"/>
      <c r="I99" s="138"/>
      <c r="J99" s="156">
        <v>500000</v>
      </c>
      <c r="K99" s="138"/>
      <c r="L99" s="138"/>
      <c r="M99" s="138"/>
      <c r="N99" s="138"/>
      <c r="O99" s="278" t="s">
        <v>150</v>
      </c>
      <c r="P99" s="135" t="s">
        <v>150</v>
      </c>
      <c r="Q99" s="135" t="s">
        <v>150</v>
      </c>
      <c r="R99" s="135" t="s">
        <v>150</v>
      </c>
      <c r="S99" s="135">
        <v>1</v>
      </c>
      <c r="T99" s="135" t="s">
        <v>150</v>
      </c>
      <c r="U99" s="135" t="s">
        <v>150</v>
      </c>
      <c r="V99" s="135" t="s">
        <v>150</v>
      </c>
      <c r="W99" s="135" t="s">
        <v>150</v>
      </c>
      <c r="X99" s="135" t="s">
        <v>150</v>
      </c>
      <c r="Y99" s="138"/>
      <c r="Z99" s="138"/>
    </row>
    <row r="100" spans="2:26" ht="53.25" customHeight="1">
      <c r="B100" s="130">
        <v>92</v>
      </c>
      <c r="C100" s="137" t="s">
        <v>374</v>
      </c>
      <c r="D100" s="138"/>
      <c r="E100" s="135" t="s">
        <v>45</v>
      </c>
      <c r="F100" s="130" t="s">
        <v>2</v>
      </c>
      <c r="G100" s="169" t="s">
        <v>148</v>
      </c>
      <c r="H100" s="138"/>
      <c r="I100" s="138"/>
      <c r="J100" s="156">
        <v>500000</v>
      </c>
      <c r="K100" s="138"/>
      <c r="L100" s="138"/>
      <c r="M100" s="138"/>
      <c r="N100" s="138"/>
      <c r="O100" s="278" t="s">
        <v>150</v>
      </c>
      <c r="P100" s="135">
        <v>1</v>
      </c>
      <c r="Q100" s="135" t="s">
        <v>150</v>
      </c>
      <c r="R100" s="135" t="s">
        <v>150</v>
      </c>
      <c r="S100" s="135" t="s">
        <v>150</v>
      </c>
      <c r="T100" s="135" t="s">
        <v>150</v>
      </c>
      <c r="U100" s="135" t="s">
        <v>150</v>
      </c>
      <c r="V100" s="135" t="s">
        <v>150</v>
      </c>
      <c r="W100" s="135" t="s">
        <v>150</v>
      </c>
      <c r="X100" s="135" t="s">
        <v>150</v>
      </c>
      <c r="Y100" s="138"/>
      <c r="Z100" s="138"/>
    </row>
    <row r="101" spans="2:26" ht="53.25" customHeight="1">
      <c r="B101" s="130">
        <v>93</v>
      </c>
      <c r="C101" s="137" t="s">
        <v>375</v>
      </c>
      <c r="D101" s="138"/>
      <c r="E101" s="135" t="s">
        <v>45</v>
      </c>
      <c r="F101" s="130" t="s">
        <v>2</v>
      </c>
      <c r="G101" s="169" t="s">
        <v>148</v>
      </c>
      <c r="H101" s="138"/>
      <c r="I101" s="138"/>
      <c r="J101" s="156">
        <v>500000</v>
      </c>
      <c r="K101" s="138"/>
      <c r="L101" s="138"/>
      <c r="M101" s="138"/>
      <c r="N101" s="138"/>
      <c r="O101" s="278" t="s">
        <v>150</v>
      </c>
      <c r="P101" s="135" t="s">
        <v>150</v>
      </c>
      <c r="Q101" s="135" t="s">
        <v>150</v>
      </c>
      <c r="R101" s="135" t="s">
        <v>150</v>
      </c>
      <c r="S101" s="135">
        <v>1</v>
      </c>
      <c r="T101" s="135" t="s">
        <v>150</v>
      </c>
      <c r="U101" s="135" t="s">
        <v>150</v>
      </c>
      <c r="V101" s="135" t="s">
        <v>150</v>
      </c>
      <c r="W101" s="135" t="s">
        <v>150</v>
      </c>
      <c r="X101" s="135" t="s">
        <v>150</v>
      </c>
      <c r="Y101" s="138"/>
      <c r="Z101" s="138"/>
    </row>
    <row r="102" spans="2:26" ht="53.25" customHeight="1">
      <c r="B102" s="130">
        <v>94</v>
      </c>
      <c r="C102" s="137" t="s">
        <v>376</v>
      </c>
      <c r="D102" s="138"/>
      <c r="E102" s="135" t="s">
        <v>45</v>
      </c>
      <c r="F102" s="130" t="s">
        <v>2</v>
      </c>
      <c r="G102" s="169" t="s">
        <v>148</v>
      </c>
      <c r="H102" s="138"/>
      <c r="I102" s="138"/>
      <c r="J102" s="156">
        <v>800000</v>
      </c>
      <c r="K102" s="138"/>
      <c r="L102" s="138"/>
      <c r="M102" s="138"/>
      <c r="N102" s="138"/>
      <c r="O102" s="278" t="s">
        <v>150</v>
      </c>
      <c r="P102" s="135" t="s">
        <v>150</v>
      </c>
      <c r="Q102" s="135" t="s">
        <v>150</v>
      </c>
      <c r="R102" s="135" t="s">
        <v>150</v>
      </c>
      <c r="S102" s="135">
        <v>1</v>
      </c>
      <c r="T102" s="135" t="s">
        <v>150</v>
      </c>
      <c r="U102" s="135" t="s">
        <v>150</v>
      </c>
      <c r="V102" s="135" t="s">
        <v>150</v>
      </c>
      <c r="W102" s="135" t="s">
        <v>150</v>
      </c>
      <c r="X102" s="135" t="s">
        <v>150</v>
      </c>
      <c r="Y102" s="138"/>
      <c r="Z102" s="138"/>
    </row>
    <row r="103" spans="2:26" ht="53.25" customHeight="1">
      <c r="B103" s="130">
        <v>95</v>
      </c>
      <c r="C103" s="137" t="s">
        <v>377</v>
      </c>
      <c r="D103" s="138"/>
      <c r="E103" s="135" t="s">
        <v>45</v>
      </c>
      <c r="F103" s="130" t="s">
        <v>2</v>
      </c>
      <c r="G103" s="169" t="s">
        <v>148</v>
      </c>
      <c r="H103" s="138"/>
      <c r="I103" s="138"/>
      <c r="J103" s="156">
        <v>500000</v>
      </c>
      <c r="K103" s="138"/>
      <c r="L103" s="138"/>
      <c r="M103" s="138"/>
      <c r="N103" s="138"/>
      <c r="O103" s="278" t="s">
        <v>150</v>
      </c>
      <c r="P103" s="135">
        <v>1</v>
      </c>
      <c r="Q103" s="135" t="s">
        <v>150</v>
      </c>
      <c r="R103" s="135" t="s">
        <v>150</v>
      </c>
      <c r="S103" s="135" t="s">
        <v>150</v>
      </c>
      <c r="T103" s="135" t="s">
        <v>150</v>
      </c>
      <c r="U103" s="135" t="s">
        <v>150</v>
      </c>
      <c r="V103" s="135" t="s">
        <v>150</v>
      </c>
      <c r="W103" s="135" t="s">
        <v>150</v>
      </c>
      <c r="X103" s="135" t="s">
        <v>150</v>
      </c>
      <c r="Y103" s="138"/>
      <c r="Z103" s="138"/>
    </row>
    <row r="104" spans="2:26" ht="53.25" customHeight="1">
      <c r="B104" s="130">
        <v>96</v>
      </c>
      <c r="C104" s="137" t="s">
        <v>378</v>
      </c>
      <c r="D104" s="138"/>
      <c r="E104" s="135" t="s">
        <v>45</v>
      </c>
      <c r="F104" s="130" t="s">
        <v>2</v>
      </c>
      <c r="G104" s="169" t="s">
        <v>148</v>
      </c>
      <c r="H104" s="138"/>
      <c r="I104" s="138"/>
      <c r="J104" s="156">
        <v>1000000</v>
      </c>
      <c r="K104" s="138"/>
      <c r="L104" s="138"/>
      <c r="M104" s="138"/>
      <c r="N104" s="138"/>
      <c r="O104" s="278" t="s">
        <v>150</v>
      </c>
      <c r="P104" s="135">
        <v>1</v>
      </c>
      <c r="Q104" s="135" t="s">
        <v>150</v>
      </c>
      <c r="R104" s="135" t="s">
        <v>150</v>
      </c>
      <c r="S104" s="135" t="s">
        <v>150</v>
      </c>
      <c r="T104" s="135" t="s">
        <v>150</v>
      </c>
      <c r="U104" s="135" t="s">
        <v>150</v>
      </c>
      <c r="V104" s="135" t="s">
        <v>150</v>
      </c>
      <c r="W104" s="135" t="s">
        <v>150</v>
      </c>
      <c r="X104" s="135" t="s">
        <v>150</v>
      </c>
      <c r="Y104" s="138"/>
      <c r="Z104" s="138"/>
    </row>
    <row r="105" spans="2:26" ht="53.25" customHeight="1">
      <c r="B105" s="130">
        <v>97</v>
      </c>
      <c r="C105" s="137" t="s">
        <v>379</v>
      </c>
      <c r="D105" s="138"/>
      <c r="E105" s="135" t="s">
        <v>47</v>
      </c>
      <c r="F105" s="130" t="s">
        <v>2</v>
      </c>
      <c r="G105" s="169" t="s">
        <v>148</v>
      </c>
      <c r="H105" s="138"/>
      <c r="I105" s="138"/>
      <c r="J105" s="156">
        <v>300000</v>
      </c>
      <c r="K105" s="138"/>
      <c r="L105" s="138"/>
      <c r="M105" s="138"/>
      <c r="N105" s="138"/>
      <c r="O105" s="278" t="s">
        <v>150</v>
      </c>
      <c r="P105" s="135">
        <v>1</v>
      </c>
      <c r="Q105" s="135" t="s">
        <v>150</v>
      </c>
      <c r="R105" s="135" t="s">
        <v>150</v>
      </c>
      <c r="S105" s="135" t="s">
        <v>150</v>
      </c>
      <c r="T105" s="135" t="s">
        <v>150</v>
      </c>
      <c r="U105" s="135" t="s">
        <v>150</v>
      </c>
      <c r="V105" s="135" t="s">
        <v>150</v>
      </c>
      <c r="W105" s="135" t="s">
        <v>150</v>
      </c>
      <c r="X105" s="135" t="s">
        <v>150</v>
      </c>
      <c r="Y105" s="138"/>
      <c r="Z105" s="138"/>
    </row>
    <row r="106" spans="2:26" ht="53.25" customHeight="1">
      <c r="B106" s="130">
        <v>98</v>
      </c>
      <c r="C106" s="137" t="s">
        <v>380</v>
      </c>
      <c r="D106" s="138"/>
      <c r="E106" s="135" t="s">
        <v>45</v>
      </c>
      <c r="F106" s="130" t="s">
        <v>2</v>
      </c>
      <c r="G106" s="169" t="s">
        <v>148</v>
      </c>
      <c r="H106" s="138"/>
      <c r="I106" s="138"/>
      <c r="J106" s="156">
        <v>500000</v>
      </c>
      <c r="K106" s="138"/>
      <c r="L106" s="138"/>
      <c r="M106" s="138"/>
      <c r="N106" s="138"/>
      <c r="O106" s="278" t="s">
        <v>150</v>
      </c>
      <c r="P106" s="135">
        <v>1</v>
      </c>
      <c r="Q106" s="135" t="s">
        <v>150</v>
      </c>
      <c r="R106" s="135" t="s">
        <v>150</v>
      </c>
      <c r="S106" s="135" t="s">
        <v>150</v>
      </c>
      <c r="T106" s="135" t="s">
        <v>150</v>
      </c>
      <c r="U106" s="135" t="s">
        <v>150</v>
      </c>
      <c r="V106" s="135" t="s">
        <v>150</v>
      </c>
      <c r="W106" s="135" t="s">
        <v>150</v>
      </c>
      <c r="X106" s="135" t="s">
        <v>150</v>
      </c>
      <c r="Y106" s="138"/>
      <c r="Z106" s="138"/>
    </row>
    <row r="107" spans="2:26" ht="53.25" customHeight="1">
      <c r="B107" s="130">
        <v>99</v>
      </c>
      <c r="C107" s="137" t="s">
        <v>381</v>
      </c>
      <c r="D107" s="138"/>
      <c r="E107" s="135" t="s">
        <v>45</v>
      </c>
      <c r="F107" s="130" t="s">
        <v>2</v>
      </c>
      <c r="G107" s="169" t="s">
        <v>148</v>
      </c>
      <c r="H107" s="138"/>
      <c r="I107" s="138"/>
      <c r="J107" s="156">
        <v>500000</v>
      </c>
      <c r="K107" s="138"/>
      <c r="L107" s="138"/>
      <c r="M107" s="138"/>
      <c r="N107" s="138"/>
      <c r="O107" s="278" t="s">
        <v>150</v>
      </c>
      <c r="P107" s="135" t="s">
        <v>150</v>
      </c>
      <c r="Q107" s="135" t="s">
        <v>150</v>
      </c>
      <c r="R107" s="135" t="s">
        <v>150</v>
      </c>
      <c r="S107" s="135">
        <v>1</v>
      </c>
      <c r="T107" s="135" t="s">
        <v>150</v>
      </c>
      <c r="U107" s="135" t="s">
        <v>150</v>
      </c>
      <c r="V107" s="135" t="s">
        <v>150</v>
      </c>
      <c r="W107" s="135" t="s">
        <v>150</v>
      </c>
      <c r="X107" s="135" t="s">
        <v>150</v>
      </c>
      <c r="Y107" s="138"/>
      <c r="Z107" s="138"/>
    </row>
    <row r="108" spans="2:26" ht="53.25" customHeight="1">
      <c r="B108" s="130">
        <v>100</v>
      </c>
      <c r="C108" s="137" t="s">
        <v>382</v>
      </c>
      <c r="D108" s="138"/>
      <c r="E108" s="135" t="s">
        <v>45</v>
      </c>
      <c r="F108" s="130" t="s">
        <v>2</v>
      </c>
      <c r="G108" s="169" t="s">
        <v>148</v>
      </c>
      <c r="H108" s="138"/>
      <c r="I108" s="138"/>
      <c r="J108" s="156">
        <v>600000</v>
      </c>
      <c r="K108" s="138"/>
      <c r="L108" s="138"/>
      <c r="M108" s="138"/>
      <c r="N108" s="138"/>
      <c r="O108" s="278" t="s">
        <v>150</v>
      </c>
      <c r="P108" s="135" t="s">
        <v>150</v>
      </c>
      <c r="Q108" s="135" t="s">
        <v>150</v>
      </c>
      <c r="R108" s="135" t="s">
        <v>150</v>
      </c>
      <c r="S108" s="135">
        <v>1</v>
      </c>
      <c r="T108" s="135" t="s">
        <v>150</v>
      </c>
      <c r="U108" s="135" t="s">
        <v>150</v>
      </c>
      <c r="V108" s="135" t="s">
        <v>150</v>
      </c>
      <c r="W108" s="135" t="s">
        <v>150</v>
      </c>
      <c r="X108" s="135" t="s">
        <v>150</v>
      </c>
      <c r="Y108" s="138"/>
      <c r="Z108" s="138"/>
    </row>
    <row r="109" spans="2:26" ht="53.25" customHeight="1">
      <c r="B109" s="130">
        <v>101</v>
      </c>
      <c r="C109" s="137" t="s">
        <v>383</v>
      </c>
      <c r="D109" s="138"/>
      <c r="E109" s="135" t="s">
        <v>45</v>
      </c>
      <c r="F109" s="130" t="s">
        <v>2</v>
      </c>
      <c r="G109" s="169" t="s">
        <v>148</v>
      </c>
      <c r="H109" s="138"/>
      <c r="I109" s="138"/>
      <c r="J109" s="156">
        <v>1000000</v>
      </c>
      <c r="K109" s="138"/>
      <c r="L109" s="138"/>
      <c r="M109" s="138"/>
      <c r="N109" s="138"/>
      <c r="O109" s="278" t="s">
        <v>150</v>
      </c>
      <c r="P109" s="135" t="s">
        <v>150</v>
      </c>
      <c r="Q109" s="135" t="s">
        <v>150</v>
      </c>
      <c r="R109" s="135" t="s">
        <v>150</v>
      </c>
      <c r="S109" s="135">
        <v>1</v>
      </c>
      <c r="T109" s="135" t="s">
        <v>150</v>
      </c>
      <c r="U109" s="135" t="s">
        <v>150</v>
      </c>
      <c r="V109" s="135" t="s">
        <v>150</v>
      </c>
      <c r="W109" s="135" t="s">
        <v>150</v>
      </c>
      <c r="X109" s="135" t="s">
        <v>150</v>
      </c>
      <c r="Y109" s="138"/>
      <c r="Z109" s="138"/>
    </row>
    <row r="110" spans="2:26" ht="53.25" customHeight="1">
      <c r="B110" s="130">
        <v>102</v>
      </c>
      <c r="C110" s="137" t="s">
        <v>384</v>
      </c>
      <c r="D110" s="138"/>
      <c r="E110" s="135" t="s">
        <v>45</v>
      </c>
      <c r="F110" s="130" t="s">
        <v>2</v>
      </c>
      <c r="G110" s="169" t="s">
        <v>148</v>
      </c>
      <c r="H110" s="138"/>
      <c r="I110" s="138"/>
      <c r="J110" s="156">
        <v>1500000</v>
      </c>
      <c r="K110" s="138"/>
      <c r="L110" s="138"/>
      <c r="M110" s="138"/>
      <c r="N110" s="138"/>
      <c r="O110" s="278" t="s">
        <v>150</v>
      </c>
      <c r="P110" s="135" t="s">
        <v>150</v>
      </c>
      <c r="Q110" s="135" t="s">
        <v>150</v>
      </c>
      <c r="R110" s="135" t="s">
        <v>150</v>
      </c>
      <c r="S110" s="135">
        <v>1</v>
      </c>
      <c r="T110" s="135" t="s">
        <v>150</v>
      </c>
      <c r="U110" s="135" t="s">
        <v>150</v>
      </c>
      <c r="V110" s="135" t="s">
        <v>150</v>
      </c>
      <c r="W110" s="135" t="s">
        <v>150</v>
      </c>
      <c r="X110" s="135" t="s">
        <v>150</v>
      </c>
      <c r="Y110" s="138"/>
      <c r="Z110" s="138"/>
    </row>
    <row r="111" spans="2:26" ht="53.25" customHeight="1">
      <c r="B111" s="130">
        <v>103</v>
      </c>
      <c r="C111" s="137" t="s">
        <v>385</v>
      </c>
      <c r="D111" s="138"/>
      <c r="E111" s="135" t="s">
        <v>45</v>
      </c>
      <c r="F111" s="130" t="s">
        <v>2</v>
      </c>
      <c r="G111" s="169" t="s">
        <v>148</v>
      </c>
      <c r="H111" s="138"/>
      <c r="I111" s="138"/>
      <c r="J111" s="156">
        <v>500000</v>
      </c>
      <c r="K111" s="138"/>
      <c r="L111" s="138"/>
      <c r="M111" s="138"/>
      <c r="N111" s="138"/>
      <c r="O111" s="278" t="s">
        <v>150</v>
      </c>
      <c r="P111" s="135">
        <v>1</v>
      </c>
      <c r="Q111" s="135" t="s">
        <v>150</v>
      </c>
      <c r="R111" s="135" t="s">
        <v>150</v>
      </c>
      <c r="S111" s="135" t="s">
        <v>150</v>
      </c>
      <c r="T111" s="135" t="s">
        <v>150</v>
      </c>
      <c r="U111" s="135" t="s">
        <v>150</v>
      </c>
      <c r="V111" s="135" t="s">
        <v>150</v>
      </c>
      <c r="W111" s="135" t="s">
        <v>150</v>
      </c>
      <c r="X111" s="135" t="s">
        <v>150</v>
      </c>
      <c r="Y111" s="138"/>
      <c r="Z111" s="138"/>
    </row>
    <row r="112" spans="2:26" ht="53.25" customHeight="1">
      <c r="B112" s="130">
        <v>104</v>
      </c>
      <c r="C112" s="137" t="s">
        <v>386</v>
      </c>
      <c r="D112" s="138"/>
      <c r="E112" s="135" t="s">
        <v>45</v>
      </c>
      <c r="F112" s="130" t="s">
        <v>2</v>
      </c>
      <c r="G112" s="169" t="s">
        <v>148</v>
      </c>
      <c r="H112" s="138"/>
      <c r="I112" s="138"/>
      <c r="J112" s="156">
        <v>400000</v>
      </c>
      <c r="K112" s="138"/>
      <c r="L112" s="138"/>
      <c r="M112" s="138"/>
      <c r="N112" s="138"/>
      <c r="O112" s="278" t="s">
        <v>150</v>
      </c>
      <c r="P112" s="135" t="s">
        <v>150</v>
      </c>
      <c r="Q112" s="135" t="s">
        <v>150</v>
      </c>
      <c r="R112" s="135" t="s">
        <v>150</v>
      </c>
      <c r="S112" s="135">
        <v>1</v>
      </c>
      <c r="T112" s="135" t="s">
        <v>150</v>
      </c>
      <c r="U112" s="135" t="s">
        <v>150</v>
      </c>
      <c r="V112" s="135" t="s">
        <v>150</v>
      </c>
      <c r="W112" s="135" t="s">
        <v>150</v>
      </c>
      <c r="X112" s="135" t="s">
        <v>150</v>
      </c>
      <c r="Y112" s="138"/>
      <c r="Z112" s="138"/>
    </row>
    <row r="113" spans="2:26" ht="53.25" customHeight="1">
      <c r="B113" s="130">
        <v>105</v>
      </c>
      <c r="C113" s="137" t="s">
        <v>387</v>
      </c>
      <c r="D113" s="138"/>
      <c r="E113" s="135" t="s">
        <v>45</v>
      </c>
      <c r="F113" s="130" t="s">
        <v>2</v>
      </c>
      <c r="G113" s="169" t="s">
        <v>148</v>
      </c>
      <c r="H113" s="138"/>
      <c r="I113" s="138"/>
      <c r="J113" s="156">
        <v>500000</v>
      </c>
      <c r="K113" s="138"/>
      <c r="L113" s="138"/>
      <c r="M113" s="138"/>
      <c r="N113" s="138"/>
      <c r="O113" s="278" t="s">
        <v>150</v>
      </c>
      <c r="P113" s="135">
        <v>1</v>
      </c>
      <c r="Q113" s="135" t="s">
        <v>150</v>
      </c>
      <c r="R113" s="135" t="s">
        <v>150</v>
      </c>
      <c r="S113" s="135" t="s">
        <v>150</v>
      </c>
      <c r="T113" s="135" t="s">
        <v>150</v>
      </c>
      <c r="U113" s="135" t="s">
        <v>150</v>
      </c>
      <c r="V113" s="135" t="s">
        <v>150</v>
      </c>
      <c r="W113" s="135" t="s">
        <v>150</v>
      </c>
      <c r="X113" s="135" t="s">
        <v>150</v>
      </c>
      <c r="Y113" s="138"/>
      <c r="Z113" s="138"/>
    </row>
    <row r="114" spans="2:26" ht="53.25" customHeight="1">
      <c r="B114" s="130">
        <v>106</v>
      </c>
      <c r="C114" s="137" t="s">
        <v>388</v>
      </c>
      <c r="D114" s="138"/>
      <c r="E114" s="135" t="s">
        <v>36</v>
      </c>
      <c r="F114" s="130" t="s">
        <v>2</v>
      </c>
      <c r="G114" s="169" t="s">
        <v>148</v>
      </c>
      <c r="H114" s="138"/>
      <c r="I114" s="138"/>
      <c r="J114" s="156">
        <v>100000</v>
      </c>
      <c r="K114" s="138"/>
      <c r="L114" s="138"/>
      <c r="M114" s="138"/>
      <c r="N114" s="138"/>
      <c r="O114" s="278" t="s">
        <v>150</v>
      </c>
      <c r="P114" s="135">
        <v>1</v>
      </c>
      <c r="Q114" s="135" t="s">
        <v>150</v>
      </c>
      <c r="R114" s="135" t="s">
        <v>150</v>
      </c>
      <c r="S114" s="135" t="s">
        <v>150</v>
      </c>
      <c r="T114" s="135" t="s">
        <v>150</v>
      </c>
      <c r="U114" s="135" t="s">
        <v>150</v>
      </c>
      <c r="V114" s="135" t="s">
        <v>150</v>
      </c>
      <c r="W114" s="135" t="s">
        <v>150</v>
      </c>
      <c r="X114" s="135" t="s">
        <v>150</v>
      </c>
      <c r="Y114" s="138"/>
      <c r="Z114" s="138"/>
    </row>
    <row r="115" spans="2:26" ht="53.25" customHeight="1">
      <c r="B115" s="130">
        <v>107</v>
      </c>
      <c r="C115" s="137" t="s">
        <v>389</v>
      </c>
      <c r="D115" s="138"/>
      <c r="E115" s="135" t="s">
        <v>45</v>
      </c>
      <c r="F115" s="130" t="s">
        <v>2</v>
      </c>
      <c r="G115" s="169" t="s">
        <v>148</v>
      </c>
      <c r="H115" s="138"/>
      <c r="I115" s="138"/>
      <c r="J115" s="156">
        <v>300000</v>
      </c>
      <c r="K115" s="138"/>
      <c r="L115" s="138"/>
      <c r="M115" s="138"/>
      <c r="N115" s="138"/>
      <c r="O115" s="278" t="s">
        <v>150</v>
      </c>
      <c r="P115" s="135">
        <v>1</v>
      </c>
      <c r="Q115" s="135" t="s">
        <v>150</v>
      </c>
      <c r="R115" s="135" t="s">
        <v>150</v>
      </c>
      <c r="S115" s="135" t="s">
        <v>150</v>
      </c>
      <c r="T115" s="135" t="s">
        <v>150</v>
      </c>
      <c r="U115" s="135" t="s">
        <v>150</v>
      </c>
      <c r="V115" s="135" t="s">
        <v>150</v>
      </c>
      <c r="W115" s="135" t="s">
        <v>150</v>
      </c>
      <c r="X115" s="135" t="s">
        <v>150</v>
      </c>
      <c r="Y115" s="138"/>
      <c r="Z115" s="138"/>
    </row>
    <row r="116" spans="2:26" ht="53.25" customHeight="1">
      <c r="B116" s="130">
        <v>108</v>
      </c>
      <c r="C116" s="137" t="s">
        <v>390</v>
      </c>
      <c r="D116" s="138"/>
      <c r="E116" s="135" t="s">
        <v>45</v>
      </c>
      <c r="F116" s="130" t="s">
        <v>2</v>
      </c>
      <c r="G116" s="169" t="s">
        <v>148</v>
      </c>
      <c r="H116" s="138"/>
      <c r="I116" s="138"/>
      <c r="J116" s="156">
        <v>400000</v>
      </c>
      <c r="K116" s="138"/>
      <c r="L116" s="138"/>
      <c r="M116" s="138"/>
      <c r="N116" s="138"/>
      <c r="O116" s="278" t="s">
        <v>150</v>
      </c>
      <c r="P116" s="135">
        <v>1</v>
      </c>
      <c r="Q116" s="135" t="s">
        <v>150</v>
      </c>
      <c r="R116" s="135" t="s">
        <v>150</v>
      </c>
      <c r="S116" s="135" t="s">
        <v>150</v>
      </c>
      <c r="T116" s="135" t="s">
        <v>150</v>
      </c>
      <c r="U116" s="135" t="s">
        <v>150</v>
      </c>
      <c r="V116" s="135" t="s">
        <v>150</v>
      </c>
      <c r="W116" s="135" t="s">
        <v>150</v>
      </c>
      <c r="X116" s="135" t="s">
        <v>150</v>
      </c>
      <c r="Y116" s="138"/>
      <c r="Z116" s="138"/>
    </row>
    <row r="117" spans="2:26" ht="53.25" customHeight="1">
      <c r="B117" s="130">
        <v>109</v>
      </c>
      <c r="C117" s="137" t="s">
        <v>391</v>
      </c>
      <c r="D117" s="138"/>
      <c r="E117" s="135" t="s">
        <v>45</v>
      </c>
      <c r="F117" s="130" t="s">
        <v>2</v>
      </c>
      <c r="G117" s="169" t="s">
        <v>148</v>
      </c>
      <c r="H117" s="138"/>
      <c r="I117" s="138"/>
      <c r="J117" s="156">
        <v>500000</v>
      </c>
      <c r="K117" s="138"/>
      <c r="L117" s="138"/>
      <c r="M117" s="138"/>
      <c r="N117" s="138"/>
      <c r="O117" s="278" t="s">
        <v>150</v>
      </c>
      <c r="P117" s="135">
        <v>1</v>
      </c>
      <c r="Q117" s="135" t="s">
        <v>150</v>
      </c>
      <c r="R117" s="135" t="s">
        <v>150</v>
      </c>
      <c r="S117" s="135" t="s">
        <v>150</v>
      </c>
      <c r="T117" s="135" t="s">
        <v>150</v>
      </c>
      <c r="U117" s="135" t="s">
        <v>150</v>
      </c>
      <c r="V117" s="135" t="s">
        <v>150</v>
      </c>
      <c r="W117" s="135" t="s">
        <v>150</v>
      </c>
      <c r="X117" s="135" t="s">
        <v>150</v>
      </c>
      <c r="Y117" s="138"/>
      <c r="Z117" s="138"/>
    </row>
    <row r="118" spans="2:26" ht="53.25" customHeight="1">
      <c r="B118" s="130">
        <v>110</v>
      </c>
      <c r="C118" s="137" t="s">
        <v>392</v>
      </c>
      <c r="D118" s="138"/>
      <c r="E118" s="135" t="s">
        <v>45</v>
      </c>
      <c r="F118" s="130" t="s">
        <v>2</v>
      </c>
      <c r="G118" s="169" t="s">
        <v>148</v>
      </c>
      <c r="H118" s="138"/>
      <c r="I118" s="138"/>
      <c r="J118" s="156">
        <v>300000</v>
      </c>
      <c r="K118" s="138"/>
      <c r="L118" s="138"/>
      <c r="M118" s="138"/>
      <c r="N118" s="138"/>
      <c r="O118" s="278" t="s">
        <v>150</v>
      </c>
      <c r="P118" s="135">
        <v>1</v>
      </c>
      <c r="Q118" s="135" t="s">
        <v>150</v>
      </c>
      <c r="R118" s="135" t="s">
        <v>150</v>
      </c>
      <c r="S118" s="135" t="s">
        <v>150</v>
      </c>
      <c r="T118" s="135" t="s">
        <v>150</v>
      </c>
      <c r="U118" s="135" t="s">
        <v>150</v>
      </c>
      <c r="V118" s="135" t="s">
        <v>150</v>
      </c>
      <c r="W118" s="135" t="s">
        <v>150</v>
      </c>
      <c r="X118" s="135" t="s">
        <v>150</v>
      </c>
      <c r="Y118" s="138"/>
      <c r="Z118" s="138"/>
    </row>
    <row r="119" spans="2:26" ht="53.25" customHeight="1">
      <c r="B119" s="130">
        <v>111</v>
      </c>
      <c r="C119" s="137" t="s">
        <v>393</v>
      </c>
      <c r="D119" s="138"/>
      <c r="E119" s="135" t="s">
        <v>45</v>
      </c>
      <c r="F119" s="130" t="s">
        <v>2</v>
      </c>
      <c r="G119" s="169" t="s">
        <v>148</v>
      </c>
      <c r="H119" s="138"/>
      <c r="I119" s="138"/>
      <c r="J119" s="156">
        <v>1000000</v>
      </c>
      <c r="K119" s="138"/>
      <c r="L119" s="138"/>
      <c r="M119" s="138"/>
      <c r="N119" s="138"/>
      <c r="O119" s="278" t="s">
        <v>150</v>
      </c>
      <c r="P119" s="135">
        <v>1</v>
      </c>
      <c r="Q119" s="135" t="s">
        <v>150</v>
      </c>
      <c r="R119" s="135" t="s">
        <v>150</v>
      </c>
      <c r="S119" s="135" t="s">
        <v>150</v>
      </c>
      <c r="T119" s="135" t="s">
        <v>150</v>
      </c>
      <c r="U119" s="135" t="s">
        <v>150</v>
      </c>
      <c r="V119" s="135" t="s">
        <v>150</v>
      </c>
      <c r="W119" s="135" t="s">
        <v>150</v>
      </c>
      <c r="X119" s="135" t="s">
        <v>150</v>
      </c>
      <c r="Y119" s="138"/>
      <c r="Z119" s="138"/>
    </row>
    <row r="120" spans="2:26" ht="53.25" customHeight="1">
      <c r="B120" s="130">
        <v>112</v>
      </c>
      <c r="C120" s="137" t="s">
        <v>394</v>
      </c>
      <c r="D120" s="138"/>
      <c r="E120" s="135" t="s">
        <v>45</v>
      </c>
      <c r="F120" s="130" t="s">
        <v>2</v>
      </c>
      <c r="G120" s="169" t="s">
        <v>148</v>
      </c>
      <c r="H120" s="138"/>
      <c r="I120" s="138"/>
      <c r="J120" s="156">
        <v>1000000</v>
      </c>
      <c r="K120" s="138"/>
      <c r="L120" s="138"/>
      <c r="M120" s="138"/>
      <c r="N120" s="138"/>
      <c r="O120" s="278" t="s">
        <v>150</v>
      </c>
      <c r="P120" s="135" t="s">
        <v>150</v>
      </c>
      <c r="Q120" s="135" t="s">
        <v>150</v>
      </c>
      <c r="R120" s="135">
        <v>1</v>
      </c>
      <c r="S120" s="135" t="s">
        <v>150</v>
      </c>
      <c r="T120" s="135" t="s">
        <v>150</v>
      </c>
      <c r="U120" s="135" t="s">
        <v>150</v>
      </c>
      <c r="V120" s="135" t="s">
        <v>150</v>
      </c>
      <c r="W120" s="135" t="s">
        <v>150</v>
      </c>
      <c r="X120" s="135" t="s">
        <v>150</v>
      </c>
      <c r="Y120" s="138"/>
      <c r="Z120" s="138"/>
    </row>
    <row r="121" spans="2:26" ht="53.25" customHeight="1">
      <c r="B121" s="130">
        <v>113</v>
      </c>
      <c r="C121" s="137" t="s">
        <v>395</v>
      </c>
      <c r="D121" s="138"/>
      <c r="E121" s="135" t="s">
        <v>45</v>
      </c>
      <c r="F121" s="130" t="s">
        <v>2</v>
      </c>
      <c r="G121" s="169" t="s">
        <v>148</v>
      </c>
      <c r="H121" s="138"/>
      <c r="I121" s="138"/>
      <c r="J121" s="156">
        <v>500000</v>
      </c>
      <c r="K121" s="138"/>
      <c r="L121" s="138"/>
      <c r="M121" s="138"/>
      <c r="N121" s="138"/>
      <c r="O121" s="278" t="s">
        <v>150</v>
      </c>
      <c r="P121" s="135">
        <v>1</v>
      </c>
      <c r="Q121" s="135" t="s">
        <v>150</v>
      </c>
      <c r="R121" s="135" t="s">
        <v>150</v>
      </c>
      <c r="S121" s="135" t="s">
        <v>150</v>
      </c>
      <c r="T121" s="135" t="s">
        <v>150</v>
      </c>
      <c r="U121" s="135" t="s">
        <v>150</v>
      </c>
      <c r="V121" s="135" t="s">
        <v>150</v>
      </c>
      <c r="W121" s="135" t="s">
        <v>150</v>
      </c>
      <c r="X121" s="135" t="s">
        <v>150</v>
      </c>
      <c r="Y121" s="138"/>
      <c r="Z121" s="138"/>
    </row>
    <row r="122" spans="2:26" ht="53.25" customHeight="1">
      <c r="B122" s="130">
        <v>114</v>
      </c>
      <c r="C122" s="137" t="s">
        <v>396</v>
      </c>
      <c r="D122" s="138"/>
      <c r="E122" s="135" t="s">
        <v>45</v>
      </c>
      <c r="F122" s="130" t="s">
        <v>2</v>
      </c>
      <c r="G122" s="169" t="s">
        <v>148</v>
      </c>
      <c r="H122" s="138"/>
      <c r="I122" s="138"/>
      <c r="J122" s="156">
        <v>1500000</v>
      </c>
      <c r="K122" s="138"/>
      <c r="L122" s="138"/>
      <c r="M122" s="138"/>
      <c r="N122" s="138"/>
      <c r="O122" s="278" t="s">
        <v>150</v>
      </c>
      <c r="P122" s="135" t="s">
        <v>150</v>
      </c>
      <c r="Q122" s="135" t="s">
        <v>150</v>
      </c>
      <c r="R122" s="135">
        <v>1</v>
      </c>
      <c r="S122" s="135" t="s">
        <v>150</v>
      </c>
      <c r="T122" s="135" t="s">
        <v>150</v>
      </c>
      <c r="U122" s="135" t="s">
        <v>150</v>
      </c>
      <c r="V122" s="135" t="s">
        <v>150</v>
      </c>
      <c r="W122" s="135" t="s">
        <v>150</v>
      </c>
      <c r="X122" s="135" t="s">
        <v>150</v>
      </c>
      <c r="Y122" s="138"/>
      <c r="Z122" s="138"/>
    </row>
    <row r="123" spans="2:26" ht="53.25" customHeight="1">
      <c r="B123" s="130">
        <v>115</v>
      </c>
      <c r="C123" s="137" t="s">
        <v>397</v>
      </c>
      <c r="D123" s="138"/>
      <c r="E123" s="135" t="s">
        <v>45</v>
      </c>
      <c r="F123" s="130" t="s">
        <v>2</v>
      </c>
      <c r="G123" s="169" t="s">
        <v>148</v>
      </c>
      <c r="H123" s="138"/>
      <c r="I123" s="138"/>
      <c r="J123" s="156">
        <v>1000000</v>
      </c>
      <c r="K123" s="138"/>
      <c r="L123" s="138"/>
      <c r="M123" s="138"/>
      <c r="N123" s="138"/>
      <c r="O123" s="278" t="s">
        <v>150</v>
      </c>
      <c r="P123" s="135" t="s">
        <v>150</v>
      </c>
      <c r="Q123" s="135" t="s">
        <v>150</v>
      </c>
      <c r="R123" s="135">
        <v>1</v>
      </c>
      <c r="S123" s="135" t="s">
        <v>150</v>
      </c>
      <c r="T123" s="135" t="s">
        <v>150</v>
      </c>
      <c r="U123" s="135" t="s">
        <v>150</v>
      </c>
      <c r="V123" s="135" t="s">
        <v>150</v>
      </c>
      <c r="W123" s="135" t="s">
        <v>150</v>
      </c>
      <c r="X123" s="135" t="s">
        <v>150</v>
      </c>
      <c r="Y123" s="138"/>
      <c r="Z123" s="138"/>
    </row>
    <row r="124" spans="2:26" ht="53.25" customHeight="1">
      <c r="B124" s="130">
        <v>116</v>
      </c>
      <c r="C124" s="137" t="s">
        <v>398</v>
      </c>
      <c r="D124" s="138"/>
      <c r="E124" s="135" t="s">
        <v>45</v>
      </c>
      <c r="F124" s="130" t="s">
        <v>2</v>
      </c>
      <c r="G124" s="169" t="s">
        <v>148</v>
      </c>
      <c r="H124" s="138"/>
      <c r="I124" s="138"/>
      <c r="J124" s="156">
        <v>600000</v>
      </c>
      <c r="K124" s="138"/>
      <c r="L124" s="138"/>
      <c r="M124" s="138"/>
      <c r="N124" s="138"/>
      <c r="O124" s="278" t="s">
        <v>150</v>
      </c>
      <c r="P124" s="135">
        <v>1</v>
      </c>
      <c r="Q124" s="135" t="s">
        <v>150</v>
      </c>
      <c r="R124" s="135" t="s">
        <v>150</v>
      </c>
      <c r="S124" s="135" t="s">
        <v>150</v>
      </c>
      <c r="T124" s="135" t="s">
        <v>150</v>
      </c>
      <c r="U124" s="135" t="s">
        <v>150</v>
      </c>
      <c r="V124" s="135" t="s">
        <v>150</v>
      </c>
      <c r="W124" s="135" t="s">
        <v>150</v>
      </c>
      <c r="X124" s="135" t="s">
        <v>150</v>
      </c>
      <c r="Y124" s="138"/>
      <c r="Z124" s="138"/>
    </row>
    <row r="125" spans="2:26" ht="53.25" customHeight="1">
      <c r="B125" s="130">
        <v>117</v>
      </c>
      <c r="C125" s="137" t="s">
        <v>399</v>
      </c>
      <c r="D125" s="138"/>
      <c r="E125" s="135" t="s">
        <v>45</v>
      </c>
      <c r="F125" s="130" t="s">
        <v>2</v>
      </c>
      <c r="G125" s="169" t="s">
        <v>148</v>
      </c>
      <c r="H125" s="138"/>
      <c r="I125" s="138"/>
      <c r="J125" s="156">
        <v>500000</v>
      </c>
      <c r="K125" s="138"/>
      <c r="L125" s="138"/>
      <c r="M125" s="138"/>
      <c r="N125" s="138"/>
      <c r="O125" s="278" t="s">
        <v>150</v>
      </c>
      <c r="P125" s="135">
        <v>1</v>
      </c>
      <c r="Q125" s="135" t="s">
        <v>150</v>
      </c>
      <c r="R125" s="135" t="s">
        <v>150</v>
      </c>
      <c r="S125" s="135" t="s">
        <v>150</v>
      </c>
      <c r="T125" s="135" t="s">
        <v>150</v>
      </c>
      <c r="U125" s="135" t="s">
        <v>150</v>
      </c>
      <c r="V125" s="135" t="s">
        <v>150</v>
      </c>
      <c r="W125" s="135" t="s">
        <v>150</v>
      </c>
      <c r="X125" s="135" t="s">
        <v>150</v>
      </c>
      <c r="Y125" s="138"/>
      <c r="Z125" s="138"/>
    </row>
    <row r="126" spans="2:26" ht="53.25" customHeight="1">
      <c r="B126" s="130">
        <v>118</v>
      </c>
      <c r="C126" s="137" t="s">
        <v>400</v>
      </c>
      <c r="D126" s="138"/>
      <c r="E126" s="135" t="s">
        <v>45</v>
      </c>
      <c r="F126" s="130" t="s">
        <v>2</v>
      </c>
      <c r="G126" s="169" t="s">
        <v>148</v>
      </c>
      <c r="H126" s="138"/>
      <c r="I126" s="138"/>
      <c r="J126" s="156">
        <v>500000</v>
      </c>
      <c r="K126" s="138"/>
      <c r="L126" s="138"/>
      <c r="M126" s="138"/>
      <c r="N126" s="138"/>
      <c r="O126" s="278" t="s">
        <v>150</v>
      </c>
      <c r="P126" s="135" t="s">
        <v>150</v>
      </c>
      <c r="Q126" s="135" t="s">
        <v>150</v>
      </c>
      <c r="R126" s="135">
        <v>1</v>
      </c>
      <c r="S126" s="135" t="s">
        <v>150</v>
      </c>
      <c r="T126" s="135" t="s">
        <v>150</v>
      </c>
      <c r="U126" s="135" t="s">
        <v>150</v>
      </c>
      <c r="V126" s="135" t="s">
        <v>150</v>
      </c>
      <c r="W126" s="135" t="s">
        <v>150</v>
      </c>
      <c r="X126" s="135" t="s">
        <v>150</v>
      </c>
      <c r="Y126" s="138"/>
      <c r="Z126" s="138"/>
    </row>
    <row r="127" spans="2:26" ht="53.25" customHeight="1">
      <c r="B127" s="130">
        <v>119</v>
      </c>
      <c r="C127" s="137" t="s">
        <v>401</v>
      </c>
      <c r="D127" s="138"/>
      <c r="E127" s="135" t="s">
        <v>45</v>
      </c>
      <c r="F127" s="130" t="s">
        <v>2</v>
      </c>
      <c r="G127" s="169" t="s">
        <v>148</v>
      </c>
      <c r="H127" s="138"/>
      <c r="I127" s="138"/>
      <c r="J127" s="156">
        <v>500000</v>
      </c>
      <c r="K127" s="138"/>
      <c r="L127" s="138"/>
      <c r="M127" s="138"/>
      <c r="N127" s="138"/>
      <c r="O127" s="278" t="s">
        <v>150</v>
      </c>
      <c r="P127" s="135" t="s">
        <v>150</v>
      </c>
      <c r="Q127" s="135" t="s">
        <v>150</v>
      </c>
      <c r="R127" s="135">
        <v>1</v>
      </c>
      <c r="S127" s="135" t="s">
        <v>150</v>
      </c>
      <c r="T127" s="135" t="s">
        <v>150</v>
      </c>
      <c r="U127" s="135" t="s">
        <v>150</v>
      </c>
      <c r="V127" s="135" t="s">
        <v>150</v>
      </c>
      <c r="W127" s="135" t="s">
        <v>150</v>
      </c>
      <c r="X127" s="135" t="s">
        <v>150</v>
      </c>
      <c r="Y127" s="138"/>
      <c r="Z127" s="138"/>
    </row>
    <row r="128" spans="2:26" ht="53.25" customHeight="1">
      <c r="B128" s="130">
        <v>120</v>
      </c>
      <c r="C128" s="137" t="s">
        <v>402</v>
      </c>
      <c r="D128" s="138"/>
      <c r="E128" s="135" t="s">
        <v>45</v>
      </c>
      <c r="F128" s="130" t="s">
        <v>2</v>
      </c>
      <c r="G128" s="169" t="s">
        <v>148</v>
      </c>
      <c r="H128" s="138"/>
      <c r="I128" s="138"/>
      <c r="J128" s="156">
        <v>1000000</v>
      </c>
      <c r="K128" s="138"/>
      <c r="L128" s="138"/>
      <c r="M128" s="138"/>
      <c r="N128" s="138"/>
      <c r="O128" s="278" t="s">
        <v>150</v>
      </c>
      <c r="P128" s="135" t="s">
        <v>150</v>
      </c>
      <c r="Q128" s="135" t="s">
        <v>150</v>
      </c>
      <c r="R128" s="135">
        <v>1</v>
      </c>
      <c r="S128" s="135" t="s">
        <v>150</v>
      </c>
      <c r="T128" s="135" t="s">
        <v>150</v>
      </c>
      <c r="U128" s="135" t="s">
        <v>150</v>
      </c>
      <c r="V128" s="135" t="s">
        <v>150</v>
      </c>
      <c r="W128" s="135" t="s">
        <v>150</v>
      </c>
      <c r="X128" s="135" t="s">
        <v>150</v>
      </c>
      <c r="Y128" s="138"/>
      <c r="Z128" s="138"/>
    </row>
    <row r="129" spans="2:26" ht="53.25" customHeight="1">
      <c r="B129" s="130">
        <v>121</v>
      </c>
      <c r="C129" s="137" t="s">
        <v>403</v>
      </c>
      <c r="D129" s="138"/>
      <c r="E129" s="135" t="s">
        <v>45</v>
      </c>
      <c r="F129" s="130" t="s">
        <v>2</v>
      </c>
      <c r="G129" s="169" t="s">
        <v>148</v>
      </c>
      <c r="H129" s="138"/>
      <c r="I129" s="138"/>
      <c r="J129" s="156">
        <v>500000</v>
      </c>
      <c r="K129" s="138"/>
      <c r="L129" s="138"/>
      <c r="M129" s="138"/>
      <c r="N129" s="138"/>
      <c r="O129" s="278" t="s">
        <v>150</v>
      </c>
      <c r="P129" s="135">
        <v>1</v>
      </c>
      <c r="Q129" s="135" t="s">
        <v>150</v>
      </c>
      <c r="R129" s="135" t="s">
        <v>150</v>
      </c>
      <c r="S129" s="135" t="s">
        <v>150</v>
      </c>
      <c r="T129" s="135" t="s">
        <v>150</v>
      </c>
      <c r="U129" s="135" t="s">
        <v>150</v>
      </c>
      <c r="V129" s="135" t="s">
        <v>150</v>
      </c>
      <c r="W129" s="135" t="s">
        <v>150</v>
      </c>
      <c r="X129" s="135" t="s">
        <v>150</v>
      </c>
      <c r="Y129" s="138"/>
      <c r="Z129" s="138"/>
    </row>
    <row r="130" spans="2:26" ht="53.25" customHeight="1">
      <c r="B130" s="130">
        <v>122</v>
      </c>
      <c r="C130" s="137" t="s">
        <v>404</v>
      </c>
      <c r="D130" s="138"/>
      <c r="E130" s="135" t="s">
        <v>45</v>
      </c>
      <c r="F130" s="130" t="s">
        <v>2</v>
      </c>
      <c r="G130" s="169" t="s">
        <v>148</v>
      </c>
      <c r="H130" s="138"/>
      <c r="I130" s="138"/>
      <c r="J130" s="156">
        <v>300000</v>
      </c>
      <c r="K130" s="138"/>
      <c r="L130" s="138"/>
      <c r="M130" s="138"/>
      <c r="N130" s="138"/>
      <c r="O130" s="278" t="s">
        <v>150</v>
      </c>
      <c r="P130" s="135">
        <v>1</v>
      </c>
      <c r="Q130" s="135" t="s">
        <v>150</v>
      </c>
      <c r="R130" s="135" t="s">
        <v>150</v>
      </c>
      <c r="S130" s="135" t="s">
        <v>150</v>
      </c>
      <c r="T130" s="135" t="s">
        <v>150</v>
      </c>
      <c r="U130" s="135" t="s">
        <v>150</v>
      </c>
      <c r="V130" s="135" t="s">
        <v>150</v>
      </c>
      <c r="W130" s="135" t="s">
        <v>150</v>
      </c>
      <c r="X130" s="135" t="s">
        <v>150</v>
      </c>
      <c r="Y130" s="138"/>
      <c r="Z130" s="138"/>
    </row>
    <row r="131" spans="2:26" ht="53.25" customHeight="1">
      <c r="B131" s="130">
        <v>123</v>
      </c>
      <c r="C131" s="137" t="s">
        <v>405</v>
      </c>
      <c r="D131" s="138"/>
      <c r="E131" s="135" t="s">
        <v>45</v>
      </c>
      <c r="F131" s="130" t="s">
        <v>2</v>
      </c>
      <c r="G131" s="169" t="s">
        <v>148</v>
      </c>
      <c r="H131" s="138"/>
      <c r="I131" s="138"/>
      <c r="J131" s="156">
        <v>1000000</v>
      </c>
      <c r="K131" s="138"/>
      <c r="L131" s="138"/>
      <c r="M131" s="138"/>
      <c r="N131" s="138"/>
      <c r="O131" s="278" t="s">
        <v>150</v>
      </c>
      <c r="P131" s="135" t="s">
        <v>150</v>
      </c>
      <c r="Q131" s="135" t="s">
        <v>150</v>
      </c>
      <c r="R131" s="135">
        <v>1</v>
      </c>
      <c r="S131" s="135" t="s">
        <v>150</v>
      </c>
      <c r="T131" s="135" t="s">
        <v>150</v>
      </c>
      <c r="U131" s="135" t="s">
        <v>150</v>
      </c>
      <c r="V131" s="135" t="s">
        <v>150</v>
      </c>
      <c r="W131" s="135" t="s">
        <v>150</v>
      </c>
      <c r="X131" s="135" t="s">
        <v>150</v>
      </c>
      <c r="Y131" s="138"/>
      <c r="Z131" s="138"/>
    </row>
    <row r="132" spans="2:26" ht="53.25" customHeight="1">
      <c r="B132" s="130">
        <v>124</v>
      </c>
      <c r="C132" s="137" t="s">
        <v>406</v>
      </c>
      <c r="D132" s="138"/>
      <c r="E132" s="135" t="s">
        <v>45</v>
      </c>
      <c r="F132" s="130" t="s">
        <v>2</v>
      </c>
      <c r="G132" s="169" t="s">
        <v>148</v>
      </c>
      <c r="H132" s="138"/>
      <c r="I132" s="138"/>
      <c r="J132" s="156">
        <v>500000</v>
      </c>
      <c r="K132" s="138"/>
      <c r="L132" s="138"/>
      <c r="M132" s="138"/>
      <c r="N132" s="138"/>
      <c r="O132" s="278" t="s">
        <v>150</v>
      </c>
      <c r="P132" s="135" t="s">
        <v>150</v>
      </c>
      <c r="Q132" s="135" t="s">
        <v>150</v>
      </c>
      <c r="R132" s="135">
        <v>1</v>
      </c>
      <c r="S132" s="135" t="s">
        <v>150</v>
      </c>
      <c r="T132" s="135" t="s">
        <v>150</v>
      </c>
      <c r="U132" s="135" t="s">
        <v>150</v>
      </c>
      <c r="V132" s="135" t="s">
        <v>150</v>
      </c>
      <c r="W132" s="135" t="s">
        <v>150</v>
      </c>
      <c r="X132" s="135" t="s">
        <v>150</v>
      </c>
      <c r="Y132" s="138"/>
      <c r="Z132" s="138"/>
    </row>
    <row r="133" spans="2:26" ht="53.25" customHeight="1">
      <c r="B133" s="130">
        <v>125</v>
      </c>
      <c r="C133" s="137" t="s">
        <v>407</v>
      </c>
      <c r="D133" s="138"/>
      <c r="E133" s="135" t="s">
        <v>45</v>
      </c>
      <c r="F133" s="130" t="s">
        <v>2</v>
      </c>
      <c r="G133" s="169" t="s">
        <v>148</v>
      </c>
      <c r="H133" s="138"/>
      <c r="I133" s="138"/>
      <c r="J133" s="156">
        <v>500000</v>
      </c>
      <c r="K133" s="138"/>
      <c r="L133" s="138"/>
      <c r="M133" s="138"/>
      <c r="N133" s="138"/>
      <c r="O133" s="278" t="s">
        <v>150</v>
      </c>
      <c r="P133" s="135">
        <v>1</v>
      </c>
      <c r="Q133" s="135" t="s">
        <v>150</v>
      </c>
      <c r="R133" s="135" t="s">
        <v>150</v>
      </c>
      <c r="S133" s="135" t="s">
        <v>150</v>
      </c>
      <c r="T133" s="135" t="s">
        <v>150</v>
      </c>
      <c r="U133" s="135" t="s">
        <v>150</v>
      </c>
      <c r="V133" s="135" t="s">
        <v>150</v>
      </c>
      <c r="W133" s="135" t="s">
        <v>150</v>
      </c>
      <c r="X133" s="135" t="s">
        <v>150</v>
      </c>
      <c r="Y133" s="138"/>
      <c r="Z133" s="138"/>
    </row>
    <row r="134" spans="2:26" ht="53.25" customHeight="1">
      <c r="B134" s="130">
        <v>126</v>
      </c>
      <c r="C134" s="137" t="s">
        <v>408</v>
      </c>
      <c r="D134" s="138"/>
      <c r="E134" s="135" t="s">
        <v>45</v>
      </c>
      <c r="F134" s="130" t="s">
        <v>2</v>
      </c>
      <c r="G134" s="169" t="s">
        <v>148</v>
      </c>
      <c r="H134" s="138"/>
      <c r="I134" s="138"/>
      <c r="J134" s="156">
        <v>500000</v>
      </c>
      <c r="K134" s="138"/>
      <c r="L134" s="138"/>
      <c r="M134" s="138"/>
      <c r="N134" s="138"/>
      <c r="O134" s="278" t="s">
        <v>150</v>
      </c>
      <c r="P134" s="135">
        <v>1</v>
      </c>
      <c r="Q134" s="135" t="s">
        <v>150</v>
      </c>
      <c r="R134" s="135" t="s">
        <v>150</v>
      </c>
      <c r="S134" s="135" t="s">
        <v>150</v>
      </c>
      <c r="T134" s="135" t="s">
        <v>150</v>
      </c>
      <c r="U134" s="135" t="s">
        <v>150</v>
      </c>
      <c r="V134" s="135" t="s">
        <v>150</v>
      </c>
      <c r="W134" s="135" t="s">
        <v>150</v>
      </c>
      <c r="X134" s="135" t="s">
        <v>150</v>
      </c>
      <c r="Y134" s="138"/>
      <c r="Z134" s="138"/>
    </row>
    <row r="135" spans="2:26" ht="53.25" customHeight="1">
      <c r="B135" s="130">
        <v>127</v>
      </c>
      <c r="C135" s="137" t="s">
        <v>409</v>
      </c>
      <c r="D135" s="138"/>
      <c r="E135" s="135" t="s">
        <v>45</v>
      </c>
      <c r="F135" s="130" t="s">
        <v>2</v>
      </c>
      <c r="G135" s="169" t="s">
        <v>148</v>
      </c>
      <c r="H135" s="138"/>
      <c r="I135" s="138"/>
      <c r="J135" s="156">
        <v>500000</v>
      </c>
      <c r="K135" s="138"/>
      <c r="L135" s="138"/>
      <c r="M135" s="138"/>
      <c r="N135" s="138"/>
      <c r="O135" s="278" t="s">
        <v>150</v>
      </c>
      <c r="P135" s="135">
        <v>1</v>
      </c>
      <c r="Q135" s="135" t="s">
        <v>150</v>
      </c>
      <c r="R135" s="135" t="s">
        <v>150</v>
      </c>
      <c r="S135" s="135" t="s">
        <v>150</v>
      </c>
      <c r="T135" s="135" t="s">
        <v>150</v>
      </c>
      <c r="U135" s="135" t="s">
        <v>150</v>
      </c>
      <c r="V135" s="135" t="s">
        <v>150</v>
      </c>
      <c r="W135" s="135" t="s">
        <v>150</v>
      </c>
      <c r="X135" s="135" t="s">
        <v>150</v>
      </c>
      <c r="Y135" s="138"/>
      <c r="Z135" s="138"/>
    </row>
    <row r="136" spans="2:26" ht="53.25" customHeight="1">
      <c r="B136" s="130">
        <v>128</v>
      </c>
      <c r="C136" s="137" t="s">
        <v>410</v>
      </c>
      <c r="D136" s="138"/>
      <c r="E136" s="135" t="s">
        <v>45</v>
      </c>
      <c r="F136" s="130" t="s">
        <v>2</v>
      </c>
      <c r="G136" s="169" t="s">
        <v>148</v>
      </c>
      <c r="H136" s="138"/>
      <c r="I136" s="138"/>
      <c r="J136" s="156">
        <v>500000</v>
      </c>
      <c r="K136" s="138"/>
      <c r="L136" s="138"/>
      <c r="M136" s="138"/>
      <c r="N136" s="138"/>
      <c r="O136" s="278" t="s">
        <v>150</v>
      </c>
      <c r="P136" s="135">
        <v>1</v>
      </c>
      <c r="Q136" s="135" t="s">
        <v>150</v>
      </c>
      <c r="R136" s="135" t="s">
        <v>150</v>
      </c>
      <c r="S136" s="135" t="s">
        <v>150</v>
      </c>
      <c r="T136" s="135" t="s">
        <v>150</v>
      </c>
      <c r="U136" s="135" t="s">
        <v>150</v>
      </c>
      <c r="V136" s="135" t="s">
        <v>150</v>
      </c>
      <c r="W136" s="135" t="s">
        <v>150</v>
      </c>
      <c r="X136" s="135" t="s">
        <v>150</v>
      </c>
      <c r="Y136" s="138"/>
      <c r="Z136" s="138"/>
    </row>
    <row r="137" spans="2:26" ht="53.25" customHeight="1">
      <c r="B137" s="130">
        <v>129</v>
      </c>
      <c r="C137" s="137" t="s">
        <v>411</v>
      </c>
      <c r="D137" s="138"/>
      <c r="E137" s="135" t="s">
        <v>45</v>
      </c>
      <c r="F137" s="130" t="s">
        <v>2</v>
      </c>
      <c r="G137" s="169" t="s">
        <v>148</v>
      </c>
      <c r="H137" s="138"/>
      <c r="I137" s="138"/>
      <c r="J137" s="156">
        <v>500000</v>
      </c>
      <c r="K137" s="138"/>
      <c r="L137" s="138"/>
      <c r="M137" s="138"/>
      <c r="N137" s="138"/>
      <c r="O137" s="278" t="s">
        <v>150</v>
      </c>
      <c r="P137" s="135" t="s">
        <v>150</v>
      </c>
      <c r="Q137" s="135" t="s">
        <v>150</v>
      </c>
      <c r="R137" s="135">
        <v>1</v>
      </c>
      <c r="S137" s="135" t="s">
        <v>150</v>
      </c>
      <c r="T137" s="135" t="s">
        <v>150</v>
      </c>
      <c r="U137" s="135" t="s">
        <v>150</v>
      </c>
      <c r="V137" s="135" t="s">
        <v>150</v>
      </c>
      <c r="W137" s="135" t="s">
        <v>150</v>
      </c>
      <c r="X137" s="135" t="s">
        <v>150</v>
      </c>
      <c r="Y137" s="138"/>
      <c r="Z137" s="138"/>
    </row>
    <row r="138" spans="2:26" ht="53.25" customHeight="1">
      <c r="B138" s="130">
        <v>130</v>
      </c>
      <c r="C138" s="137" t="s">
        <v>412</v>
      </c>
      <c r="D138" s="138"/>
      <c r="E138" s="135" t="s">
        <v>45</v>
      </c>
      <c r="F138" s="130" t="s">
        <v>2</v>
      </c>
      <c r="G138" s="169" t="s">
        <v>148</v>
      </c>
      <c r="H138" s="138"/>
      <c r="I138" s="138"/>
      <c r="J138" s="156">
        <v>1000000</v>
      </c>
      <c r="K138" s="138"/>
      <c r="L138" s="138"/>
      <c r="M138" s="138"/>
      <c r="N138" s="138"/>
      <c r="O138" s="278" t="s">
        <v>150</v>
      </c>
      <c r="P138" s="135">
        <v>1</v>
      </c>
      <c r="Q138" s="135" t="s">
        <v>150</v>
      </c>
      <c r="R138" s="135" t="s">
        <v>150</v>
      </c>
      <c r="S138" s="135" t="s">
        <v>150</v>
      </c>
      <c r="T138" s="135" t="s">
        <v>150</v>
      </c>
      <c r="U138" s="135" t="s">
        <v>150</v>
      </c>
      <c r="V138" s="135" t="s">
        <v>150</v>
      </c>
      <c r="W138" s="135" t="s">
        <v>150</v>
      </c>
      <c r="X138" s="135" t="s">
        <v>150</v>
      </c>
      <c r="Y138" s="138"/>
      <c r="Z138" s="138"/>
    </row>
    <row r="139" spans="2:26" ht="53.25" customHeight="1">
      <c r="B139" s="130">
        <v>131</v>
      </c>
      <c r="C139" s="137" t="s">
        <v>413</v>
      </c>
      <c r="D139" s="138"/>
      <c r="E139" s="135" t="s">
        <v>45</v>
      </c>
      <c r="F139" s="130" t="s">
        <v>2</v>
      </c>
      <c r="G139" s="169" t="s">
        <v>148</v>
      </c>
      <c r="H139" s="138"/>
      <c r="I139" s="138"/>
      <c r="J139" s="156">
        <v>400000</v>
      </c>
      <c r="K139" s="138"/>
      <c r="L139" s="138"/>
      <c r="M139" s="138"/>
      <c r="N139" s="138"/>
      <c r="O139" s="278" t="s">
        <v>150</v>
      </c>
      <c r="P139" s="135">
        <v>1</v>
      </c>
      <c r="Q139" s="135" t="s">
        <v>150</v>
      </c>
      <c r="R139" s="135" t="s">
        <v>150</v>
      </c>
      <c r="S139" s="135" t="s">
        <v>150</v>
      </c>
      <c r="T139" s="135" t="s">
        <v>150</v>
      </c>
      <c r="U139" s="135" t="s">
        <v>150</v>
      </c>
      <c r="V139" s="135" t="s">
        <v>150</v>
      </c>
      <c r="W139" s="135" t="s">
        <v>150</v>
      </c>
      <c r="X139" s="135" t="s">
        <v>150</v>
      </c>
      <c r="Y139" s="138"/>
      <c r="Z139" s="138"/>
    </row>
    <row r="140" spans="2:26" ht="53.25" customHeight="1">
      <c r="B140" s="130">
        <v>132</v>
      </c>
      <c r="C140" s="137" t="s">
        <v>414</v>
      </c>
      <c r="D140" s="138"/>
      <c r="E140" s="135" t="s">
        <v>45</v>
      </c>
      <c r="F140" s="130" t="s">
        <v>2</v>
      </c>
      <c r="G140" s="169" t="s">
        <v>148</v>
      </c>
      <c r="H140" s="138"/>
      <c r="I140" s="138"/>
      <c r="J140" s="156">
        <v>400000</v>
      </c>
      <c r="K140" s="138"/>
      <c r="L140" s="138"/>
      <c r="M140" s="138"/>
      <c r="N140" s="138"/>
      <c r="O140" s="278" t="s">
        <v>150</v>
      </c>
      <c r="P140" s="135">
        <v>1</v>
      </c>
      <c r="Q140" s="135" t="s">
        <v>150</v>
      </c>
      <c r="R140" s="135" t="s">
        <v>150</v>
      </c>
      <c r="S140" s="135" t="s">
        <v>150</v>
      </c>
      <c r="T140" s="135" t="s">
        <v>150</v>
      </c>
      <c r="U140" s="135" t="s">
        <v>150</v>
      </c>
      <c r="V140" s="135" t="s">
        <v>150</v>
      </c>
      <c r="W140" s="135" t="s">
        <v>150</v>
      </c>
      <c r="X140" s="135" t="s">
        <v>150</v>
      </c>
      <c r="Y140" s="138"/>
      <c r="Z140" s="138"/>
    </row>
    <row r="141" spans="2:26" ht="53.25" customHeight="1">
      <c r="B141" s="130">
        <v>133</v>
      </c>
      <c r="C141" s="137" t="s">
        <v>415</v>
      </c>
      <c r="D141" s="138"/>
      <c r="E141" s="135" t="s">
        <v>45</v>
      </c>
      <c r="F141" s="130" t="s">
        <v>2</v>
      </c>
      <c r="G141" s="169" t="s">
        <v>148</v>
      </c>
      <c r="H141" s="138"/>
      <c r="I141" s="138"/>
      <c r="J141" s="156">
        <v>500000</v>
      </c>
      <c r="K141" s="138"/>
      <c r="L141" s="138"/>
      <c r="M141" s="138"/>
      <c r="N141" s="138"/>
      <c r="O141" s="278" t="s">
        <v>150</v>
      </c>
      <c r="P141" s="135" t="s">
        <v>150</v>
      </c>
      <c r="Q141" s="135" t="s">
        <v>150</v>
      </c>
      <c r="R141" s="135">
        <v>1</v>
      </c>
      <c r="S141" s="135" t="s">
        <v>150</v>
      </c>
      <c r="T141" s="135" t="s">
        <v>150</v>
      </c>
      <c r="U141" s="135" t="s">
        <v>150</v>
      </c>
      <c r="V141" s="135" t="s">
        <v>150</v>
      </c>
      <c r="W141" s="135" t="s">
        <v>150</v>
      </c>
      <c r="X141" s="135" t="s">
        <v>150</v>
      </c>
      <c r="Y141" s="138"/>
      <c r="Z141" s="138"/>
    </row>
    <row r="142" spans="2:26" ht="53.25" customHeight="1">
      <c r="B142" s="130">
        <v>134</v>
      </c>
      <c r="C142" s="137" t="s">
        <v>416</v>
      </c>
      <c r="D142" s="138"/>
      <c r="E142" s="135" t="s">
        <v>45</v>
      </c>
      <c r="F142" s="130" t="s">
        <v>2</v>
      </c>
      <c r="G142" s="169" t="s">
        <v>148</v>
      </c>
      <c r="H142" s="138"/>
      <c r="I142" s="138"/>
      <c r="J142" s="156">
        <v>600000</v>
      </c>
      <c r="K142" s="138"/>
      <c r="L142" s="138"/>
      <c r="M142" s="138"/>
      <c r="N142" s="138"/>
      <c r="O142" s="278" t="s">
        <v>150</v>
      </c>
      <c r="P142" s="135" t="s">
        <v>150</v>
      </c>
      <c r="Q142" s="135" t="s">
        <v>150</v>
      </c>
      <c r="R142" s="135">
        <v>1</v>
      </c>
      <c r="S142" s="135" t="s">
        <v>150</v>
      </c>
      <c r="T142" s="135" t="s">
        <v>150</v>
      </c>
      <c r="U142" s="135" t="s">
        <v>150</v>
      </c>
      <c r="V142" s="135" t="s">
        <v>150</v>
      </c>
      <c r="W142" s="135" t="s">
        <v>150</v>
      </c>
      <c r="X142" s="135" t="s">
        <v>150</v>
      </c>
      <c r="Y142" s="138"/>
      <c r="Z142" s="138"/>
    </row>
    <row r="143" spans="2:26" ht="53.25" customHeight="1">
      <c r="B143" s="130">
        <v>135</v>
      </c>
      <c r="C143" s="137" t="s">
        <v>417</v>
      </c>
      <c r="D143" s="138"/>
      <c r="E143" s="135" t="s">
        <v>45</v>
      </c>
      <c r="F143" s="130" t="s">
        <v>2</v>
      </c>
      <c r="G143" s="169" t="s">
        <v>148</v>
      </c>
      <c r="H143" s="138"/>
      <c r="I143" s="138"/>
      <c r="J143" s="156">
        <v>400000</v>
      </c>
      <c r="K143" s="138"/>
      <c r="L143" s="138"/>
      <c r="M143" s="138"/>
      <c r="N143" s="138"/>
      <c r="O143" s="278" t="s">
        <v>150</v>
      </c>
      <c r="P143" s="135" t="s">
        <v>150</v>
      </c>
      <c r="Q143" s="135" t="s">
        <v>150</v>
      </c>
      <c r="R143" s="135">
        <v>1</v>
      </c>
      <c r="S143" s="135" t="s">
        <v>150</v>
      </c>
      <c r="T143" s="135" t="s">
        <v>150</v>
      </c>
      <c r="U143" s="135" t="s">
        <v>150</v>
      </c>
      <c r="V143" s="135" t="s">
        <v>150</v>
      </c>
      <c r="W143" s="135" t="s">
        <v>150</v>
      </c>
      <c r="X143" s="135" t="s">
        <v>150</v>
      </c>
      <c r="Y143" s="138"/>
      <c r="Z143" s="138"/>
    </row>
    <row r="144" spans="2:26" ht="53.25" customHeight="1">
      <c r="B144" s="130">
        <v>136</v>
      </c>
      <c r="C144" s="137" t="s">
        <v>418</v>
      </c>
      <c r="D144" s="138"/>
      <c r="E144" s="135" t="s">
        <v>45</v>
      </c>
      <c r="F144" s="130" t="s">
        <v>2</v>
      </c>
      <c r="G144" s="169" t="s">
        <v>148</v>
      </c>
      <c r="H144" s="138"/>
      <c r="I144" s="138"/>
      <c r="J144" s="156">
        <v>500000</v>
      </c>
      <c r="K144" s="138"/>
      <c r="L144" s="138"/>
      <c r="M144" s="138"/>
      <c r="N144" s="138"/>
      <c r="O144" s="278" t="s">
        <v>150</v>
      </c>
      <c r="P144" s="135" t="s">
        <v>150</v>
      </c>
      <c r="Q144" s="135" t="s">
        <v>150</v>
      </c>
      <c r="R144" s="135">
        <v>1</v>
      </c>
      <c r="S144" s="135" t="s">
        <v>150</v>
      </c>
      <c r="T144" s="135" t="s">
        <v>150</v>
      </c>
      <c r="U144" s="135" t="s">
        <v>150</v>
      </c>
      <c r="V144" s="135" t="s">
        <v>150</v>
      </c>
      <c r="W144" s="135" t="s">
        <v>150</v>
      </c>
      <c r="X144" s="135" t="s">
        <v>150</v>
      </c>
      <c r="Y144" s="138"/>
      <c r="Z144" s="138"/>
    </row>
    <row r="145" spans="2:26" ht="53.25" customHeight="1">
      <c r="B145" s="130">
        <v>137</v>
      </c>
      <c r="C145" s="137" t="s">
        <v>419</v>
      </c>
      <c r="D145" s="138"/>
      <c r="E145" s="135" t="s">
        <v>45</v>
      </c>
      <c r="F145" s="130" t="s">
        <v>2</v>
      </c>
      <c r="G145" s="169" t="s">
        <v>148</v>
      </c>
      <c r="H145" s="138"/>
      <c r="I145" s="138"/>
      <c r="J145" s="156">
        <v>500000</v>
      </c>
      <c r="K145" s="138"/>
      <c r="L145" s="138"/>
      <c r="M145" s="138"/>
      <c r="N145" s="138"/>
      <c r="O145" s="278" t="s">
        <v>150</v>
      </c>
      <c r="P145" s="135">
        <v>1</v>
      </c>
      <c r="Q145" s="135" t="s">
        <v>150</v>
      </c>
      <c r="R145" s="135" t="s">
        <v>150</v>
      </c>
      <c r="S145" s="135" t="s">
        <v>150</v>
      </c>
      <c r="T145" s="135" t="s">
        <v>150</v>
      </c>
      <c r="U145" s="135" t="s">
        <v>150</v>
      </c>
      <c r="V145" s="135" t="s">
        <v>150</v>
      </c>
      <c r="W145" s="135" t="s">
        <v>150</v>
      </c>
      <c r="X145" s="135" t="s">
        <v>150</v>
      </c>
      <c r="Y145" s="138"/>
      <c r="Z145" s="138"/>
    </row>
    <row r="146" spans="2:26" ht="53.25" customHeight="1">
      <c r="B146" s="130">
        <v>138</v>
      </c>
      <c r="C146" s="137" t="s">
        <v>420</v>
      </c>
      <c r="D146" s="138"/>
      <c r="E146" s="135" t="s">
        <v>47</v>
      </c>
      <c r="F146" s="130" t="s">
        <v>2</v>
      </c>
      <c r="G146" s="169" t="s">
        <v>148</v>
      </c>
      <c r="H146" s="138"/>
      <c r="I146" s="138"/>
      <c r="J146" s="156">
        <v>200000</v>
      </c>
      <c r="K146" s="138"/>
      <c r="L146" s="138"/>
      <c r="M146" s="138"/>
      <c r="N146" s="138"/>
      <c r="O146" s="278" t="s">
        <v>150</v>
      </c>
      <c r="P146" s="135">
        <v>1</v>
      </c>
      <c r="Q146" s="135" t="s">
        <v>150</v>
      </c>
      <c r="R146" s="135" t="s">
        <v>150</v>
      </c>
      <c r="S146" s="135" t="s">
        <v>150</v>
      </c>
      <c r="T146" s="135" t="s">
        <v>150</v>
      </c>
      <c r="U146" s="135" t="s">
        <v>150</v>
      </c>
      <c r="V146" s="135" t="s">
        <v>150</v>
      </c>
      <c r="W146" s="135" t="s">
        <v>150</v>
      </c>
      <c r="X146" s="135" t="s">
        <v>150</v>
      </c>
      <c r="Y146" s="138"/>
      <c r="Z146" s="138"/>
    </row>
    <row r="147" spans="2:26" ht="53.25" customHeight="1">
      <c r="B147" s="130">
        <v>139</v>
      </c>
      <c r="C147" s="137" t="s">
        <v>421</v>
      </c>
      <c r="D147" s="138"/>
      <c r="E147" s="135" t="s">
        <v>45</v>
      </c>
      <c r="F147" s="130" t="s">
        <v>2</v>
      </c>
      <c r="G147" s="169" t="s">
        <v>148</v>
      </c>
      <c r="H147" s="138"/>
      <c r="I147" s="138"/>
      <c r="J147" s="156">
        <v>200000</v>
      </c>
      <c r="K147" s="138"/>
      <c r="L147" s="138"/>
      <c r="M147" s="138"/>
      <c r="N147" s="138"/>
      <c r="O147" s="278" t="s">
        <v>150</v>
      </c>
      <c r="P147" s="135" t="s">
        <v>150</v>
      </c>
      <c r="Q147" s="135" t="s">
        <v>150</v>
      </c>
      <c r="R147" s="135">
        <v>1</v>
      </c>
      <c r="S147" s="135" t="s">
        <v>150</v>
      </c>
      <c r="T147" s="135" t="s">
        <v>150</v>
      </c>
      <c r="U147" s="135" t="s">
        <v>150</v>
      </c>
      <c r="V147" s="135" t="s">
        <v>150</v>
      </c>
      <c r="W147" s="135" t="s">
        <v>150</v>
      </c>
      <c r="X147" s="135" t="s">
        <v>150</v>
      </c>
      <c r="Y147" s="138"/>
      <c r="Z147" s="138"/>
    </row>
    <row r="148" spans="2:26" ht="53.25" customHeight="1">
      <c r="B148" s="130">
        <v>140</v>
      </c>
      <c r="C148" s="137" t="s">
        <v>422</v>
      </c>
      <c r="D148" s="138"/>
      <c r="E148" s="135" t="s">
        <v>45</v>
      </c>
      <c r="F148" s="130" t="s">
        <v>2</v>
      </c>
      <c r="G148" s="169" t="s">
        <v>148</v>
      </c>
      <c r="H148" s="138"/>
      <c r="I148" s="138"/>
      <c r="J148" s="156">
        <v>200000</v>
      </c>
      <c r="K148" s="138"/>
      <c r="L148" s="138"/>
      <c r="M148" s="138"/>
      <c r="N148" s="138"/>
      <c r="O148" s="278" t="s">
        <v>150</v>
      </c>
      <c r="P148" s="135">
        <v>1</v>
      </c>
      <c r="Q148" s="135" t="s">
        <v>150</v>
      </c>
      <c r="R148" s="135" t="s">
        <v>150</v>
      </c>
      <c r="S148" s="135" t="s">
        <v>150</v>
      </c>
      <c r="T148" s="135" t="s">
        <v>150</v>
      </c>
      <c r="U148" s="135" t="s">
        <v>150</v>
      </c>
      <c r="V148" s="135" t="s">
        <v>150</v>
      </c>
      <c r="W148" s="135" t="s">
        <v>150</v>
      </c>
      <c r="X148" s="135" t="s">
        <v>150</v>
      </c>
      <c r="Y148" s="138"/>
      <c r="Z148" s="138"/>
    </row>
    <row r="149" spans="2:26" ht="53.25" customHeight="1">
      <c r="B149" s="130">
        <v>141</v>
      </c>
      <c r="C149" s="137" t="s">
        <v>423</v>
      </c>
      <c r="D149" s="138"/>
      <c r="E149" s="135" t="s">
        <v>45</v>
      </c>
      <c r="F149" s="130" t="s">
        <v>2</v>
      </c>
      <c r="G149" s="169" t="s">
        <v>148</v>
      </c>
      <c r="H149" s="138"/>
      <c r="I149" s="138"/>
      <c r="J149" s="156">
        <v>200000</v>
      </c>
      <c r="K149" s="138"/>
      <c r="L149" s="138"/>
      <c r="M149" s="138"/>
      <c r="N149" s="138"/>
      <c r="O149" s="278" t="s">
        <v>150</v>
      </c>
      <c r="P149" s="135">
        <v>1</v>
      </c>
      <c r="Q149" s="135" t="s">
        <v>150</v>
      </c>
      <c r="R149" s="135" t="s">
        <v>150</v>
      </c>
      <c r="S149" s="135" t="s">
        <v>150</v>
      </c>
      <c r="T149" s="135" t="s">
        <v>150</v>
      </c>
      <c r="U149" s="135" t="s">
        <v>150</v>
      </c>
      <c r="V149" s="135" t="s">
        <v>150</v>
      </c>
      <c r="W149" s="135" t="s">
        <v>150</v>
      </c>
      <c r="X149" s="135" t="s">
        <v>150</v>
      </c>
      <c r="Y149" s="138"/>
      <c r="Z149" s="138"/>
    </row>
    <row r="150" spans="2:26" ht="53.25" customHeight="1">
      <c r="B150" s="130">
        <v>142</v>
      </c>
      <c r="C150" s="137" t="s">
        <v>424</v>
      </c>
      <c r="D150" s="138"/>
      <c r="E150" s="135" t="s">
        <v>45</v>
      </c>
      <c r="F150" s="130" t="s">
        <v>2</v>
      </c>
      <c r="G150" s="169" t="s">
        <v>148</v>
      </c>
      <c r="H150" s="138"/>
      <c r="I150" s="138"/>
      <c r="J150" s="156">
        <v>300000</v>
      </c>
      <c r="K150" s="138"/>
      <c r="L150" s="138"/>
      <c r="M150" s="138"/>
      <c r="N150" s="138"/>
      <c r="O150" s="278" t="s">
        <v>150</v>
      </c>
      <c r="P150" s="135">
        <v>1</v>
      </c>
      <c r="Q150" s="135" t="s">
        <v>150</v>
      </c>
      <c r="R150" s="135" t="s">
        <v>150</v>
      </c>
      <c r="S150" s="135" t="s">
        <v>150</v>
      </c>
      <c r="T150" s="135" t="s">
        <v>150</v>
      </c>
      <c r="U150" s="135" t="s">
        <v>150</v>
      </c>
      <c r="V150" s="135" t="s">
        <v>150</v>
      </c>
      <c r="W150" s="135" t="s">
        <v>150</v>
      </c>
      <c r="X150" s="135" t="s">
        <v>150</v>
      </c>
      <c r="Y150" s="138"/>
      <c r="Z150" s="138"/>
    </row>
    <row r="151" spans="2:26" ht="53.25" customHeight="1">
      <c r="B151" s="130">
        <v>143</v>
      </c>
      <c r="C151" s="137" t="s">
        <v>425</v>
      </c>
      <c r="D151" s="138"/>
      <c r="E151" s="135" t="s">
        <v>45</v>
      </c>
      <c r="F151" s="130" t="s">
        <v>2</v>
      </c>
      <c r="G151" s="169" t="s">
        <v>148</v>
      </c>
      <c r="H151" s="138"/>
      <c r="I151" s="138"/>
      <c r="J151" s="156">
        <v>300000</v>
      </c>
      <c r="K151" s="138"/>
      <c r="L151" s="138"/>
      <c r="M151" s="138"/>
      <c r="N151" s="138"/>
      <c r="O151" s="278" t="s">
        <v>150</v>
      </c>
      <c r="P151" s="135">
        <v>1</v>
      </c>
      <c r="Q151" s="135" t="s">
        <v>150</v>
      </c>
      <c r="R151" s="135" t="s">
        <v>150</v>
      </c>
      <c r="S151" s="135" t="s">
        <v>150</v>
      </c>
      <c r="T151" s="135" t="s">
        <v>150</v>
      </c>
      <c r="U151" s="135" t="s">
        <v>150</v>
      </c>
      <c r="V151" s="135" t="s">
        <v>150</v>
      </c>
      <c r="W151" s="135" t="s">
        <v>150</v>
      </c>
      <c r="X151" s="135" t="s">
        <v>150</v>
      </c>
      <c r="Y151" s="138"/>
      <c r="Z151" s="138"/>
    </row>
    <row r="152" spans="2:26" ht="53.25" customHeight="1">
      <c r="B152" s="130">
        <v>144</v>
      </c>
      <c r="C152" s="137" t="s">
        <v>426</v>
      </c>
      <c r="D152" s="138"/>
      <c r="E152" s="135" t="s">
        <v>47</v>
      </c>
      <c r="F152" s="130" t="s">
        <v>2</v>
      </c>
      <c r="G152" s="169" t="s">
        <v>148</v>
      </c>
      <c r="H152" s="138"/>
      <c r="I152" s="138"/>
      <c r="J152" s="156">
        <v>50000</v>
      </c>
      <c r="K152" s="138"/>
      <c r="L152" s="138"/>
      <c r="M152" s="138"/>
      <c r="N152" s="138"/>
      <c r="O152" s="278" t="s">
        <v>150</v>
      </c>
      <c r="P152" s="135">
        <v>1</v>
      </c>
      <c r="Q152" s="135" t="s">
        <v>150</v>
      </c>
      <c r="R152" s="135" t="s">
        <v>150</v>
      </c>
      <c r="S152" s="135" t="s">
        <v>150</v>
      </c>
      <c r="T152" s="135" t="s">
        <v>150</v>
      </c>
      <c r="U152" s="135" t="s">
        <v>150</v>
      </c>
      <c r="V152" s="135" t="s">
        <v>150</v>
      </c>
      <c r="W152" s="135" t="s">
        <v>150</v>
      </c>
      <c r="X152" s="135" t="s">
        <v>150</v>
      </c>
      <c r="Y152" s="138"/>
      <c r="Z152" s="138"/>
    </row>
    <row r="153" spans="2:26" ht="53.25" customHeight="1">
      <c r="B153" s="130">
        <v>145</v>
      </c>
      <c r="C153" s="137" t="s">
        <v>427</v>
      </c>
      <c r="D153" s="138"/>
      <c r="E153" s="135" t="s">
        <v>45</v>
      </c>
      <c r="F153" s="130" t="s">
        <v>2</v>
      </c>
      <c r="G153" s="169" t="s">
        <v>148</v>
      </c>
      <c r="H153" s="138"/>
      <c r="I153" s="138"/>
      <c r="J153" s="156">
        <v>500000</v>
      </c>
      <c r="K153" s="138"/>
      <c r="L153" s="138"/>
      <c r="M153" s="138"/>
      <c r="N153" s="138"/>
      <c r="O153" s="278" t="s">
        <v>150</v>
      </c>
      <c r="P153" s="135">
        <v>1</v>
      </c>
      <c r="Q153" s="135" t="s">
        <v>150</v>
      </c>
      <c r="R153" s="135" t="s">
        <v>150</v>
      </c>
      <c r="S153" s="135" t="s">
        <v>150</v>
      </c>
      <c r="T153" s="135" t="s">
        <v>150</v>
      </c>
      <c r="U153" s="135" t="s">
        <v>150</v>
      </c>
      <c r="V153" s="135" t="s">
        <v>150</v>
      </c>
      <c r="W153" s="135" t="s">
        <v>150</v>
      </c>
      <c r="X153" s="135" t="s">
        <v>150</v>
      </c>
      <c r="Y153" s="138"/>
      <c r="Z153" s="138"/>
    </row>
    <row r="154" spans="2:26" ht="53.25" customHeight="1">
      <c r="B154" s="130">
        <v>146</v>
      </c>
      <c r="C154" s="137" t="s">
        <v>428</v>
      </c>
      <c r="D154" s="138"/>
      <c r="E154" s="135" t="s">
        <v>45</v>
      </c>
      <c r="F154" s="130" t="s">
        <v>2</v>
      </c>
      <c r="G154" s="169" t="s">
        <v>148</v>
      </c>
      <c r="H154" s="138"/>
      <c r="I154" s="138"/>
      <c r="J154" s="156">
        <v>500000</v>
      </c>
      <c r="K154" s="138"/>
      <c r="L154" s="138"/>
      <c r="M154" s="138"/>
      <c r="N154" s="138"/>
      <c r="O154" s="278" t="s">
        <v>150</v>
      </c>
      <c r="P154" s="135">
        <v>1</v>
      </c>
      <c r="Q154" s="135" t="s">
        <v>150</v>
      </c>
      <c r="R154" s="135" t="s">
        <v>150</v>
      </c>
      <c r="S154" s="135" t="s">
        <v>150</v>
      </c>
      <c r="T154" s="135" t="s">
        <v>150</v>
      </c>
      <c r="U154" s="135" t="s">
        <v>150</v>
      </c>
      <c r="V154" s="135" t="s">
        <v>150</v>
      </c>
      <c r="W154" s="135" t="s">
        <v>150</v>
      </c>
      <c r="X154" s="135" t="s">
        <v>150</v>
      </c>
      <c r="Y154" s="138"/>
      <c r="Z154" s="138"/>
    </row>
    <row r="155" spans="2:26" ht="53.25" customHeight="1">
      <c r="B155" s="130">
        <v>147</v>
      </c>
      <c r="C155" s="137" t="s">
        <v>429</v>
      </c>
      <c r="D155" s="138"/>
      <c r="E155" s="135" t="s">
        <v>45</v>
      </c>
      <c r="F155" s="130" t="s">
        <v>2</v>
      </c>
      <c r="G155" s="169" t="s">
        <v>148</v>
      </c>
      <c r="H155" s="138"/>
      <c r="I155" s="138"/>
      <c r="J155" s="156">
        <v>500000</v>
      </c>
      <c r="K155" s="138"/>
      <c r="L155" s="138"/>
      <c r="M155" s="138"/>
      <c r="N155" s="138"/>
      <c r="O155" s="278" t="s">
        <v>150</v>
      </c>
      <c r="P155" s="135">
        <v>1</v>
      </c>
      <c r="Q155" s="135" t="s">
        <v>150</v>
      </c>
      <c r="R155" s="135" t="s">
        <v>150</v>
      </c>
      <c r="S155" s="135" t="s">
        <v>150</v>
      </c>
      <c r="T155" s="135" t="s">
        <v>150</v>
      </c>
      <c r="U155" s="135" t="s">
        <v>150</v>
      </c>
      <c r="V155" s="135" t="s">
        <v>150</v>
      </c>
      <c r="W155" s="135" t="s">
        <v>150</v>
      </c>
      <c r="X155" s="135" t="s">
        <v>150</v>
      </c>
      <c r="Y155" s="138"/>
      <c r="Z155" s="138"/>
    </row>
    <row r="156" spans="2:26" ht="53.25" customHeight="1">
      <c r="B156" s="130">
        <v>148</v>
      </c>
      <c r="C156" s="237" t="s">
        <v>2435</v>
      </c>
      <c r="D156" s="110"/>
      <c r="E156" s="135" t="s">
        <v>45</v>
      </c>
      <c r="F156" s="130" t="s">
        <v>2</v>
      </c>
      <c r="G156" s="169" t="s">
        <v>148</v>
      </c>
      <c r="H156" s="110"/>
      <c r="I156" s="110"/>
      <c r="J156" s="243">
        <v>500000</v>
      </c>
      <c r="K156" s="110"/>
      <c r="L156" s="110"/>
      <c r="M156" s="110"/>
      <c r="N156" s="110"/>
      <c r="O156" s="242">
        <v>1</v>
      </c>
      <c r="P156" s="242" t="s">
        <v>150</v>
      </c>
      <c r="Q156" s="242" t="s">
        <v>150</v>
      </c>
      <c r="R156" s="242" t="s">
        <v>150</v>
      </c>
      <c r="S156" s="242" t="s">
        <v>150</v>
      </c>
      <c r="T156" s="242" t="s">
        <v>150</v>
      </c>
      <c r="U156" s="242" t="s">
        <v>150</v>
      </c>
      <c r="V156" s="242" t="s">
        <v>150</v>
      </c>
      <c r="W156" s="242" t="s">
        <v>150</v>
      </c>
      <c r="X156" s="242" t="s">
        <v>150</v>
      </c>
      <c r="Y156" s="138"/>
      <c r="Z156" s="138"/>
    </row>
    <row r="157" spans="2:26" ht="53.25" customHeight="1">
      <c r="B157" s="130">
        <v>149</v>
      </c>
      <c r="C157" s="237" t="s">
        <v>2436</v>
      </c>
      <c r="D157" s="110"/>
      <c r="E157" s="135" t="s">
        <v>45</v>
      </c>
      <c r="F157" s="130" t="s">
        <v>2</v>
      </c>
      <c r="G157" s="169" t="s">
        <v>148</v>
      </c>
      <c r="H157" s="110"/>
      <c r="I157" s="110"/>
      <c r="J157" s="243">
        <v>500000</v>
      </c>
      <c r="K157" s="110"/>
      <c r="L157" s="110"/>
      <c r="M157" s="110"/>
      <c r="N157" s="110"/>
      <c r="O157" s="242">
        <v>1</v>
      </c>
      <c r="P157" s="242" t="s">
        <v>150</v>
      </c>
      <c r="Q157" s="242" t="s">
        <v>150</v>
      </c>
      <c r="R157" s="242" t="s">
        <v>150</v>
      </c>
      <c r="S157" s="242" t="s">
        <v>150</v>
      </c>
      <c r="T157" s="242" t="s">
        <v>150</v>
      </c>
      <c r="U157" s="242" t="s">
        <v>150</v>
      </c>
      <c r="V157" s="242" t="s">
        <v>150</v>
      </c>
      <c r="W157" s="242" t="s">
        <v>150</v>
      </c>
      <c r="X157" s="242" t="s">
        <v>150</v>
      </c>
      <c r="Y157" s="138"/>
      <c r="Z157" s="138"/>
    </row>
    <row r="158" spans="2:26" ht="53.25" customHeight="1">
      <c r="B158" s="130">
        <v>150</v>
      </c>
      <c r="C158" s="237" t="s">
        <v>2437</v>
      </c>
      <c r="D158" s="110"/>
      <c r="E158" s="135" t="s">
        <v>45</v>
      </c>
      <c r="F158" s="130" t="s">
        <v>2</v>
      </c>
      <c r="G158" s="169" t="s">
        <v>148</v>
      </c>
      <c r="H158" s="110"/>
      <c r="I158" s="110"/>
      <c r="J158" s="243">
        <v>300000</v>
      </c>
      <c r="K158" s="110"/>
      <c r="L158" s="110"/>
      <c r="M158" s="110"/>
      <c r="N158" s="110"/>
      <c r="O158" s="242">
        <v>1</v>
      </c>
      <c r="P158" s="242" t="s">
        <v>150</v>
      </c>
      <c r="Q158" s="242" t="s">
        <v>150</v>
      </c>
      <c r="R158" s="242" t="s">
        <v>150</v>
      </c>
      <c r="S158" s="242" t="s">
        <v>150</v>
      </c>
      <c r="T158" s="242" t="s">
        <v>150</v>
      </c>
      <c r="U158" s="242" t="s">
        <v>150</v>
      </c>
      <c r="V158" s="242" t="s">
        <v>150</v>
      </c>
      <c r="W158" s="242" t="s">
        <v>150</v>
      </c>
      <c r="X158" s="242" t="s">
        <v>150</v>
      </c>
      <c r="Y158" s="138"/>
      <c r="Z158" s="138"/>
    </row>
    <row r="159" spans="2:26" ht="53.25" customHeight="1">
      <c r="B159" s="130">
        <v>151</v>
      </c>
      <c r="C159" s="237" t="s">
        <v>2438</v>
      </c>
      <c r="D159" s="110"/>
      <c r="E159" s="135" t="s">
        <v>45</v>
      </c>
      <c r="F159" s="130" t="s">
        <v>2</v>
      </c>
      <c r="G159" s="169" t="s">
        <v>148</v>
      </c>
      <c r="H159" s="110"/>
      <c r="I159" s="110"/>
      <c r="J159" s="243">
        <v>300000</v>
      </c>
      <c r="K159" s="110"/>
      <c r="L159" s="110"/>
      <c r="M159" s="110"/>
      <c r="N159" s="110"/>
      <c r="O159" s="242">
        <v>1</v>
      </c>
      <c r="P159" s="242" t="s">
        <v>150</v>
      </c>
      <c r="Q159" s="242" t="s">
        <v>150</v>
      </c>
      <c r="R159" s="242" t="s">
        <v>150</v>
      </c>
      <c r="S159" s="242" t="s">
        <v>150</v>
      </c>
      <c r="T159" s="242" t="s">
        <v>150</v>
      </c>
      <c r="U159" s="242" t="s">
        <v>150</v>
      </c>
      <c r="V159" s="242" t="s">
        <v>150</v>
      </c>
      <c r="W159" s="242" t="s">
        <v>150</v>
      </c>
      <c r="X159" s="242" t="s">
        <v>150</v>
      </c>
      <c r="Y159" s="138"/>
      <c r="Z159" s="138"/>
    </row>
    <row r="160" spans="2:26" ht="53.25" customHeight="1">
      <c r="B160" s="130">
        <v>152</v>
      </c>
      <c r="C160" s="237" t="s">
        <v>2439</v>
      </c>
      <c r="D160" s="110"/>
      <c r="E160" s="135" t="s">
        <v>45</v>
      </c>
      <c r="F160" s="130" t="s">
        <v>2</v>
      </c>
      <c r="G160" s="169" t="s">
        <v>148</v>
      </c>
      <c r="H160" s="110"/>
      <c r="I160" s="110"/>
      <c r="J160" s="243">
        <v>1600000</v>
      </c>
      <c r="K160" s="110"/>
      <c r="L160" s="110"/>
      <c r="M160" s="110"/>
      <c r="N160" s="110"/>
      <c r="O160" s="242">
        <v>1</v>
      </c>
      <c r="P160" s="242" t="s">
        <v>150</v>
      </c>
      <c r="Q160" s="242" t="s">
        <v>150</v>
      </c>
      <c r="R160" s="242" t="s">
        <v>150</v>
      </c>
      <c r="S160" s="242" t="s">
        <v>150</v>
      </c>
      <c r="T160" s="242" t="s">
        <v>150</v>
      </c>
      <c r="U160" s="242" t="s">
        <v>150</v>
      </c>
      <c r="V160" s="242" t="s">
        <v>150</v>
      </c>
      <c r="W160" s="242" t="s">
        <v>150</v>
      </c>
      <c r="X160" s="242" t="s">
        <v>150</v>
      </c>
      <c r="Y160" s="138"/>
      <c r="Z160" s="138"/>
    </row>
    <row r="161" spans="2:26" ht="53.25" customHeight="1">
      <c r="B161" s="130">
        <v>153</v>
      </c>
      <c r="C161" s="237" t="s">
        <v>2440</v>
      </c>
      <c r="D161" s="110"/>
      <c r="E161" s="135" t="s">
        <v>45</v>
      </c>
      <c r="F161" s="130" t="s">
        <v>2</v>
      </c>
      <c r="G161" s="169" t="s">
        <v>148</v>
      </c>
      <c r="H161" s="110"/>
      <c r="I161" s="110"/>
      <c r="J161" s="243">
        <v>300000</v>
      </c>
      <c r="K161" s="110"/>
      <c r="L161" s="110"/>
      <c r="M161" s="110"/>
      <c r="N161" s="110"/>
      <c r="O161" s="242">
        <v>1</v>
      </c>
      <c r="P161" s="242" t="s">
        <v>150</v>
      </c>
      <c r="Q161" s="242" t="s">
        <v>150</v>
      </c>
      <c r="R161" s="242" t="s">
        <v>150</v>
      </c>
      <c r="S161" s="242" t="s">
        <v>150</v>
      </c>
      <c r="T161" s="242" t="s">
        <v>150</v>
      </c>
      <c r="U161" s="242" t="s">
        <v>150</v>
      </c>
      <c r="V161" s="242" t="s">
        <v>150</v>
      </c>
      <c r="W161" s="242" t="s">
        <v>150</v>
      </c>
      <c r="X161" s="242" t="s">
        <v>150</v>
      </c>
      <c r="Y161" s="138"/>
      <c r="Z161" s="138"/>
    </row>
    <row r="162" spans="2:26" ht="53.25" customHeight="1">
      <c r="B162" s="130">
        <v>154</v>
      </c>
      <c r="C162" s="237" t="s">
        <v>2441</v>
      </c>
      <c r="D162" s="110"/>
      <c r="E162" s="135" t="s">
        <v>45</v>
      </c>
      <c r="F162" s="130" t="s">
        <v>2</v>
      </c>
      <c r="G162" s="169" t="s">
        <v>148</v>
      </c>
      <c r="H162" s="110"/>
      <c r="I162" s="110"/>
      <c r="J162" s="243">
        <v>300000</v>
      </c>
      <c r="K162" s="110"/>
      <c r="L162" s="110"/>
      <c r="M162" s="110"/>
      <c r="N162" s="110"/>
      <c r="O162" s="242">
        <v>1</v>
      </c>
      <c r="P162" s="242" t="s">
        <v>150</v>
      </c>
      <c r="Q162" s="242" t="s">
        <v>150</v>
      </c>
      <c r="R162" s="242" t="s">
        <v>150</v>
      </c>
      <c r="S162" s="242" t="s">
        <v>150</v>
      </c>
      <c r="T162" s="242" t="s">
        <v>150</v>
      </c>
      <c r="U162" s="242" t="s">
        <v>150</v>
      </c>
      <c r="V162" s="242" t="s">
        <v>150</v>
      </c>
      <c r="W162" s="242" t="s">
        <v>150</v>
      </c>
      <c r="X162" s="242" t="s">
        <v>150</v>
      </c>
      <c r="Y162" s="138"/>
      <c r="Z162" s="138"/>
    </row>
    <row r="163" spans="2:26" ht="53.25" customHeight="1">
      <c r="B163" s="130">
        <v>155</v>
      </c>
      <c r="C163" s="237" t="s">
        <v>2442</v>
      </c>
      <c r="D163" s="110"/>
      <c r="E163" s="135" t="s">
        <v>45</v>
      </c>
      <c r="F163" s="130" t="s">
        <v>2</v>
      </c>
      <c r="G163" s="169" t="s">
        <v>148</v>
      </c>
      <c r="H163" s="110"/>
      <c r="I163" s="110"/>
      <c r="J163" s="243">
        <v>300000</v>
      </c>
      <c r="K163" s="110"/>
      <c r="L163" s="110"/>
      <c r="M163" s="110"/>
      <c r="N163" s="110"/>
      <c r="O163" s="242">
        <v>1</v>
      </c>
      <c r="P163" s="242" t="s">
        <v>150</v>
      </c>
      <c r="Q163" s="242" t="s">
        <v>150</v>
      </c>
      <c r="R163" s="242" t="s">
        <v>150</v>
      </c>
      <c r="S163" s="242" t="s">
        <v>150</v>
      </c>
      <c r="T163" s="242" t="s">
        <v>150</v>
      </c>
      <c r="U163" s="242" t="s">
        <v>150</v>
      </c>
      <c r="V163" s="242" t="s">
        <v>150</v>
      </c>
      <c r="W163" s="242" t="s">
        <v>150</v>
      </c>
      <c r="X163" s="242" t="s">
        <v>150</v>
      </c>
      <c r="Y163" s="138"/>
      <c r="Z163" s="138"/>
    </row>
    <row r="164" spans="2:26" ht="53.25" customHeight="1">
      <c r="B164" s="130">
        <v>156</v>
      </c>
      <c r="C164" s="237" t="s">
        <v>2443</v>
      </c>
      <c r="D164" s="110"/>
      <c r="E164" s="135" t="s">
        <v>45</v>
      </c>
      <c r="F164" s="130" t="s">
        <v>2</v>
      </c>
      <c r="G164" s="169" t="s">
        <v>148</v>
      </c>
      <c r="H164" s="110"/>
      <c r="I164" s="110"/>
      <c r="J164" s="243">
        <v>200000</v>
      </c>
      <c r="K164" s="110"/>
      <c r="L164" s="110"/>
      <c r="M164" s="110"/>
      <c r="N164" s="110"/>
      <c r="O164" s="242">
        <v>1</v>
      </c>
      <c r="P164" s="242" t="s">
        <v>150</v>
      </c>
      <c r="Q164" s="242" t="s">
        <v>150</v>
      </c>
      <c r="R164" s="242" t="s">
        <v>150</v>
      </c>
      <c r="S164" s="242" t="s">
        <v>150</v>
      </c>
      <c r="T164" s="242" t="s">
        <v>150</v>
      </c>
      <c r="U164" s="242" t="s">
        <v>150</v>
      </c>
      <c r="V164" s="242" t="s">
        <v>150</v>
      </c>
      <c r="W164" s="242" t="s">
        <v>150</v>
      </c>
      <c r="X164" s="242" t="s">
        <v>150</v>
      </c>
      <c r="Y164" s="138"/>
      <c r="Z164" s="138"/>
    </row>
    <row r="165" spans="2:26" ht="53.25" customHeight="1">
      <c r="B165" s="130">
        <v>157</v>
      </c>
      <c r="C165" s="237" t="s">
        <v>2444</v>
      </c>
      <c r="D165" s="110"/>
      <c r="E165" s="135" t="s">
        <v>45</v>
      </c>
      <c r="F165" s="130" t="s">
        <v>2</v>
      </c>
      <c r="G165" s="169" t="s">
        <v>148</v>
      </c>
      <c r="H165" s="110"/>
      <c r="I165" s="110"/>
      <c r="J165" s="243">
        <v>200000</v>
      </c>
      <c r="K165" s="110"/>
      <c r="L165" s="110"/>
      <c r="M165" s="110"/>
      <c r="N165" s="110"/>
      <c r="O165" s="242">
        <v>1</v>
      </c>
      <c r="P165" s="242" t="s">
        <v>150</v>
      </c>
      <c r="Q165" s="242" t="s">
        <v>150</v>
      </c>
      <c r="R165" s="242" t="s">
        <v>150</v>
      </c>
      <c r="S165" s="242" t="s">
        <v>150</v>
      </c>
      <c r="T165" s="242" t="s">
        <v>150</v>
      </c>
      <c r="U165" s="242" t="s">
        <v>150</v>
      </c>
      <c r="V165" s="242" t="s">
        <v>150</v>
      </c>
      <c r="W165" s="242" t="s">
        <v>150</v>
      </c>
      <c r="X165" s="242" t="s">
        <v>150</v>
      </c>
      <c r="Y165" s="138"/>
      <c r="Z165" s="138"/>
    </row>
    <row r="166" spans="2:26" ht="53.25" customHeight="1">
      <c r="B166" s="130">
        <v>158</v>
      </c>
      <c r="C166" s="237" t="s">
        <v>2445</v>
      </c>
      <c r="D166" s="110"/>
      <c r="E166" s="130" t="s">
        <v>36</v>
      </c>
      <c r="F166" s="130" t="s">
        <v>2</v>
      </c>
      <c r="G166" s="169" t="s">
        <v>148</v>
      </c>
      <c r="H166" s="110"/>
      <c r="I166" s="110"/>
      <c r="J166" s="243">
        <v>100000</v>
      </c>
      <c r="K166" s="110"/>
      <c r="L166" s="110"/>
      <c r="M166" s="110"/>
      <c r="N166" s="110"/>
      <c r="O166" s="242">
        <v>1</v>
      </c>
      <c r="P166" s="242" t="s">
        <v>150</v>
      </c>
      <c r="Q166" s="242" t="s">
        <v>150</v>
      </c>
      <c r="R166" s="242" t="s">
        <v>150</v>
      </c>
      <c r="S166" s="242" t="s">
        <v>150</v>
      </c>
      <c r="T166" s="242" t="s">
        <v>150</v>
      </c>
      <c r="U166" s="242" t="s">
        <v>150</v>
      </c>
      <c r="V166" s="242" t="s">
        <v>150</v>
      </c>
      <c r="W166" s="242" t="s">
        <v>150</v>
      </c>
      <c r="X166" s="242" t="s">
        <v>150</v>
      </c>
      <c r="Y166" s="138"/>
      <c r="Z166" s="138"/>
    </row>
    <row r="167" spans="2:26" ht="53.25" customHeight="1">
      <c r="B167" s="130">
        <v>159</v>
      </c>
      <c r="C167" s="237" t="s">
        <v>2446</v>
      </c>
      <c r="D167" s="110"/>
      <c r="E167" s="130" t="s">
        <v>36</v>
      </c>
      <c r="F167" s="130" t="s">
        <v>2</v>
      </c>
      <c r="G167" s="169" t="s">
        <v>148</v>
      </c>
      <c r="H167" s="110"/>
      <c r="I167" s="110"/>
      <c r="J167" s="243">
        <v>100000</v>
      </c>
      <c r="K167" s="110"/>
      <c r="L167" s="110"/>
      <c r="M167" s="110"/>
      <c r="N167" s="110"/>
      <c r="O167" s="242">
        <v>1</v>
      </c>
      <c r="P167" s="242" t="s">
        <v>150</v>
      </c>
      <c r="Q167" s="242" t="s">
        <v>150</v>
      </c>
      <c r="R167" s="242" t="s">
        <v>150</v>
      </c>
      <c r="S167" s="242" t="s">
        <v>150</v>
      </c>
      <c r="T167" s="242" t="s">
        <v>150</v>
      </c>
      <c r="U167" s="242" t="s">
        <v>150</v>
      </c>
      <c r="V167" s="242" t="s">
        <v>150</v>
      </c>
      <c r="W167" s="242" t="s">
        <v>150</v>
      </c>
      <c r="X167" s="242" t="s">
        <v>150</v>
      </c>
      <c r="Y167" s="138"/>
      <c r="Z167" s="138"/>
    </row>
    <row r="168" spans="2:26" ht="53.25" customHeight="1">
      <c r="B168" s="130">
        <v>160</v>
      </c>
      <c r="C168" s="237" t="s">
        <v>2447</v>
      </c>
      <c r="D168" s="110"/>
      <c r="E168" s="130" t="s">
        <v>36</v>
      </c>
      <c r="F168" s="130" t="s">
        <v>2</v>
      </c>
      <c r="G168" s="169" t="s">
        <v>148</v>
      </c>
      <c r="H168" s="110"/>
      <c r="I168" s="110"/>
      <c r="J168" s="243">
        <v>100000</v>
      </c>
      <c r="K168" s="110"/>
      <c r="L168" s="110"/>
      <c r="M168" s="110"/>
      <c r="N168" s="110"/>
      <c r="O168" s="242">
        <v>1</v>
      </c>
      <c r="P168" s="242" t="s">
        <v>150</v>
      </c>
      <c r="Q168" s="242" t="s">
        <v>150</v>
      </c>
      <c r="R168" s="242" t="s">
        <v>150</v>
      </c>
      <c r="S168" s="242" t="s">
        <v>150</v>
      </c>
      <c r="T168" s="242" t="s">
        <v>150</v>
      </c>
      <c r="U168" s="242" t="s">
        <v>150</v>
      </c>
      <c r="V168" s="242" t="s">
        <v>150</v>
      </c>
      <c r="W168" s="242" t="s">
        <v>150</v>
      </c>
      <c r="X168" s="242" t="s">
        <v>150</v>
      </c>
      <c r="Y168" s="138"/>
      <c r="Z168" s="138"/>
    </row>
    <row r="169" spans="2:26" ht="53.25" customHeight="1">
      <c r="B169" s="130">
        <v>161</v>
      </c>
      <c r="C169" s="237" t="s">
        <v>2448</v>
      </c>
      <c r="D169" s="110"/>
      <c r="E169" s="130" t="s">
        <v>36</v>
      </c>
      <c r="F169" s="130" t="s">
        <v>2</v>
      </c>
      <c r="G169" s="169" t="s">
        <v>148</v>
      </c>
      <c r="H169" s="110"/>
      <c r="I169" s="110"/>
      <c r="J169" s="243">
        <v>100000</v>
      </c>
      <c r="K169" s="110"/>
      <c r="L169" s="110"/>
      <c r="M169" s="110"/>
      <c r="N169" s="110"/>
      <c r="O169" s="242">
        <v>1</v>
      </c>
      <c r="P169" s="242" t="s">
        <v>150</v>
      </c>
      <c r="Q169" s="242" t="s">
        <v>150</v>
      </c>
      <c r="R169" s="242" t="s">
        <v>150</v>
      </c>
      <c r="S169" s="242" t="s">
        <v>150</v>
      </c>
      <c r="T169" s="242" t="s">
        <v>150</v>
      </c>
      <c r="U169" s="242" t="s">
        <v>150</v>
      </c>
      <c r="V169" s="242" t="s">
        <v>150</v>
      </c>
      <c r="W169" s="242" t="s">
        <v>150</v>
      </c>
      <c r="X169" s="242" t="s">
        <v>150</v>
      </c>
      <c r="Y169" s="138"/>
      <c r="Z169" s="138"/>
    </row>
    <row r="170" spans="2:26" ht="53.25" customHeight="1">
      <c r="B170" s="130">
        <v>162</v>
      </c>
      <c r="C170" s="237" t="s">
        <v>2449</v>
      </c>
      <c r="D170" s="110"/>
      <c r="E170" s="130" t="s">
        <v>36</v>
      </c>
      <c r="F170" s="130" t="s">
        <v>2</v>
      </c>
      <c r="G170" s="169" t="s">
        <v>148</v>
      </c>
      <c r="H170" s="110"/>
      <c r="I170" s="110"/>
      <c r="J170" s="243">
        <v>100000</v>
      </c>
      <c r="K170" s="110"/>
      <c r="L170" s="110"/>
      <c r="M170" s="110"/>
      <c r="N170" s="110"/>
      <c r="O170" s="242">
        <v>1</v>
      </c>
      <c r="P170" s="242" t="s">
        <v>150</v>
      </c>
      <c r="Q170" s="242" t="s">
        <v>150</v>
      </c>
      <c r="R170" s="242" t="s">
        <v>150</v>
      </c>
      <c r="S170" s="242" t="s">
        <v>150</v>
      </c>
      <c r="T170" s="242" t="s">
        <v>150</v>
      </c>
      <c r="U170" s="242" t="s">
        <v>150</v>
      </c>
      <c r="V170" s="242" t="s">
        <v>150</v>
      </c>
      <c r="W170" s="242" t="s">
        <v>150</v>
      </c>
      <c r="X170" s="242" t="s">
        <v>150</v>
      </c>
      <c r="Y170" s="138"/>
      <c r="Z170" s="138"/>
    </row>
    <row r="171" spans="2:26" ht="53.25" customHeight="1">
      <c r="B171" s="130">
        <v>163</v>
      </c>
      <c r="C171" s="237" t="s">
        <v>2450</v>
      </c>
      <c r="D171" s="110"/>
      <c r="E171" s="130" t="s">
        <v>47</v>
      </c>
      <c r="F171" s="130" t="s">
        <v>2</v>
      </c>
      <c r="G171" s="169" t="s">
        <v>148</v>
      </c>
      <c r="H171" s="110"/>
      <c r="I171" s="110"/>
      <c r="J171" s="243">
        <v>300000</v>
      </c>
      <c r="K171" s="110"/>
      <c r="L171" s="110"/>
      <c r="M171" s="110"/>
      <c r="N171" s="110"/>
      <c r="O171" s="242">
        <v>1</v>
      </c>
      <c r="P171" s="242" t="s">
        <v>150</v>
      </c>
      <c r="Q171" s="242" t="s">
        <v>150</v>
      </c>
      <c r="R171" s="242" t="s">
        <v>150</v>
      </c>
      <c r="S171" s="242" t="s">
        <v>150</v>
      </c>
      <c r="T171" s="242" t="s">
        <v>150</v>
      </c>
      <c r="U171" s="242" t="s">
        <v>150</v>
      </c>
      <c r="V171" s="242" t="s">
        <v>150</v>
      </c>
      <c r="W171" s="242" t="s">
        <v>150</v>
      </c>
      <c r="X171" s="242" t="s">
        <v>150</v>
      </c>
      <c r="Y171" s="138"/>
      <c r="Z171" s="138"/>
    </row>
    <row r="172" spans="2:26" ht="53.25" customHeight="1">
      <c r="B172" s="130">
        <v>164</v>
      </c>
      <c r="C172" s="237" t="s">
        <v>2451</v>
      </c>
      <c r="D172" s="110"/>
      <c r="E172" s="130" t="s">
        <v>47</v>
      </c>
      <c r="F172" s="130" t="s">
        <v>2</v>
      </c>
      <c r="G172" s="169" t="s">
        <v>148</v>
      </c>
      <c r="H172" s="110"/>
      <c r="I172" s="110"/>
      <c r="J172" s="243">
        <v>300000</v>
      </c>
      <c r="K172" s="110"/>
      <c r="L172" s="110"/>
      <c r="M172" s="110"/>
      <c r="N172" s="110"/>
      <c r="O172" s="242">
        <v>1</v>
      </c>
      <c r="P172" s="242" t="s">
        <v>150</v>
      </c>
      <c r="Q172" s="242" t="s">
        <v>150</v>
      </c>
      <c r="R172" s="242" t="s">
        <v>150</v>
      </c>
      <c r="S172" s="242" t="s">
        <v>150</v>
      </c>
      <c r="T172" s="242" t="s">
        <v>150</v>
      </c>
      <c r="U172" s="242" t="s">
        <v>150</v>
      </c>
      <c r="V172" s="242" t="s">
        <v>150</v>
      </c>
      <c r="W172" s="242" t="s">
        <v>150</v>
      </c>
      <c r="X172" s="242" t="s">
        <v>150</v>
      </c>
      <c r="Y172" s="138"/>
      <c r="Z172" s="138"/>
    </row>
    <row r="173" spans="2:26" ht="53.25" customHeight="1">
      <c r="B173" s="130">
        <v>165</v>
      </c>
      <c r="C173" s="237" t="s">
        <v>2452</v>
      </c>
      <c r="D173" s="110"/>
      <c r="E173" s="130" t="s">
        <v>47</v>
      </c>
      <c r="F173" s="130" t="s">
        <v>2</v>
      </c>
      <c r="G173" s="169" t="s">
        <v>148</v>
      </c>
      <c r="H173" s="110"/>
      <c r="I173" s="110"/>
      <c r="J173" s="243">
        <v>300000</v>
      </c>
      <c r="K173" s="110"/>
      <c r="L173" s="110"/>
      <c r="M173" s="110"/>
      <c r="N173" s="110"/>
      <c r="O173" s="242">
        <v>1</v>
      </c>
      <c r="P173" s="242" t="s">
        <v>150</v>
      </c>
      <c r="Q173" s="242" t="s">
        <v>150</v>
      </c>
      <c r="R173" s="242" t="s">
        <v>150</v>
      </c>
      <c r="S173" s="242" t="s">
        <v>150</v>
      </c>
      <c r="T173" s="242" t="s">
        <v>150</v>
      </c>
      <c r="U173" s="242" t="s">
        <v>150</v>
      </c>
      <c r="V173" s="242" t="s">
        <v>150</v>
      </c>
      <c r="W173" s="242" t="s">
        <v>150</v>
      </c>
      <c r="X173" s="242" t="s">
        <v>150</v>
      </c>
      <c r="Y173" s="138"/>
      <c r="Z173" s="138"/>
    </row>
    <row r="174" spans="2:26" ht="53.25" customHeight="1">
      <c r="B174" s="130">
        <v>166</v>
      </c>
      <c r="C174" s="237" t="s">
        <v>2453</v>
      </c>
      <c r="D174" s="110"/>
      <c r="E174" s="130" t="s">
        <v>47</v>
      </c>
      <c r="F174" s="130" t="s">
        <v>2</v>
      </c>
      <c r="G174" s="169" t="s">
        <v>148</v>
      </c>
      <c r="H174" s="110"/>
      <c r="I174" s="110"/>
      <c r="J174" s="243">
        <v>300000</v>
      </c>
      <c r="K174" s="110"/>
      <c r="L174" s="110"/>
      <c r="M174" s="110"/>
      <c r="N174" s="110"/>
      <c r="O174" s="242">
        <v>1</v>
      </c>
      <c r="P174" s="242" t="s">
        <v>150</v>
      </c>
      <c r="Q174" s="242" t="s">
        <v>150</v>
      </c>
      <c r="R174" s="242" t="s">
        <v>150</v>
      </c>
      <c r="S174" s="242" t="s">
        <v>150</v>
      </c>
      <c r="T174" s="242" t="s">
        <v>150</v>
      </c>
      <c r="U174" s="242" t="s">
        <v>150</v>
      </c>
      <c r="V174" s="242" t="s">
        <v>150</v>
      </c>
      <c r="W174" s="242" t="s">
        <v>150</v>
      </c>
      <c r="X174" s="242" t="s">
        <v>150</v>
      </c>
      <c r="Y174" s="138"/>
      <c r="Z174" s="138"/>
    </row>
    <row r="175" spans="2:26" ht="53.25" customHeight="1">
      <c r="B175" s="130">
        <v>167</v>
      </c>
      <c r="C175" s="237" t="s">
        <v>2454</v>
      </c>
      <c r="D175" s="110"/>
      <c r="E175" s="130" t="s">
        <v>47</v>
      </c>
      <c r="F175" s="130" t="s">
        <v>2</v>
      </c>
      <c r="G175" s="169" t="s">
        <v>148</v>
      </c>
      <c r="H175" s="110"/>
      <c r="I175" s="110"/>
      <c r="J175" s="243">
        <v>300000</v>
      </c>
      <c r="K175" s="110"/>
      <c r="L175" s="110"/>
      <c r="M175" s="110"/>
      <c r="N175" s="110"/>
      <c r="O175" s="242">
        <v>1</v>
      </c>
      <c r="P175" s="242" t="s">
        <v>150</v>
      </c>
      <c r="Q175" s="242" t="s">
        <v>150</v>
      </c>
      <c r="R175" s="242" t="s">
        <v>150</v>
      </c>
      <c r="S175" s="242" t="s">
        <v>150</v>
      </c>
      <c r="T175" s="242" t="s">
        <v>150</v>
      </c>
      <c r="U175" s="242" t="s">
        <v>150</v>
      </c>
      <c r="V175" s="242" t="s">
        <v>150</v>
      </c>
      <c r="W175" s="242" t="s">
        <v>150</v>
      </c>
      <c r="X175" s="242" t="s">
        <v>150</v>
      </c>
      <c r="Y175" s="138"/>
      <c r="Z175" s="138"/>
    </row>
    <row r="176" spans="2:26" ht="53.25" customHeight="1">
      <c r="B176" s="130">
        <v>168</v>
      </c>
      <c r="C176" s="237" t="s">
        <v>2455</v>
      </c>
      <c r="D176" s="110"/>
      <c r="E176" s="130" t="s">
        <v>47</v>
      </c>
      <c r="F176" s="130" t="s">
        <v>2</v>
      </c>
      <c r="G176" s="169" t="s">
        <v>148</v>
      </c>
      <c r="H176" s="110"/>
      <c r="I176" s="110"/>
      <c r="J176" s="243">
        <v>300000</v>
      </c>
      <c r="K176" s="110"/>
      <c r="L176" s="110"/>
      <c r="M176" s="110"/>
      <c r="N176" s="110"/>
      <c r="O176" s="242" t="s">
        <v>150</v>
      </c>
      <c r="P176" s="242">
        <v>1</v>
      </c>
      <c r="Q176" s="242" t="s">
        <v>150</v>
      </c>
      <c r="R176" s="242" t="s">
        <v>150</v>
      </c>
      <c r="S176" s="242" t="s">
        <v>150</v>
      </c>
      <c r="T176" s="242" t="s">
        <v>150</v>
      </c>
      <c r="U176" s="242" t="s">
        <v>150</v>
      </c>
      <c r="V176" s="242" t="s">
        <v>150</v>
      </c>
      <c r="W176" s="242" t="s">
        <v>150</v>
      </c>
      <c r="X176" s="242" t="s">
        <v>150</v>
      </c>
      <c r="Y176" s="138"/>
      <c r="Z176" s="138"/>
    </row>
    <row r="177" spans="2:26" ht="53.25" customHeight="1">
      <c r="B177" s="130">
        <v>169</v>
      </c>
      <c r="C177" s="237" t="s">
        <v>2456</v>
      </c>
      <c r="D177" s="110"/>
      <c r="E177" s="130" t="s">
        <v>47</v>
      </c>
      <c r="F177" s="130" t="s">
        <v>2</v>
      </c>
      <c r="G177" s="169" t="s">
        <v>148</v>
      </c>
      <c r="H177" s="110"/>
      <c r="I177" s="110"/>
      <c r="J177" s="243">
        <v>300000</v>
      </c>
      <c r="K177" s="110"/>
      <c r="L177" s="110"/>
      <c r="M177" s="110"/>
      <c r="N177" s="110"/>
      <c r="O177" s="242" t="s">
        <v>150</v>
      </c>
      <c r="P177" s="242">
        <v>1</v>
      </c>
      <c r="Q177" s="242" t="s">
        <v>150</v>
      </c>
      <c r="R177" s="242" t="s">
        <v>150</v>
      </c>
      <c r="S177" s="242" t="s">
        <v>150</v>
      </c>
      <c r="T177" s="242" t="s">
        <v>150</v>
      </c>
      <c r="U177" s="242" t="s">
        <v>150</v>
      </c>
      <c r="V177" s="242" t="s">
        <v>150</v>
      </c>
      <c r="W177" s="242" t="s">
        <v>150</v>
      </c>
      <c r="X177" s="242" t="s">
        <v>150</v>
      </c>
      <c r="Y177" s="138"/>
      <c r="Z177" s="138"/>
    </row>
    <row r="178" spans="2:26" ht="53.25" customHeight="1">
      <c r="B178" s="130">
        <v>170</v>
      </c>
      <c r="C178" s="237" t="s">
        <v>2457</v>
      </c>
      <c r="D178" s="110"/>
      <c r="E178" s="130" t="s">
        <v>47</v>
      </c>
      <c r="F178" s="130" t="s">
        <v>2</v>
      </c>
      <c r="G178" s="169" t="s">
        <v>148</v>
      </c>
      <c r="H178" s="110"/>
      <c r="I178" s="110"/>
      <c r="J178" s="243">
        <v>300000</v>
      </c>
      <c r="K178" s="110"/>
      <c r="L178" s="110"/>
      <c r="M178" s="110"/>
      <c r="N178" s="110"/>
      <c r="O178" s="242" t="s">
        <v>150</v>
      </c>
      <c r="P178" s="242">
        <v>1</v>
      </c>
      <c r="Q178" s="242" t="s">
        <v>150</v>
      </c>
      <c r="R178" s="242" t="s">
        <v>150</v>
      </c>
      <c r="S178" s="242" t="s">
        <v>150</v>
      </c>
      <c r="T178" s="242" t="s">
        <v>150</v>
      </c>
      <c r="U178" s="242" t="s">
        <v>150</v>
      </c>
      <c r="V178" s="242" t="s">
        <v>150</v>
      </c>
      <c r="W178" s="242" t="s">
        <v>150</v>
      </c>
      <c r="X178" s="242" t="s">
        <v>150</v>
      </c>
      <c r="Y178" s="138"/>
      <c r="Z178" s="138"/>
    </row>
    <row r="179" spans="2:26" ht="53.25" customHeight="1">
      <c r="B179" s="130">
        <v>171</v>
      </c>
      <c r="C179" s="237" t="s">
        <v>2458</v>
      </c>
      <c r="D179" s="110"/>
      <c r="E179" s="130" t="s">
        <v>47</v>
      </c>
      <c r="F179" s="130" t="s">
        <v>2</v>
      </c>
      <c r="G179" s="169" t="s">
        <v>148</v>
      </c>
      <c r="H179" s="110"/>
      <c r="I179" s="110"/>
      <c r="J179" s="243">
        <v>400000</v>
      </c>
      <c r="K179" s="110"/>
      <c r="L179" s="110"/>
      <c r="M179" s="110"/>
      <c r="N179" s="110"/>
      <c r="O179" s="242">
        <v>1</v>
      </c>
      <c r="P179" s="242" t="s">
        <v>150</v>
      </c>
      <c r="Q179" s="242" t="s">
        <v>150</v>
      </c>
      <c r="R179" s="242" t="s">
        <v>150</v>
      </c>
      <c r="S179" s="242" t="s">
        <v>150</v>
      </c>
      <c r="T179" s="242" t="s">
        <v>150</v>
      </c>
      <c r="U179" s="242" t="s">
        <v>150</v>
      </c>
      <c r="V179" s="242" t="s">
        <v>150</v>
      </c>
      <c r="W179" s="242" t="s">
        <v>150</v>
      </c>
      <c r="X179" s="242" t="s">
        <v>150</v>
      </c>
      <c r="Y179" s="138"/>
      <c r="Z179" s="138"/>
    </row>
    <row r="180" spans="2:26" ht="53.25" customHeight="1">
      <c r="B180" s="130">
        <v>172</v>
      </c>
      <c r="C180" s="237" t="s">
        <v>2459</v>
      </c>
      <c r="D180" s="110"/>
      <c r="E180" s="130" t="s">
        <v>47</v>
      </c>
      <c r="F180" s="130" t="s">
        <v>2</v>
      </c>
      <c r="G180" s="169" t="s">
        <v>148</v>
      </c>
      <c r="H180" s="110"/>
      <c r="I180" s="110"/>
      <c r="J180" s="243">
        <v>300000</v>
      </c>
      <c r="K180" s="110"/>
      <c r="L180" s="110"/>
      <c r="M180" s="110"/>
      <c r="N180" s="110"/>
      <c r="O180" s="242" t="s">
        <v>150</v>
      </c>
      <c r="P180" s="242">
        <v>1</v>
      </c>
      <c r="Q180" s="242" t="s">
        <v>150</v>
      </c>
      <c r="R180" s="242" t="s">
        <v>150</v>
      </c>
      <c r="S180" s="242" t="s">
        <v>150</v>
      </c>
      <c r="T180" s="242" t="s">
        <v>150</v>
      </c>
      <c r="U180" s="242" t="s">
        <v>150</v>
      </c>
      <c r="V180" s="242" t="s">
        <v>150</v>
      </c>
      <c r="W180" s="242" t="s">
        <v>150</v>
      </c>
      <c r="X180" s="242" t="s">
        <v>150</v>
      </c>
      <c r="Y180" s="138"/>
      <c r="Z180" s="138"/>
    </row>
    <row r="181" spans="2:26" ht="53.25" customHeight="1">
      <c r="B181" s="130">
        <v>173</v>
      </c>
      <c r="C181" s="237" t="s">
        <v>2460</v>
      </c>
      <c r="D181" s="110"/>
      <c r="E181" s="130" t="s">
        <v>47</v>
      </c>
      <c r="F181" s="130" t="s">
        <v>2</v>
      </c>
      <c r="G181" s="169" t="s">
        <v>148</v>
      </c>
      <c r="H181" s="110"/>
      <c r="I181" s="110"/>
      <c r="J181" s="243">
        <v>300000</v>
      </c>
      <c r="K181" s="110"/>
      <c r="L181" s="110"/>
      <c r="M181" s="110"/>
      <c r="N181" s="110"/>
      <c r="O181" s="242">
        <v>1</v>
      </c>
      <c r="P181" s="242" t="s">
        <v>150</v>
      </c>
      <c r="Q181" s="242" t="s">
        <v>150</v>
      </c>
      <c r="R181" s="242" t="s">
        <v>150</v>
      </c>
      <c r="S181" s="242" t="s">
        <v>150</v>
      </c>
      <c r="T181" s="242" t="s">
        <v>150</v>
      </c>
      <c r="U181" s="242" t="s">
        <v>150</v>
      </c>
      <c r="V181" s="242" t="s">
        <v>150</v>
      </c>
      <c r="W181" s="242" t="s">
        <v>150</v>
      </c>
      <c r="X181" s="242" t="s">
        <v>150</v>
      </c>
      <c r="Y181" s="138"/>
      <c r="Z181" s="138"/>
    </row>
    <row r="182" spans="2:26" ht="53.25" customHeight="1">
      <c r="B182" s="130">
        <v>174</v>
      </c>
      <c r="C182" s="237" t="s">
        <v>2461</v>
      </c>
      <c r="D182" s="110"/>
      <c r="E182" s="130" t="s">
        <v>47</v>
      </c>
      <c r="F182" s="130" t="s">
        <v>2</v>
      </c>
      <c r="G182" s="169" t="s">
        <v>148</v>
      </c>
      <c r="H182" s="110"/>
      <c r="I182" s="110"/>
      <c r="J182" s="243">
        <v>400000</v>
      </c>
      <c r="K182" s="110"/>
      <c r="L182" s="110"/>
      <c r="M182" s="110"/>
      <c r="N182" s="110"/>
      <c r="O182" s="242" t="s">
        <v>150</v>
      </c>
      <c r="P182" s="242">
        <v>1</v>
      </c>
      <c r="Q182" s="242" t="s">
        <v>150</v>
      </c>
      <c r="R182" s="242" t="s">
        <v>150</v>
      </c>
      <c r="S182" s="242" t="s">
        <v>150</v>
      </c>
      <c r="T182" s="242" t="s">
        <v>150</v>
      </c>
      <c r="U182" s="242" t="s">
        <v>150</v>
      </c>
      <c r="V182" s="242" t="s">
        <v>150</v>
      </c>
      <c r="W182" s="242" t="s">
        <v>150</v>
      </c>
      <c r="X182" s="242" t="s">
        <v>150</v>
      </c>
      <c r="Y182" s="138"/>
      <c r="Z182" s="138"/>
    </row>
    <row r="183" spans="2:26" ht="53.25" customHeight="1">
      <c r="B183" s="130">
        <v>175</v>
      </c>
      <c r="C183" s="237" t="s">
        <v>2462</v>
      </c>
      <c r="D183" s="110"/>
      <c r="E183" s="130" t="s">
        <v>47</v>
      </c>
      <c r="F183" s="130" t="s">
        <v>2</v>
      </c>
      <c r="G183" s="169" t="s">
        <v>148</v>
      </c>
      <c r="H183" s="110"/>
      <c r="I183" s="110"/>
      <c r="J183" s="243">
        <v>300000</v>
      </c>
      <c r="K183" s="110"/>
      <c r="L183" s="110"/>
      <c r="M183" s="110"/>
      <c r="N183" s="110"/>
      <c r="O183" s="242">
        <v>1</v>
      </c>
      <c r="P183" s="242" t="s">
        <v>150</v>
      </c>
      <c r="Q183" s="242" t="s">
        <v>150</v>
      </c>
      <c r="R183" s="242" t="s">
        <v>150</v>
      </c>
      <c r="S183" s="242" t="s">
        <v>150</v>
      </c>
      <c r="T183" s="242" t="s">
        <v>150</v>
      </c>
      <c r="U183" s="242" t="s">
        <v>150</v>
      </c>
      <c r="V183" s="242" t="s">
        <v>150</v>
      </c>
      <c r="W183" s="242" t="s">
        <v>150</v>
      </c>
      <c r="X183" s="242" t="s">
        <v>150</v>
      </c>
      <c r="Y183" s="138"/>
      <c r="Z183" s="138"/>
    </row>
    <row r="184" spans="2:26" ht="53.25" customHeight="1">
      <c r="B184" s="130">
        <v>176</v>
      </c>
      <c r="C184" s="237" t="s">
        <v>2463</v>
      </c>
      <c r="D184" s="110"/>
      <c r="E184" s="130" t="s">
        <v>47</v>
      </c>
      <c r="F184" s="130" t="s">
        <v>2</v>
      </c>
      <c r="G184" s="169" t="s">
        <v>148</v>
      </c>
      <c r="H184" s="110"/>
      <c r="I184" s="110"/>
      <c r="J184" s="243">
        <v>100000</v>
      </c>
      <c r="K184" s="110"/>
      <c r="L184" s="110"/>
      <c r="M184" s="110"/>
      <c r="N184" s="110"/>
      <c r="O184" s="242">
        <v>1</v>
      </c>
      <c r="P184" s="242" t="s">
        <v>150</v>
      </c>
      <c r="Q184" s="242" t="s">
        <v>150</v>
      </c>
      <c r="R184" s="242" t="s">
        <v>150</v>
      </c>
      <c r="S184" s="242" t="s">
        <v>150</v>
      </c>
      <c r="T184" s="242" t="s">
        <v>150</v>
      </c>
      <c r="U184" s="242" t="s">
        <v>150</v>
      </c>
      <c r="V184" s="242" t="s">
        <v>150</v>
      </c>
      <c r="W184" s="242" t="s">
        <v>150</v>
      </c>
      <c r="X184" s="242" t="s">
        <v>150</v>
      </c>
      <c r="Y184" s="138"/>
      <c r="Z184" s="138"/>
    </row>
    <row r="185" spans="2:26" ht="53.25" customHeight="1">
      <c r="B185" s="130">
        <v>177</v>
      </c>
      <c r="C185" s="237" t="s">
        <v>2464</v>
      </c>
      <c r="D185" s="110"/>
      <c r="E185" s="130" t="s">
        <v>47</v>
      </c>
      <c r="F185" s="130" t="s">
        <v>2</v>
      </c>
      <c r="G185" s="169" t="s">
        <v>148</v>
      </c>
      <c r="H185" s="110"/>
      <c r="I185" s="110"/>
      <c r="J185" s="243">
        <v>100000</v>
      </c>
      <c r="K185" s="110"/>
      <c r="L185" s="110"/>
      <c r="M185" s="110"/>
      <c r="N185" s="110"/>
      <c r="O185" s="242">
        <v>1</v>
      </c>
      <c r="P185" s="242" t="s">
        <v>150</v>
      </c>
      <c r="Q185" s="242" t="s">
        <v>150</v>
      </c>
      <c r="R185" s="242" t="s">
        <v>150</v>
      </c>
      <c r="S185" s="242" t="s">
        <v>150</v>
      </c>
      <c r="T185" s="242" t="s">
        <v>150</v>
      </c>
      <c r="U185" s="242" t="s">
        <v>150</v>
      </c>
      <c r="V185" s="242" t="s">
        <v>150</v>
      </c>
      <c r="W185" s="242" t="s">
        <v>150</v>
      </c>
      <c r="X185" s="242" t="s">
        <v>150</v>
      </c>
      <c r="Y185" s="138"/>
      <c r="Z185" s="138"/>
    </row>
    <row r="186" spans="2:26" ht="53.25" customHeight="1">
      <c r="B186" s="130">
        <v>178</v>
      </c>
      <c r="C186" s="237" t="s">
        <v>2465</v>
      </c>
      <c r="D186" s="110"/>
      <c r="E186" s="130" t="s">
        <v>47</v>
      </c>
      <c r="F186" s="130" t="s">
        <v>2</v>
      </c>
      <c r="G186" s="169" t="s">
        <v>148</v>
      </c>
      <c r="H186" s="110"/>
      <c r="I186" s="110"/>
      <c r="J186" s="243">
        <v>300000</v>
      </c>
      <c r="K186" s="110"/>
      <c r="L186" s="110"/>
      <c r="M186" s="110"/>
      <c r="N186" s="110"/>
      <c r="O186" s="242">
        <v>1</v>
      </c>
      <c r="P186" s="242" t="s">
        <v>150</v>
      </c>
      <c r="Q186" s="242" t="s">
        <v>150</v>
      </c>
      <c r="R186" s="242" t="s">
        <v>150</v>
      </c>
      <c r="S186" s="242" t="s">
        <v>150</v>
      </c>
      <c r="T186" s="242" t="s">
        <v>150</v>
      </c>
      <c r="U186" s="242" t="s">
        <v>150</v>
      </c>
      <c r="V186" s="242" t="s">
        <v>150</v>
      </c>
      <c r="W186" s="242" t="s">
        <v>150</v>
      </c>
      <c r="X186" s="242" t="s">
        <v>150</v>
      </c>
      <c r="Y186" s="138"/>
      <c r="Z186" s="138"/>
    </row>
    <row r="187" spans="2:26" ht="53.25" customHeight="1">
      <c r="B187" s="130">
        <v>179</v>
      </c>
      <c r="C187" s="237" t="s">
        <v>2466</v>
      </c>
      <c r="D187" s="110"/>
      <c r="E187" s="130" t="s">
        <v>47</v>
      </c>
      <c r="F187" s="130" t="s">
        <v>2</v>
      </c>
      <c r="G187" s="169" t="s">
        <v>148</v>
      </c>
      <c r="H187" s="110"/>
      <c r="I187" s="110"/>
      <c r="J187" s="243">
        <v>100000</v>
      </c>
      <c r="K187" s="110"/>
      <c r="L187" s="110"/>
      <c r="M187" s="110"/>
      <c r="N187" s="110"/>
      <c r="O187" s="242">
        <v>1</v>
      </c>
      <c r="P187" s="242" t="s">
        <v>150</v>
      </c>
      <c r="Q187" s="242" t="s">
        <v>150</v>
      </c>
      <c r="R187" s="242" t="s">
        <v>150</v>
      </c>
      <c r="S187" s="242" t="s">
        <v>150</v>
      </c>
      <c r="T187" s="242" t="s">
        <v>150</v>
      </c>
      <c r="U187" s="242" t="s">
        <v>150</v>
      </c>
      <c r="V187" s="242" t="s">
        <v>150</v>
      </c>
      <c r="W187" s="242" t="s">
        <v>150</v>
      </c>
      <c r="X187" s="242" t="s">
        <v>150</v>
      </c>
      <c r="Y187" s="138"/>
      <c r="Z187" s="138"/>
    </row>
    <row r="188" spans="2:26" ht="53.25" customHeight="1">
      <c r="B188" s="130">
        <v>180</v>
      </c>
      <c r="C188" s="237" t="s">
        <v>2467</v>
      </c>
      <c r="D188" s="110"/>
      <c r="E188" s="130" t="s">
        <v>47</v>
      </c>
      <c r="F188" s="130" t="s">
        <v>2</v>
      </c>
      <c r="G188" s="169" t="s">
        <v>148</v>
      </c>
      <c r="H188" s="110"/>
      <c r="I188" s="110"/>
      <c r="J188" s="243">
        <v>100000</v>
      </c>
      <c r="K188" s="110"/>
      <c r="L188" s="110"/>
      <c r="M188" s="110"/>
      <c r="N188" s="110"/>
      <c r="O188" s="242">
        <v>1</v>
      </c>
      <c r="P188" s="242" t="s">
        <v>150</v>
      </c>
      <c r="Q188" s="242" t="s">
        <v>150</v>
      </c>
      <c r="R188" s="242" t="s">
        <v>150</v>
      </c>
      <c r="S188" s="242" t="s">
        <v>150</v>
      </c>
      <c r="T188" s="242" t="s">
        <v>150</v>
      </c>
      <c r="U188" s="242" t="s">
        <v>150</v>
      </c>
      <c r="V188" s="242" t="s">
        <v>150</v>
      </c>
      <c r="W188" s="242" t="s">
        <v>150</v>
      </c>
      <c r="X188" s="242" t="s">
        <v>150</v>
      </c>
      <c r="Y188" s="138"/>
      <c r="Z188" s="138"/>
    </row>
    <row r="189" spans="2:26" ht="53.25" customHeight="1">
      <c r="B189" s="130">
        <v>181</v>
      </c>
      <c r="C189" s="237" t="s">
        <v>2468</v>
      </c>
      <c r="D189" s="110"/>
      <c r="E189" s="130" t="s">
        <v>47</v>
      </c>
      <c r="F189" s="130" t="s">
        <v>2</v>
      </c>
      <c r="G189" s="169" t="s">
        <v>148</v>
      </c>
      <c r="H189" s="110"/>
      <c r="I189" s="110"/>
      <c r="J189" s="243">
        <v>200000</v>
      </c>
      <c r="K189" s="110"/>
      <c r="L189" s="110"/>
      <c r="M189" s="110"/>
      <c r="N189" s="110"/>
      <c r="O189" s="242">
        <v>1</v>
      </c>
      <c r="P189" s="242" t="s">
        <v>150</v>
      </c>
      <c r="Q189" s="242" t="s">
        <v>150</v>
      </c>
      <c r="R189" s="242" t="s">
        <v>150</v>
      </c>
      <c r="S189" s="242" t="s">
        <v>150</v>
      </c>
      <c r="T189" s="242" t="s">
        <v>150</v>
      </c>
      <c r="U189" s="242" t="s">
        <v>150</v>
      </c>
      <c r="V189" s="242" t="s">
        <v>150</v>
      </c>
      <c r="W189" s="242" t="s">
        <v>150</v>
      </c>
      <c r="X189" s="242" t="s">
        <v>150</v>
      </c>
      <c r="Y189" s="138"/>
      <c r="Z189" s="138"/>
    </row>
    <row r="190" spans="2:26" ht="53.25" customHeight="1">
      <c r="B190" s="130">
        <v>182</v>
      </c>
      <c r="C190" s="237" t="s">
        <v>2469</v>
      </c>
      <c r="D190" s="110"/>
      <c r="E190" s="130" t="s">
        <v>47</v>
      </c>
      <c r="F190" s="130" t="s">
        <v>2</v>
      </c>
      <c r="G190" s="169" t="s">
        <v>148</v>
      </c>
      <c r="H190" s="110"/>
      <c r="I190" s="110"/>
      <c r="J190" s="243">
        <v>200000</v>
      </c>
      <c r="K190" s="110"/>
      <c r="L190" s="110"/>
      <c r="M190" s="110"/>
      <c r="N190" s="110"/>
      <c r="O190" s="242">
        <v>1</v>
      </c>
      <c r="P190" s="242" t="s">
        <v>150</v>
      </c>
      <c r="Q190" s="242" t="s">
        <v>150</v>
      </c>
      <c r="R190" s="242" t="s">
        <v>150</v>
      </c>
      <c r="S190" s="242" t="s">
        <v>150</v>
      </c>
      <c r="T190" s="242" t="s">
        <v>150</v>
      </c>
      <c r="U190" s="242" t="s">
        <v>150</v>
      </c>
      <c r="V190" s="242" t="s">
        <v>150</v>
      </c>
      <c r="W190" s="242" t="s">
        <v>150</v>
      </c>
      <c r="X190" s="242" t="s">
        <v>150</v>
      </c>
      <c r="Y190" s="138"/>
      <c r="Z190" s="138"/>
    </row>
    <row r="191" spans="2:26" ht="53.25" customHeight="1">
      <c r="B191" s="130">
        <v>183</v>
      </c>
      <c r="C191" s="237" t="s">
        <v>2470</v>
      </c>
      <c r="D191" s="110"/>
      <c r="E191" s="130" t="s">
        <v>47</v>
      </c>
      <c r="F191" s="130" t="s">
        <v>2</v>
      </c>
      <c r="G191" s="169" t="s">
        <v>148</v>
      </c>
      <c r="H191" s="110"/>
      <c r="I191" s="110"/>
      <c r="J191" s="243">
        <v>100000</v>
      </c>
      <c r="K191" s="110"/>
      <c r="L191" s="110"/>
      <c r="M191" s="110"/>
      <c r="N191" s="110"/>
      <c r="O191" s="242">
        <v>1</v>
      </c>
      <c r="P191" s="242" t="s">
        <v>150</v>
      </c>
      <c r="Q191" s="242" t="s">
        <v>150</v>
      </c>
      <c r="R191" s="242" t="s">
        <v>150</v>
      </c>
      <c r="S191" s="242" t="s">
        <v>150</v>
      </c>
      <c r="T191" s="242" t="s">
        <v>150</v>
      </c>
      <c r="U191" s="242" t="s">
        <v>150</v>
      </c>
      <c r="V191" s="242" t="s">
        <v>150</v>
      </c>
      <c r="W191" s="242" t="s">
        <v>150</v>
      </c>
      <c r="X191" s="242" t="s">
        <v>150</v>
      </c>
      <c r="Y191" s="138"/>
      <c r="Z191" s="138"/>
    </row>
    <row r="192" spans="2:26" ht="53.25" customHeight="1">
      <c r="B192" s="130">
        <v>184</v>
      </c>
      <c r="C192" s="237" t="s">
        <v>2471</v>
      </c>
      <c r="D192" s="110"/>
      <c r="E192" s="130" t="s">
        <v>47</v>
      </c>
      <c r="F192" s="130" t="s">
        <v>2</v>
      </c>
      <c r="G192" s="169" t="s">
        <v>148</v>
      </c>
      <c r="H192" s="110"/>
      <c r="I192" s="110"/>
      <c r="J192" s="243">
        <v>100000</v>
      </c>
      <c r="K192" s="110"/>
      <c r="L192" s="110"/>
      <c r="M192" s="110"/>
      <c r="N192" s="110"/>
      <c r="O192" s="242">
        <v>1</v>
      </c>
      <c r="P192" s="242" t="s">
        <v>150</v>
      </c>
      <c r="Q192" s="242" t="s">
        <v>150</v>
      </c>
      <c r="R192" s="242" t="s">
        <v>150</v>
      </c>
      <c r="S192" s="242" t="s">
        <v>150</v>
      </c>
      <c r="T192" s="242" t="s">
        <v>150</v>
      </c>
      <c r="U192" s="242" t="s">
        <v>150</v>
      </c>
      <c r="V192" s="242" t="s">
        <v>150</v>
      </c>
      <c r="W192" s="242" t="s">
        <v>150</v>
      </c>
      <c r="X192" s="242" t="s">
        <v>150</v>
      </c>
      <c r="Y192" s="138"/>
      <c r="Z192" s="138"/>
    </row>
    <row r="193" spans="2:26" ht="53.25" customHeight="1">
      <c r="B193" s="130">
        <v>185</v>
      </c>
      <c r="C193" s="237" t="s">
        <v>2472</v>
      </c>
      <c r="D193" s="110"/>
      <c r="E193" s="130" t="s">
        <v>47</v>
      </c>
      <c r="F193" s="130" t="s">
        <v>2</v>
      </c>
      <c r="G193" s="169" t="s">
        <v>148</v>
      </c>
      <c r="H193" s="110"/>
      <c r="I193" s="110"/>
      <c r="J193" s="243">
        <v>500000</v>
      </c>
      <c r="K193" s="110"/>
      <c r="L193" s="110"/>
      <c r="M193" s="110"/>
      <c r="N193" s="110"/>
      <c r="O193" s="242">
        <v>1</v>
      </c>
      <c r="P193" s="242" t="s">
        <v>150</v>
      </c>
      <c r="Q193" s="242" t="s">
        <v>150</v>
      </c>
      <c r="R193" s="242" t="s">
        <v>150</v>
      </c>
      <c r="S193" s="242" t="s">
        <v>150</v>
      </c>
      <c r="T193" s="242" t="s">
        <v>150</v>
      </c>
      <c r="U193" s="242" t="s">
        <v>150</v>
      </c>
      <c r="V193" s="242" t="s">
        <v>150</v>
      </c>
      <c r="W193" s="242" t="s">
        <v>150</v>
      </c>
      <c r="X193" s="242" t="s">
        <v>150</v>
      </c>
      <c r="Y193" s="138"/>
      <c r="Z193" s="138"/>
    </row>
    <row r="194" spans="2:26">
      <c r="B194" s="700" t="s">
        <v>87</v>
      </c>
      <c r="C194" s="700"/>
      <c r="D194" s="110"/>
      <c r="E194" s="130"/>
      <c r="F194" s="130"/>
      <c r="G194" s="110"/>
      <c r="H194" s="110"/>
      <c r="I194" s="110"/>
      <c r="J194" s="172">
        <f>SUM(J9:J193)</f>
        <v>86200000</v>
      </c>
      <c r="K194" s="110"/>
      <c r="L194" s="110"/>
      <c r="M194" s="162">
        <f>SUM(M9:M193)</f>
        <v>0</v>
      </c>
      <c r="N194" s="110"/>
      <c r="O194" s="131">
        <f>SUM(O9:O193)</f>
        <v>96</v>
      </c>
      <c r="P194" s="131">
        <f t="shared" ref="P194:Y194" si="0">SUM(P9:P193)</f>
        <v>67</v>
      </c>
      <c r="Q194" s="131">
        <f t="shared" si="0"/>
        <v>0</v>
      </c>
      <c r="R194" s="131">
        <f t="shared" si="0"/>
        <v>14</v>
      </c>
      <c r="S194" s="131">
        <f t="shared" si="0"/>
        <v>8</v>
      </c>
      <c r="T194" s="131">
        <f t="shared" si="0"/>
        <v>0</v>
      </c>
      <c r="U194" s="131">
        <f t="shared" si="0"/>
        <v>0</v>
      </c>
      <c r="V194" s="131">
        <f t="shared" si="0"/>
        <v>0</v>
      </c>
      <c r="W194" s="131">
        <f t="shared" si="0"/>
        <v>0</v>
      </c>
      <c r="X194" s="131">
        <f t="shared" si="0"/>
        <v>0</v>
      </c>
      <c r="Y194" s="147">
        <f t="shared" si="0"/>
        <v>0</v>
      </c>
      <c r="Z194" s="110"/>
    </row>
    <row r="195" spans="2:26">
      <c r="B195" s="112"/>
      <c r="C195" s="113"/>
      <c r="D195" s="113"/>
      <c r="E195" s="141"/>
      <c r="F195" s="141"/>
      <c r="G195" s="113"/>
      <c r="H195" s="113"/>
      <c r="I195" s="113"/>
      <c r="J195" s="173"/>
      <c r="K195" s="113"/>
      <c r="L195" s="113"/>
      <c r="M195" s="113"/>
      <c r="N195" s="113"/>
      <c r="O195" s="113">
        <f>SUM(O194:X194)</f>
        <v>185</v>
      </c>
      <c r="P195" s="113"/>
      <c r="Q195" s="113"/>
      <c r="R195" s="113"/>
      <c r="S195" s="113"/>
      <c r="T195" s="113"/>
      <c r="U195" s="113"/>
      <c r="V195" s="113"/>
      <c r="W195" s="113"/>
      <c r="X195" s="113"/>
      <c r="Y195" s="113"/>
    </row>
    <row r="196" spans="2:26">
      <c r="B196" s="701" t="s">
        <v>88</v>
      </c>
      <c r="C196" s="701"/>
      <c r="D196" s="114"/>
      <c r="E196" s="702" t="s">
        <v>89</v>
      </c>
      <c r="F196" s="702"/>
      <c r="G196" s="702"/>
      <c r="H196" s="702"/>
      <c r="I196" s="702"/>
      <c r="J196" s="702"/>
      <c r="K196" s="113"/>
      <c r="L196" s="113"/>
      <c r="N196" s="113"/>
      <c r="O196" s="113"/>
      <c r="P196" s="113"/>
      <c r="Q196" s="113"/>
      <c r="R196" s="113"/>
      <c r="S196" s="113"/>
      <c r="T196" s="113"/>
      <c r="U196" s="113"/>
    </row>
    <row r="197" spans="2:26">
      <c r="B197" s="677" t="s">
        <v>90</v>
      </c>
      <c r="C197" s="678"/>
      <c r="D197" s="679"/>
      <c r="E197" s="703" t="s">
        <v>91</v>
      </c>
      <c r="F197" s="704"/>
      <c r="G197" s="704"/>
      <c r="H197" s="704"/>
      <c r="I197" s="704"/>
      <c r="J197" s="704"/>
      <c r="K197" s="115"/>
      <c r="L197" s="116"/>
      <c r="M197" s="116"/>
      <c r="N197" s="115"/>
      <c r="O197" s="279"/>
      <c r="P197" s="117"/>
      <c r="Q197" s="118"/>
      <c r="R197" s="118"/>
      <c r="S197" s="118"/>
      <c r="T197" s="119"/>
      <c r="U197" s="119"/>
      <c r="V197" s="120"/>
      <c r="W197" s="120"/>
    </row>
    <row r="198" spans="2:26">
      <c r="B198" s="677" t="s">
        <v>92</v>
      </c>
      <c r="C198" s="678"/>
      <c r="D198" s="679"/>
      <c r="E198" s="690" t="s">
        <v>93</v>
      </c>
      <c r="F198" s="691"/>
      <c r="G198" s="691"/>
      <c r="H198" s="691"/>
      <c r="I198" s="691"/>
      <c r="J198" s="691"/>
      <c r="K198" s="691"/>
      <c r="L198" s="691"/>
      <c r="M198" s="691"/>
      <c r="N198" s="691"/>
      <c r="O198" s="691"/>
      <c r="P198" s="692"/>
      <c r="Q198" s="121"/>
      <c r="R198" s="121"/>
      <c r="S198" s="121"/>
      <c r="T198" s="121"/>
      <c r="U198" s="121"/>
      <c r="V198" s="121"/>
      <c r="W198" s="121"/>
    </row>
    <row r="199" spans="2:26">
      <c r="B199" s="677" t="s">
        <v>94</v>
      </c>
      <c r="C199" s="678"/>
      <c r="D199" s="679"/>
      <c r="E199" s="142" t="s">
        <v>149</v>
      </c>
      <c r="F199" s="229"/>
      <c r="G199" s="122"/>
      <c r="H199" s="122"/>
      <c r="I199" s="122"/>
      <c r="J199" s="174"/>
      <c r="K199" s="118"/>
      <c r="L199" s="124"/>
      <c r="M199" s="124"/>
      <c r="N199" s="118"/>
      <c r="O199" s="120"/>
      <c r="P199" s="125"/>
      <c r="Q199" s="118"/>
      <c r="R199" s="118"/>
      <c r="S199" s="118"/>
      <c r="T199" s="119"/>
      <c r="U199" s="119"/>
      <c r="V199" s="120"/>
      <c r="W199" s="120"/>
    </row>
    <row r="200" spans="2:26">
      <c r="B200" s="677" t="s">
        <v>95</v>
      </c>
      <c r="C200" s="678"/>
      <c r="D200" s="679"/>
      <c r="E200" s="680" t="s">
        <v>96</v>
      </c>
      <c r="F200" s="681"/>
      <c r="G200" s="681"/>
      <c r="H200" s="681"/>
      <c r="I200" s="681"/>
      <c r="J200" s="681"/>
      <c r="K200" s="681"/>
      <c r="L200" s="681"/>
      <c r="M200" s="681"/>
      <c r="N200" s="681"/>
      <c r="O200" s="681"/>
      <c r="P200" s="125"/>
      <c r="Q200" s="118"/>
      <c r="R200" s="118"/>
      <c r="S200" s="118"/>
      <c r="T200" s="119"/>
      <c r="U200" s="119"/>
      <c r="V200" s="120"/>
      <c r="W200" s="120"/>
    </row>
    <row r="201" spans="2:26">
      <c r="B201" s="677" t="s">
        <v>97</v>
      </c>
      <c r="C201" s="678"/>
      <c r="D201" s="679"/>
      <c r="E201" s="680" t="s">
        <v>98</v>
      </c>
      <c r="F201" s="681"/>
      <c r="G201" s="681"/>
      <c r="H201" s="681"/>
      <c r="I201" s="681"/>
      <c r="J201" s="681"/>
      <c r="K201" s="681"/>
      <c r="L201" s="681"/>
      <c r="M201" s="681"/>
      <c r="N201" s="681"/>
      <c r="O201" s="681"/>
      <c r="P201" s="125"/>
      <c r="Q201" s="118"/>
      <c r="R201" s="118"/>
      <c r="S201" s="118"/>
      <c r="T201" s="119"/>
      <c r="U201" s="119"/>
      <c r="V201" s="120"/>
      <c r="W201" s="120"/>
    </row>
    <row r="202" spans="2:26">
      <c r="B202" s="677" t="s">
        <v>99</v>
      </c>
      <c r="C202" s="678"/>
      <c r="D202" s="679"/>
      <c r="E202" s="680" t="s">
        <v>100</v>
      </c>
      <c r="F202" s="681"/>
      <c r="G202" s="681"/>
      <c r="H202" s="681"/>
      <c r="I202" s="681"/>
      <c r="J202" s="681"/>
      <c r="K202" s="681"/>
      <c r="L202" s="681"/>
      <c r="M202" s="681"/>
      <c r="N202" s="681"/>
      <c r="O202" s="681"/>
      <c r="P202" s="125"/>
      <c r="Q202" s="118"/>
      <c r="R202" s="118"/>
      <c r="S202" s="118"/>
      <c r="T202" s="119"/>
      <c r="U202" s="119"/>
      <c r="V202" s="120"/>
      <c r="W202" s="120"/>
    </row>
    <row r="203" spans="2:26">
      <c r="B203" s="684" t="s">
        <v>101</v>
      </c>
      <c r="C203" s="685"/>
      <c r="D203" s="686"/>
      <c r="E203" s="680" t="s">
        <v>102</v>
      </c>
      <c r="F203" s="681"/>
      <c r="G203" s="681"/>
      <c r="H203" s="681"/>
      <c r="I203" s="681"/>
      <c r="J203" s="681"/>
      <c r="K203" s="681"/>
      <c r="L203" s="681"/>
      <c r="M203" s="681"/>
      <c r="N203" s="681"/>
      <c r="O203" s="681"/>
      <c r="P203" s="125"/>
      <c r="Q203" s="118"/>
      <c r="R203" s="118"/>
      <c r="S203" s="118"/>
      <c r="T203" s="119"/>
      <c r="U203" s="119"/>
      <c r="V203" s="120"/>
      <c r="W203" s="120"/>
    </row>
    <row r="204" spans="2:26">
      <c r="B204" s="677" t="s">
        <v>103</v>
      </c>
      <c r="C204" s="678"/>
      <c r="D204" s="679"/>
      <c r="E204" s="687" t="s">
        <v>104</v>
      </c>
      <c r="F204" s="688"/>
      <c r="G204" s="688"/>
      <c r="H204" s="688"/>
      <c r="I204" s="688"/>
      <c r="J204" s="688"/>
      <c r="K204" s="688"/>
      <c r="L204" s="688"/>
      <c r="M204" s="688"/>
      <c r="N204" s="688"/>
      <c r="O204" s="688"/>
      <c r="P204" s="689"/>
      <c r="Q204" s="118"/>
      <c r="R204" s="118"/>
      <c r="S204" s="118"/>
      <c r="T204" s="119"/>
      <c r="U204" s="119"/>
      <c r="V204" s="120"/>
      <c r="W204" s="120"/>
    </row>
    <row r="205" spans="2:26">
      <c r="B205" s="677" t="s">
        <v>105</v>
      </c>
      <c r="C205" s="678"/>
      <c r="D205" s="678"/>
      <c r="H205" s="123"/>
      <c r="I205" s="460"/>
      <c r="J205" s="174"/>
      <c r="K205" s="123"/>
      <c r="L205" s="123"/>
      <c r="M205" s="123"/>
      <c r="N205" s="123"/>
      <c r="O205" s="120"/>
      <c r="P205" s="120"/>
      <c r="Q205" s="120"/>
      <c r="R205" s="120"/>
      <c r="S205" s="120"/>
      <c r="T205" s="120"/>
      <c r="U205" s="120"/>
      <c r="V205" s="120"/>
      <c r="W205" s="120"/>
    </row>
    <row r="206" spans="2:26">
      <c r="B206" s="682" t="s">
        <v>106</v>
      </c>
      <c r="C206" s="683"/>
      <c r="D206" s="683"/>
      <c r="G206" s="113"/>
      <c r="H206" s="113"/>
      <c r="I206" s="113"/>
      <c r="J206" s="173"/>
      <c r="K206" s="126"/>
      <c r="L206" s="126"/>
      <c r="M206" s="126"/>
      <c r="N206" s="126"/>
      <c r="O206" s="280"/>
      <c r="P206" s="126"/>
      <c r="Q206" s="126"/>
      <c r="R206" s="126"/>
    </row>
    <row r="207" spans="2:26">
      <c r="B207" s="677" t="s">
        <v>107</v>
      </c>
      <c r="C207" s="678"/>
      <c r="D207" s="678"/>
    </row>
    <row r="208" spans="2:26">
      <c r="C208" s="128" t="s">
        <v>108</v>
      </c>
      <c r="D208" s="129"/>
      <c r="G208" s="129"/>
      <c r="H208" s="129"/>
      <c r="I208" s="129"/>
      <c r="J208" s="176"/>
      <c r="K208" s="129"/>
    </row>
  </sheetData>
  <autoFilter ref="B5:Z208"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</autoFilter>
  <mergeCells count="49">
    <mergeCell ref="B2:S2"/>
    <mergeCell ref="T2:Z2"/>
    <mergeCell ref="B3:X3"/>
    <mergeCell ref="B4:D4"/>
    <mergeCell ref="B5:B8"/>
    <mergeCell ref="C5:C8"/>
    <mergeCell ref="D5:D8"/>
    <mergeCell ref="E5:E8"/>
    <mergeCell ref="G5:G8"/>
    <mergeCell ref="H5:H8"/>
    <mergeCell ref="L5:L8"/>
    <mergeCell ref="M5:X5"/>
    <mergeCell ref="Y5:Y8"/>
    <mergeCell ref="Z5:Z8"/>
    <mergeCell ref="M6:N6"/>
    <mergeCell ref="O6:X6"/>
    <mergeCell ref="X7:X8"/>
    <mergeCell ref="B194:C194"/>
    <mergeCell ref="B196:C196"/>
    <mergeCell ref="E196:J196"/>
    <mergeCell ref="B197:D197"/>
    <mergeCell ref="E197:J197"/>
    <mergeCell ref="O7:O8"/>
    <mergeCell ref="P7:S7"/>
    <mergeCell ref="T7:T8"/>
    <mergeCell ref="U7:U8"/>
    <mergeCell ref="V7:V8"/>
    <mergeCell ref="W7:W8"/>
    <mergeCell ref="J5:J8"/>
    <mergeCell ref="K5:K8"/>
    <mergeCell ref="F5:F8"/>
    <mergeCell ref="B198:D198"/>
    <mergeCell ref="E198:P198"/>
    <mergeCell ref="B199:D199"/>
    <mergeCell ref="M7:M8"/>
    <mergeCell ref="N7:N8"/>
    <mergeCell ref="B200:D200"/>
    <mergeCell ref="E200:O200"/>
    <mergeCell ref="B205:D205"/>
    <mergeCell ref="B206:D206"/>
    <mergeCell ref="B207:D207"/>
    <mergeCell ref="B202:D202"/>
    <mergeCell ref="E202:O202"/>
    <mergeCell ref="B203:D203"/>
    <mergeCell ref="E203:O203"/>
    <mergeCell ref="B204:D204"/>
    <mergeCell ref="E204:P204"/>
    <mergeCell ref="B201:D201"/>
    <mergeCell ref="E201:O201"/>
  </mergeCells>
  <pageMargins left="0.7" right="0.7" top="0.75" bottom="0.75" header="0.3" footer="0.3"/>
  <pageSetup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Z247"/>
  <sheetViews>
    <sheetView tabSelected="1" topLeftCell="A226" workbookViewId="0">
      <selection activeCell="I230" sqref="I230"/>
    </sheetView>
  </sheetViews>
  <sheetFormatPr defaultRowHeight="15.75"/>
  <cols>
    <col min="1" max="1" width="4.140625" style="104" customWidth="1"/>
    <col min="2" max="2" width="5.140625" style="127" customWidth="1"/>
    <col min="3" max="3" width="21.85546875" style="104" customWidth="1"/>
    <col min="4" max="4" width="8.5703125" style="104" customWidth="1"/>
    <col min="5" max="5" width="3.5703125" style="143" customWidth="1"/>
    <col min="6" max="6" width="3.85546875" style="143" customWidth="1"/>
    <col min="7" max="7" width="16.7109375" style="104" customWidth="1"/>
    <col min="8" max="8" width="6" style="104" customWidth="1"/>
    <col min="9" max="9" width="15.28515625" style="482" customWidth="1"/>
    <col min="10" max="10" width="11.85546875" style="482" customWidth="1"/>
    <col min="11" max="11" width="2.7109375" style="104" customWidth="1"/>
    <col min="12" max="12" width="6.5703125" style="180" customWidth="1"/>
    <col min="13" max="13" width="6.42578125" style="104" customWidth="1"/>
    <col min="14" max="14" width="2.28515625" style="104" customWidth="1"/>
    <col min="15" max="19" width="3" style="104" customWidth="1"/>
    <col min="20" max="24" width="2.42578125" style="104" customWidth="1"/>
    <col min="25" max="25" width="3.42578125" style="104" customWidth="1"/>
    <col min="26" max="26" width="2.28515625" style="104" customWidth="1"/>
    <col min="28" max="28" width="13" customWidth="1"/>
    <col min="29" max="29" width="15.42578125" customWidth="1"/>
    <col min="32" max="32" width="12.28515625" bestFit="1" customWidth="1"/>
  </cols>
  <sheetData>
    <row r="1" spans="1:28">
      <c r="A1"/>
      <c r="D1" s="180"/>
      <c r="G1" s="79"/>
      <c r="J1" s="577"/>
      <c r="M1" s="482"/>
    </row>
    <row r="2" spans="1:28" ht="18.75">
      <c r="A2"/>
      <c r="B2" s="738" t="s">
        <v>3544</v>
      </c>
      <c r="C2" s="738"/>
      <c r="D2" s="738"/>
      <c r="E2" s="738"/>
      <c r="F2" s="738"/>
      <c r="G2" s="738"/>
      <c r="H2" s="738"/>
      <c r="I2" s="738"/>
      <c r="J2" s="738"/>
      <c r="K2" s="738"/>
      <c r="L2" s="738"/>
      <c r="M2" s="739"/>
      <c r="N2" s="738"/>
      <c r="O2" s="738"/>
      <c r="P2" s="738"/>
      <c r="Q2" s="738"/>
      <c r="R2" s="738"/>
      <c r="S2" s="738"/>
      <c r="T2" s="740" t="s">
        <v>65</v>
      </c>
      <c r="U2" s="740"/>
      <c r="V2" s="740"/>
      <c r="W2" s="740"/>
      <c r="X2" s="740"/>
      <c r="Y2" s="740"/>
      <c r="Z2" s="740"/>
    </row>
    <row r="3" spans="1:28" ht="18.75">
      <c r="A3"/>
      <c r="B3" s="738" t="s">
        <v>3618</v>
      </c>
      <c r="C3" s="738"/>
      <c r="D3" s="738"/>
      <c r="E3" s="738"/>
      <c r="F3" s="738"/>
      <c r="G3" s="738"/>
      <c r="H3" s="738"/>
      <c r="I3" s="738"/>
      <c r="J3" s="738"/>
      <c r="K3" s="738"/>
      <c r="L3" s="738"/>
      <c r="M3" s="739"/>
      <c r="N3" s="738"/>
      <c r="O3" s="738"/>
      <c r="P3" s="738"/>
      <c r="Q3" s="738"/>
      <c r="R3" s="738"/>
      <c r="S3" s="738"/>
      <c r="T3" s="738"/>
      <c r="U3" s="738"/>
      <c r="V3" s="738"/>
      <c r="W3" s="738"/>
      <c r="X3" s="738"/>
      <c r="Y3" s="507"/>
      <c r="Z3" s="488"/>
    </row>
    <row r="4" spans="1:28">
      <c r="A4"/>
      <c r="B4" s="741" t="s">
        <v>121</v>
      </c>
      <c r="C4" s="741"/>
      <c r="D4" s="741"/>
      <c r="E4" s="498"/>
      <c r="F4" s="498"/>
      <c r="G4" s="578"/>
      <c r="H4" s="490"/>
      <c r="I4" s="615"/>
      <c r="J4" s="579"/>
      <c r="K4" s="490"/>
      <c r="L4" s="489"/>
      <c r="M4" s="580"/>
      <c r="N4" s="490"/>
      <c r="O4" s="490"/>
      <c r="P4" s="490"/>
      <c r="Q4" s="490"/>
      <c r="R4" s="490"/>
      <c r="S4" s="490"/>
      <c r="T4" s="490"/>
      <c r="U4" s="490"/>
      <c r="V4" s="490"/>
      <c r="W4" s="490"/>
      <c r="X4" s="490"/>
      <c r="Y4" s="491"/>
      <c r="Z4" s="488"/>
    </row>
    <row r="5" spans="1:28" ht="43.5" customHeight="1">
      <c r="A5"/>
      <c r="B5" s="742" t="s">
        <v>67</v>
      </c>
      <c r="C5" s="743" t="s">
        <v>68</v>
      </c>
      <c r="D5" s="744" t="s">
        <v>69</v>
      </c>
      <c r="E5" s="747" t="s">
        <v>70</v>
      </c>
      <c r="F5" s="747" t="s">
        <v>570</v>
      </c>
      <c r="G5" s="744" t="s">
        <v>71</v>
      </c>
      <c r="H5" s="744" t="s">
        <v>72</v>
      </c>
      <c r="I5" s="616"/>
      <c r="J5" s="750" t="s">
        <v>73</v>
      </c>
      <c r="K5" s="744" t="s">
        <v>74</v>
      </c>
      <c r="L5" s="744" t="s">
        <v>75</v>
      </c>
      <c r="M5" s="753" t="s">
        <v>76</v>
      </c>
      <c r="N5" s="754"/>
      <c r="O5" s="754"/>
      <c r="P5" s="754"/>
      <c r="Q5" s="754"/>
      <c r="R5" s="754"/>
      <c r="S5" s="754"/>
      <c r="T5" s="754"/>
      <c r="U5" s="754"/>
      <c r="V5" s="754"/>
      <c r="W5" s="754"/>
      <c r="X5" s="755"/>
      <c r="Y5" s="756" t="s">
        <v>77</v>
      </c>
      <c r="Z5" s="759" t="s">
        <v>78</v>
      </c>
    </row>
    <row r="6" spans="1:28" ht="15.75" customHeight="1">
      <c r="A6"/>
      <c r="B6" s="742"/>
      <c r="C6" s="743"/>
      <c r="D6" s="745"/>
      <c r="E6" s="748"/>
      <c r="F6" s="748"/>
      <c r="G6" s="745"/>
      <c r="H6" s="745"/>
      <c r="I6" s="617"/>
      <c r="J6" s="751"/>
      <c r="K6" s="745"/>
      <c r="L6" s="745"/>
      <c r="M6" s="762" t="s">
        <v>79</v>
      </c>
      <c r="N6" s="763"/>
      <c r="O6" s="762" t="s">
        <v>80</v>
      </c>
      <c r="P6" s="764"/>
      <c r="Q6" s="764"/>
      <c r="R6" s="764"/>
      <c r="S6" s="764"/>
      <c r="T6" s="764"/>
      <c r="U6" s="764"/>
      <c r="V6" s="764"/>
      <c r="W6" s="764"/>
      <c r="X6" s="763"/>
      <c r="Y6" s="757"/>
      <c r="Z6" s="760"/>
      <c r="AB6" s="581"/>
    </row>
    <row r="7" spans="1:28" ht="128.25">
      <c r="A7"/>
      <c r="B7" s="742"/>
      <c r="C7" s="743"/>
      <c r="D7" s="745"/>
      <c r="E7" s="748"/>
      <c r="F7" s="748"/>
      <c r="G7" s="745"/>
      <c r="H7" s="745"/>
      <c r="I7" s="617" t="s">
        <v>3271</v>
      </c>
      <c r="J7" s="751"/>
      <c r="K7" s="745"/>
      <c r="L7" s="745"/>
      <c r="M7" s="765" t="s">
        <v>81</v>
      </c>
      <c r="N7" s="744" t="s">
        <v>82</v>
      </c>
      <c r="O7" s="744" t="s">
        <v>0</v>
      </c>
      <c r="P7" s="767" t="s">
        <v>1</v>
      </c>
      <c r="Q7" s="768"/>
      <c r="R7" s="768"/>
      <c r="S7" s="769"/>
      <c r="T7" s="744" t="s">
        <v>2</v>
      </c>
      <c r="U7" s="744" t="s">
        <v>3</v>
      </c>
      <c r="V7" s="744" t="s">
        <v>4</v>
      </c>
      <c r="W7" s="744" t="s">
        <v>5</v>
      </c>
      <c r="X7" s="744" t="s">
        <v>6</v>
      </c>
      <c r="Y7" s="757"/>
      <c r="Z7" s="760"/>
      <c r="AB7" s="512"/>
    </row>
    <row r="8" spans="1:28" ht="22.5" customHeight="1">
      <c r="A8"/>
      <c r="B8" s="742"/>
      <c r="C8" s="743"/>
      <c r="D8" s="746"/>
      <c r="E8" s="749"/>
      <c r="F8" s="749"/>
      <c r="G8" s="746"/>
      <c r="H8" s="746"/>
      <c r="I8" s="618"/>
      <c r="J8" s="752"/>
      <c r="K8" s="746"/>
      <c r="L8" s="746"/>
      <c r="M8" s="766"/>
      <c r="N8" s="746"/>
      <c r="O8" s="746"/>
      <c r="P8" s="582" t="s">
        <v>83</v>
      </c>
      <c r="Q8" s="582" t="s">
        <v>84</v>
      </c>
      <c r="R8" s="582" t="s">
        <v>85</v>
      </c>
      <c r="S8" s="582" t="s">
        <v>86</v>
      </c>
      <c r="T8" s="746"/>
      <c r="U8" s="746"/>
      <c r="V8" s="746"/>
      <c r="W8" s="746"/>
      <c r="X8" s="746"/>
      <c r="Y8" s="758"/>
      <c r="Z8" s="761"/>
      <c r="AB8" s="512"/>
    </row>
    <row r="9" spans="1:28" ht="85.5">
      <c r="A9" s="487">
        <v>3</v>
      </c>
      <c r="B9" s="487">
        <v>1</v>
      </c>
      <c r="C9" s="512" t="s">
        <v>3304</v>
      </c>
      <c r="D9" s="516" t="s">
        <v>3274</v>
      </c>
      <c r="E9" s="487" t="s">
        <v>45</v>
      </c>
      <c r="F9" s="487" t="s">
        <v>2</v>
      </c>
      <c r="G9" s="499" t="s">
        <v>3545</v>
      </c>
      <c r="H9" s="628">
        <v>59.15</v>
      </c>
      <c r="I9" s="619">
        <v>503140.44</v>
      </c>
      <c r="J9" s="277">
        <v>500000</v>
      </c>
      <c r="K9" s="493"/>
      <c r="L9" s="493"/>
      <c r="M9" s="495"/>
      <c r="N9" s="494"/>
      <c r="O9" s="487"/>
      <c r="P9" s="487">
        <v>1</v>
      </c>
      <c r="Q9" s="487"/>
      <c r="R9" s="487"/>
      <c r="S9" s="487"/>
      <c r="T9" s="487"/>
      <c r="U9" s="487"/>
      <c r="V9" s="487"/>
      <c r="W9" s="487"/>
      <c r="X9" s="487"/>
      <c r="Y9" s="494"/>
      <c r="Z9" s="494"/>
      <c r="AB9" s="512"/>
    </row>
    <row r="10" spans="1:28" ht="94.5">
      <c r="A10" s="487">
        <v>4</v>
      </c>
      <c r="B10" s="487">
        <v>2</v>
      </c>
      <c r="C10" s="512" t="s">
        <v>3305</v>
      </c>
      <c r="D10" s="516" t="s">
        <v>3274</v>
      </c>
      <c r="E10" s="487" t="s">
        <v>45</v>
      </c>
      <c r="F10" s="487" t="s">
        <v>2</v>
      </c>
      <c r="G10" s="499" t="s">
        <v>3545</v>
      </c>
      <c r="H10" s="494"/>
      <c r="I10" s="619"/>
      <c r="J10" s="277">
        <v>500000</v>
      </c>
      <c r="K10" s="493"/>
      <c r="L10" s="493"/>
      <c r="M10" s="495"/>
      <c r="N10" s="494"/>
      <c r="O10" s="487">
        <v>1</v>
      </c>
      <c r="P10" s="487"/>
      <c r="Q10" s="487"/>
      <c r="R10" s="487"/>
      <c r="S10" s="487"/>
      <c r="T10" s="487"/>
      <c r="U10" s="487"/>
      <c r="V10" s="487"/>
      <c r="W10" s="487"/>
      <c r="X10" s="487"/>
      <c r="Y10" s="494"/>
      <c r="Z10" s="494"/>
      <c r="AB10" s="512"/>
    </row>
    <row r="11" spans="1:28" ht="85.5">
      <c r="A11" s="487">
        <v>5</v>
      </c>
      <c r="B11" s="487">
        <v>3</v>
      </c>
      <c r="C11" s="512" t="s">
        <v>3414</v>
      </c>
      <c r="D11" s="516" t="s">
        <v>3273</v>
      </c>
      <c r="E11" s="487" t="s">
        <v>45</v>
      </c>
      <c r="F11" s="487" t="s">
        <v>2</v>
      </c>
      <c r="G11" s="499" t="s">
        <v>3545</v>
      </c>
      <c r="H11" s="494"/>
      <c r="I11" s="619"/>
      <c r="J11" s="277">
        <v>500000</v>
      </c>
      <c r="K11" s="493"/>
      <c r="L11" s="493"/>
      <c r="M11" s="495"/>
      <c r="N11" s="494"/>
      <c r="O11" s="487">
        <v>1</v>
      </c>
      <c r="P11" s="487"/>
      <c r="Q11" s="487"/>
      <c r="R11" s="487"/>
      <c r="S11" s="487"/>
      <c r="T11" s="487"/>
      <c r="U11" s="487"/>
      <c r="V11" s="487"/>
      <c r="W11" s="487"/>
      <c r="X11" s="487"/>
      <c r="Y11" s="494"/>
      <c r="Z11" s="494"/>
      <c r="AB11" s="512"/>
    </row>
    <row r="12" spans="1:28" ht="94.5">
      <c r="A12" s="487">
        <v>6</v>
      </c>
      <c r="B12" s="487">
        <v>4</v>
      </c>
      <c r="C12" s="512" t="s">
        <v>3306</v>
      </c>
      <c r="D12" s="516" t="s">
        <v>3273</v>
      </c>
      <c r="E12" s="487" t="s">
        <v>45</v>
      </c>
      <c r="F12" s="487" t="s">
        <v>2</v>
      </c>
      <c r="G12" s="499" t="s">
        <v>3545</v>
      </c>
      <c r="H12" s="494"/>
      <c r="I12" s="619"/>
      <c r="J12" s="277">
        <v>500000</v>
      </c>
      <c r="K12" s="493"/>
      <c r="L12" s="493"/>
      <c r="M12" s="495"/>
      <c r="N12" s="494"/>
      <c r="O12" s="487">
        <v>1</v>
      </c>
      <c r="P12" s="487"/>
      <c r="Q12" s="487"/>
      <c r="R12" s="487"/>
      <c r="S12" s="487"/>
      <c r="T12" s="487"/>
      <c r="U12" s="487"/>
      <c r="V12" s="487"/>
      <c r="W12" s="487"/>
      <c r="X12" s="487"/>
      <c r="Y12" s="494"/>
      <c r="Z12" s="494"/>
      <c r="AB12" s="512"/>
    </row>
    <row r="13" spans="1:28" ht="85.5">
      <c r="A13" s="487">
        <v>7</v>
      </c>
      <c r="B13" s="487">
        <v>5</v>
      </c>
      <c r="C13" s="512" t="s">
        <v>3416</v>
      </c>
      <c r="D13" s="516" t="s">
        <v>3307</v>
      </c>
      <c r="E13" s="487" t="s">
        <v>45</v>
      </c>
      <c r="F13" s="487" t="s">
        <v>2</v>
      </c>
      <c r="G13" s="499" t="s">
        <v>3545</v>
      </c>
      <c r="H13" s="494"/>
      <c r="I13" s="619"/>
      <c r="J13" s="277">
        <v>500000</v>
      </c>
      <c r="K13" s="493"/>
      <c r="L13" s="493"/>
      <c r="M13" s="495"/>
      <c r="N13" s="494"/>
      <c r="O13" s="487">
        <v>1</v>
      </c>
      <c r="P13" s="487"/>
      <c r="Q13" s="487"/>
      <c r="R13" s="487"/>
      <c r="S13" s="487"/>
      <c r="T13" s="487"/>
      <c r="U13" s="487"/>
      <c r="V13" s="487"/>
      <c r="W13" s="487"/>
      <c r="X13" s="487"/>
      <c r="Y13" s="494"/>
      <c r="Z13" s="494"/>
      <c r="AB13" s="512"/>
    </row>
    <row r="14" spans="1:28" ht="85.5">
      <c r="A14" s="487">
        <v>9</v>
      </c>
      <c r="B14" s="487">
        <v>6</v>
      </c>
      <c r="C14" s="512" t="s">
        <v>3308</v>
      </c>
      <c r="D14" s="516" t="s">
        <v>3307</v>
      </c>
      <c r="E14" s="487" t="s">
        <v>45</v>
      </c>
      <c r="F14" s="487" t="s">
        <v>2</v>
      </c>
      <c r="G14" s="499" t="s">
        <v>3545</v>
      </c>
      <c r="H14" s="613">
        <v>61</v>
      </c>
      <c r="I14" s="619">
        <v>500471.37</v>
      </c>
      <c r="J14" s="277">
        <v>500000</v>
      </c>
      <c r="K14" s="493"/>
      <c r="L14" s="493"/>
      <c r="M14" s="495"/>
      <c r="N14" s="494"/>
      <c r="O14" s="487"/>
      <c r="P14" s="487">
        <v>1</v>
      </c>
      <c r="Q14" s="487"/>
      <c r="R14" s="487"/>
      <c r="S14" s="487"/>
      <c r="T14" s="487"/>
      <c r="U14" s="487"/>
      <c r="V14" s="487"/>
      <c r="W14" s="487"/>
      <c r="X14" s="487"/>
      <c r="Y14" s="494"/>
      <c r="Z14" s="494"/>
      <c r="AB14" s="512"/>
    </row>
    <row r="15" spans="1:28" ht="85.5">
      <c r="A15" s="487">
        <v>10</v>
      </c>
      <c r="B15" s="487">
        <v>7</v>
      </c>
      <c r="C15" s="512" t="s">
        <v>3418</v>
      </c>
      <c r="D15" s="516" t="s">
        <v>3307</v>
      </c>
      <c r="E15" s="487" t="s">
        <v>45</v>
      </c>
      <c r="F15" s="487" t="s">
        <v>2</v>
      </c>
      <c r="G15" s="499" t="s">
        <v>3545</v>
      </c>
      <c r="H15" s="494"/>
      <c r="I15" s="619"/>
      <c r="J15" s="277">
        <v>1000000</v>
      </c>
      <c r="K15" s="493"/>
      <c r="L15" s="493"/>
      <c r="M15" s="495"/>
      <c r="N15" s="494"/>
      <c r="O15" s="487">
        <v>1</v>
      </c>
      <c r="P15" s="487"/>
      <c r="Q15" s="487"/>
      <c r="R15" s="487"/>
      <c r="S15" s="487"/>
      <c r="T15" s="487"/>
      <c r="U15" s="487"/>
      <c r="V15" s="487"/>
      <c r="W15" s="487"/>
      <c r="X15" s="487"/>
      <c r="Y15" s="494"/>
      <c r="Z15" s="494"/>
      <c r="AB15" s="512"/>
    </row>
    <row r="16" spans="1:28" ht="85.5">
      <c r="A16" s="487">
        <v>11</v>
      </c>
      <c r="B16" s="487">
        <v>8</v>
      </c>
      <c r="C16" s="512" t="s">
        <v>3309</v>
      </c>
      <c r="D16" s="516" t="s">
        <v>3307</v>
      </c>
      <c r="E16" s="487" t="s">
        <v>45</v>
      </c>
      <c r="F16" s="487" t="s">
        <v>2</v>
      </c>
      <c r="G16" s="499" t="s">
        <v>3545</v>
      </c>
      <c r="H16" s="494"/>
      <c r="I16" s="619"/>
      <c r="J16" s="277">
        <v>1000000</v>
      </c>
      <c r="K16" s="493"/>
      <c r="L16" s="493"/>
      <c r="M16" s="495"/>
      <c r="N16" s="494"/>
      <c r="O16" s="487">
        <v>1</v>
      </c>
      <c r="P16" s="487"/>
      <c r="Q16" s="487"/>
      <c r="R16" s="487"/>
      <c r="S16" s="487"/>
      <c r="T16" s="487"/>
      <c r="U16" s="487"/>
      <c r="V16" s="487"/>
      <c r="W16" s="487"/>
      <c r="X16" s="487"/>
      <c r="Y16" s="494"/>
      <c r="Z16" s="494"/>
      <c r="AB16" s="512"/>
    </row>
    <row r="17" spans="1:28" ht="85.5">
      <c r="A17" s="487">
        <v>13</v>
      </c>
      <c r="B17" s="487">
        <v>9</v>
      </c>
      <c r="C17" s="512" t="s">
        <v>3546</v>
      </c>
      <c r="D17" s="516" t="s">
        <v>3289</v>
      </c>
      <c r="E17" s="487" t="s">
        <v>49</v>
      </c>
      <c r="F17" s="487" t="s">
        <v>2</v>
      </c>
      <c r="G17" s="499" t="s">
        <v>3545</v>
      </c>
      <c r="H17" s="494"/>
      <c r="I17" s="620"/>
      <c r="J17" s="277">
        <v>1000000</v>
      </c>
      <c r="K17" s="493"/>
      <c r="L17" s="493"/>
      <c r="M17" s="495"/>
      <c r="N17" s="494"/>
      <c r="O17" s="487">
        <v>1</v>
      </c>
      <c r="P17" s="487"/>
      <c r="Q17" s="487"/>
      <c r="R17" s="487"/>
      <c r="S17" s="487"/>
      <c r="T17" s="487"/>
      <c r="U17" s="487"/>
      <c r="V17" s="487"/>
      <c r="W17" s="487"/>
      <c r="X17" s="487"/>
      <c r="Y17" s="494"/>
      <c r="Z17" s="494"/>
      <c r="AB17" s="516"/>
    </row>
    <row r="18" spans="1:28" ht="85.5">
      <c r="A18" s="487">
        <v>14</v>
      </c>
      <c r="B18" s="487">
        <v>10</v>
      </c>
      <c r="C18" s="512" t="s">
        <v>3310</v>
      </c>
      <c r="D18" s="516" t="s">
        <v>3312</v>
      </c>
      <c r="E18" s="487" t="s">
        <v>47</v>
      </c>
      <c r="F18" s="487" t="s">
        <v>2</v>
      </c>
      <c r="G18" s="499" t="s">
        <v>3545</v>
      </c>
      <c r="H18" s="494"/>
      <c r="I18" s="619"/>
      <c r="J18" s="277">
        <v>300000</v>
      </c>
      <c r="K18" s="493"/>
      <c r="L18" s="493"/>
      <c r="M18" s="495"/>
      <c r="N18" s="494"/>
      <c r="O18" s="487">
        <v>1</v>
      </c>
      <c r="P18" s="487"/>
      <c r="Q18" s="487"/>
      <c r="R18" s="487"/>
      <c r="S18" s="487"/>
      <c r="T18" s="487"/>
      <c r="U18" s="487"/>
      <c r="V18" s="487"/>
      <c r="W18" s="487"/>
      <c r="X18" s="487"/>
      <c r="Y18" s="494"/>
      <c r="Z18" s="494"/>
      <c r="AB18" s="516"/>
    </row>
    <row r="19" spans="1:28" ht="94.5">
      <c r="A19" s="487">
        <v>15</v>
      </c>
      <c r="B19" s="487">
        <v>11</v>
      </c>
      <c r="C19" s="512" t="s">
        <v>3311</v>
      </c>
      <c r="D19" s="516" t="s">
        <v>3296</v>
      </c>
      <c r="E19" s="487" t="s">
        <v>45</v>
      </c>
      <c r="F19" s="487" t="s">
        <v>2</v>
      </c>
      <c r="G19" s="499" t="s">
        <v>3545</v>
      </c>
      <c r="H19" s="494"/>
      <c r="I19" s="619"/>
      <c r="J19" s="583">
        <v>500000</v>
      </c>
      <c r="K19" s="493"/>
      <c r="L19" s="493"/>
      <c r="M19" s="495"/>
      <c r="N19" s="494"/>
      <c r="O19" s="487">
        <v>1</v>
      </c>
      <c r="P19" s="487"/>
      <c r="Q19" s="487"/>
      <c r="R19" s="487"/>
      <c r="S19" s="487"/>
      <c r="T19" s="487"/>
      <c r="U19" s="487"/>
      <c r="V19" s="487"/>
      <c r="W19" s="487"/>
      <c r="X19" s="487"/>
      <c r="Y19" s="494"/>
      <c r="Z19" s="494"/>
      <c r="AB19" s="512"/>
    </row>
    <row r="20" spans="1:28" ht="85.5">
      <c r="A20" s="487">
        <v>16</v>
      </c>
      <c r="B20" s="487">
        <v>12</v>
      </c>
      <c r="C20" s="516" t="s">
        <v>3313</v>
      </c>
      <c r="D20" s="516" t="s">
        <v>3296</v>
      </c>
      <c r="E20" s="487" t="s">
        <v>45</v>
      </c>
      <c r="F20" s="487" t="s">
        <v>2</v>
      </c>
      <c r="G20" s="499" t="s">
        <v>3545</v>
      </c>
      <c r="H20" s="494"/>
      <c r="I20" s="619"/>
      <c r="J20" s="277">
        <v>1000000</v>
      </c>
      <c r="K20" s="493"/>
      <c r="L20" s="493"/>
      <c r="M20" s="495"/>
      <c r="N20" s="494"/>
      <c r="O20" s="487">
        <v>1</v>
      </c>
      <c r="P20" s="487"/>
      <c r="Q20" s="487"/>
      <c r="R20" s="487"/>
      <c r="S20" s="487"/>
      <c r="T20" s="487"/>
      <c r="U20" s="487"/>
      <c r="V20" s="487"/>
      <c r="W20" s="487"/>
      <c r="X20" s="487"/>
      <c r="Y20" s="494"/>
      <c r="Z20" s="494"/>
      <c r="AB20" s="512"/>
    </row>
    <row r="21" spans="1:28" ht="126">
      <c r="A21" s="487">
        <v>18</v>
      </c>
      <c r="B21" s="487">
        <v>13</v>
      </c>
      <c r="C21" s="516" t="s">
        <v>3547</v>
      </c>
      <c r="D21" s="516" t="s">
        <v>3296</v>
      </c>
      <c r="E21" s="487" t="s">
        <v>45</v>
      </c>
      <c r="F21" s="487" t="s">
        <v>2</v>
      </c>
      <c r="G21" s="499" t="s">
        <v>3545</v>
      </c>
      <c r="H21" s="494"/>
      <c r="I21" s="619"/>
      <c r="J21" s="583">
        <v>500000</v>
      </c>
      <c r="K21" s="493"/>
      <c r="L21" s="493"/>
      <c r="M21" s="495"/>
      <c r="N21" s="494"/>
      <c r="O21" s="487">
        <v>1</v>
      </c>
      <c r="P21" s="487"/>
      <c r="Q21" s="487"/>
      <c r="R21" s="487"/>
      <c r="S21" s="487"/>
      <c r="T21" s="487"/>
      <c r="U21" s="487"/>
      <c r="V21" s="487"/>
      <c r="W21" s="487"/>
      <c r="X21" s="487"/>
      <c r="Y21" s="494"/>
      <c r="Z21" s="494"/>
      <c r="AB21" s="512"/>
    </row>
    <row r="22" spans="1:28" ht="85.5">
      <c r="A22" s="487">
        <v>19</v>
      </c>
      <c r="B22" s="487">
        <v>14</v>
      </c>
      <c r="C22" s="512" t="s">
        <v>3314</v>
      </c>
      <c r="D22" s="516" t="s">
        <v>3296</v>
      </c>
      <c r="E22" s="487" t="s">
        <v>45</v>
      </c>
      <c r="F22" s="487" t="s">
        <v>2</v>
      </c>
      <c r="G22" s="499" t="s">
        <v>3545</v>
      </c>
      <c r="H22" s="494"/>
      <c r="I22" s="619"/>
      <c r="J22" s="583">
        <v>500000</v>
      </c>
      <c r="K22" s="493"/>
      <c r="L22" s="493"/>
      <c r="M22" s="495"/>
      <c r="N22" s="494"/>
      <c r="O22" s="487">
        <v>1</v>
      </c>
      <c r="P22" s="487"/>
      <c r="Q22" s="487"/>
      <c r="R22" s="487"/>
      <c r="S22" s="487"/>
      <c r="T22" s="487"/>
      <c r="U22" s="487"/>
      <c r="V22" s="487"/>
      <c r="W22" s="487"/>
      <c r="X22" s="487"/>
      <c r="Y22" s="494"/>
      <c r="Z22" s="494"/>
      <c r="AB22" s="541"/>
    </row>
    <row r="23" spans="1:28" ht="85.5">
      <c r="A23" s="487">
        <v>20</v>
      </c>
      <c r="B23" s="487">
        <v>15</v>
      </c>
      <c r="C23" s="512" t="s">
        <v>3315</v>
      </c>
      <c r="D23" s="516" t="s">
        <v>340</v>
      </c>
      <c r="E23" s="487" t="s">
        <v>45</v>
      </c>
      <c r="F23" s="487" t="s">
        <v>2</v>
      </c>
      <c r="G23" s="499" t="s">
        <v>3545</v>
      </c>
      <c r="H23" s="493"/>
      <c r="I23" s="619"/>
      <c r="J23" s="277">
        <v>1000000</v>
      </c>
      <c r="K23" s="493"/>
      <c r="L23" s="493"/>
      <c r="M23" s="495"/>
      <c r="N23" s="494"/>
      <c r="O23" s="487">
        <v>1</v>
      </c>
      <c r="P23" s="487"/>
      <c r="Q23" s="487"/>
      <c r="R23" s="487"/>
      <c r="S23" s="487"/>
      <c r="T23" s="487"/>
      <c r="U23" s="487"/>
      <c r="V23" s="487"/>
      <c r="W23" s="487"/>
      <c r="X23" s="487"/>
      <c r="Y23" s="494"/>
      <c r="Z23" s="494"/>
      <c r="AB23" s="519"/>
    </row>
    <row r="24" spans="1:28" ht="94.5">
      <c r="A24" s="487">
        <v>21</v>
      </c>
      <c r="B24" s="487">
        <v>16</v>
      </c>
      <c r="C24" s="512" t="s">
        <v>3548</v>
      </c>
      <c r="D24" s="516" t="s">
        <v>227</v>
      </c>
      <c r="E24" s="487" t="s">
        <v>45</v>
      </c>
      <c r="F24" s="487" t="s">
        <v>2</v>
      </c>
      <c r="G24" s="499" t="s">
        <v>3545</v>
      </c>
      <c r="H24" s="494"/>
      <c r="I24" s="619"/>
      <c r="J24" s="583">
        <v>500000</v>
      </c>
      <c r="K24" s="493"/>
      <c r="L24" s="493"/>
      <c r="M24" s="495"/>
      <c r="N24" s="494"/>
      <c r="O24" s="487">
        <v>1</v>
      </c>
      <c r="P24" s="487"/>
      <c r="Q24" s="487"/>
      <c r="R24" s="487"/>
      <c r="S24" s="487"/>
      <c r="T24" s="487"/>
      <c r="U24" s="487"/>
      <c r="V24" s="487"/>
      <c r="W24" s="487"/>
      <c r="X24" s="487"/>
      <c r="Y24" s="494"/>
      <c r="Z24" s="494"/>
      <c r="AB24" s="521"/>
    </row>
    <row r="25" spans="1:28" ht="94.5">
      <c r="A25" s="487">
        <v>22</v>
      </c>
      <c r="B25" s="487">
        <v>17</v>
      </c>
      <c r="C25" s="541" t="s">
        <v>3481</v>
      </c>
      <c r="D25" s="525" t="s">
        <v>227</v>
      </c>
      <c r="E25" s="487" t="s">
        <v>45</v>
      </c>
      <c r="F25" s="487" t="s">
        <v>2</v>
      </c>
      <c r="G25" s="499" t="s">
        <v>3545</v>
      </c>
      <c r="H25" s="494"/>
      <c r="I25" s="619"/>
      <c r="J25" s="584">
        <v>400000</v>
      </c>
      <c r="K25" s="493"/>
      <c r="L25" s="493"/>
      <c r="M25" s="495"/>
      <c r="N25" s="494"/>
      <c r="O25" s="487">
        <v>1</v>
      </c>
      <c r="P25" s="487"/>
      <c r="Q25" s="487"/>
      <c r="R25" s="487"/>
      <c r="S25" s="487"/>
      <c r="T25" s="487"/>
      <c r="U25" s="487"/>
      <c r="V25" s="487"/>
      <c r="W25" s="487"/>
      <c r="X25" s="487"/>
      <c r="Y25" s="494"/>
      <c r="Z25" s="494"/>
      <c r="AB25" s="519"/>
    </row>
    <row r="26" spans="1:28" ht="85.5">
      <c r="A26" s="487">
        <v>23</v>
      </c>
      <c r="B26" s="487">
        <v>18</v>
      </c>
      <c r="C26" s="519" t="s">
        <v>3317</v>
      </c>
      <c r="D26" s="401" t="s">
        <v>227</v>
      </c>
      <c r="E26" s="487" t="s">
        <v>45</v>
      </c>
      <c r="F26" s="487" t="s">
        <v>2</v>
      </c>
      <c r="G26" s="499" t="s">
        <v>3545</v>
      </c>
      <c r="H26" s="613">
        <v>61</v>
      </c>
      <c r="I26" s="619">
        <v>503646.73</v>
      </c>
      <c r="J26" s="583">
        <v>500000</v>
      </c>
      <c r="K26" s="493"/>
      <c r="L26" s="493"/>
      <c r="M26" s="495"/>
      <c r="N26" s="494"/>
      <c r="O26" s="487"/>
      <c r="P26" s="487">
        <v>1</v>
      </c>
      <c r="Q26" s="487"/>
      <c r="R26" s="487"/>
      <c r="S26" s="487"/>
      <c r="T26" s="487"/>
      <c r="U26" s="487"/>
      <c r="V26" s="487"/>
      <c r="W26" s="487"/>
      <c r="X26" s="487"/>
      <c r="Y26" s="494"/>
      <c r="Z26" s="494"/>
      <c r="AB26" s="524"/>
    </row>
    <row r="27" spans="1:28" ht="85.5">
      <c r="A27" s="487">
        <v>24</v>
      </c>
      <c r="B27" s="487">
        <v>19</v>
      </c>
      <c r="C27" s="521" t="s">
        <v>3318</v>
      </c>
      <c r="D27" s="525" t="s">
        <v>227</v>
      </c>
      <c r="E27" s="487" t="s">
        <v>45</v>
      </c>
      <c r="F27" s="487" t="s">
        <v>2</v>
      </c>
      <c r="G27" s="499" t="s">
        <v>3545</v>
      </c>
      <c r="H27" s="613">
        <v>54</v>
      </c>
      <c r="I27" s="619">
        <v>505302.82</v>
      </c>
      <c r="J27" s="584">
        <v>500000</v>
      </c>
      <c r="K27" s="493"/>
      <c r="L27" s="493"/>
      <c r="M27" s="495"/>
      <c r="N27" s="494"/>
      <c r="O27" s="487"/>
      <c r="P27" s="487">
        <v>1</v>
      </c>
      <c r="Q27" s="487"/>
      <c r="R27" s="487"/>
      <c r="S27" s="487"/>
      <c r="T27" s="487"/>
      <c r="U27" s="487"/>
      <c r="V27" s="487"/>
      <c r="W27" s="487"/>
      <c r="X27" s="487"/>
      <c r="Y27" s="494"/>
      <c r="Z27" s="494"/>
      <c r="AB27" s="524"/>
    </row>
    <row r="28" spans="1:28" ht="85.5">
      <c r="A28" s="487">
        <v>25</v>
      </c>
      <c r="B28" s="487">
        <v>20</v>
      </c>
      <c r="C28" s="519" t="s">
        <v>3319</v>
      </c>
      <c r="D28" s="401" t="s">
        <v>3278</v>
      </c>
      <c r="E28" s="487" t="s">
        <v>47</v>
      </c>
      <c r="F28" s="487" t="s">
        <v>2</v>
      </c>
      <c r="G28" s="499" t="s">
        <v>3545</v>
      </c>
      <c r="H28" s="494"/>
      <c r="I28" s="619"/>
      <c r="J28" s="584">
        <v>500000</v>
      </c>
      <c r="K28" s="493"/>
      <c r="L28" s="493"/>
      <c r="M28" s="495"/>
      <c r="N28" s="494"/>
      <c r="O28" s="487">
        <v>1</v>
      </c>
      <c r="P28" s="487"/>
      <c r="Q28" s="487"/>
      <c r="R28" s="487"/>
      <c r="S28" s="487"/>
      <c r="T28" s="487"/>
      <c r="U28" s="487"/>
      <c r="V28" s="487"/>
      <c r="W28" s="487"/>
      <c r="X28" s="487"/>
      <c r="Y28" s="494"/>
      <c r="Z28" s="494"/>
      <c r="AB28" s="519"/>
    </row>
    <row r="29" spans="1:28" ht="85.5">
      <c r="A29" s="487">
        <v>26</v>
      </c>
      <c r="B29" s="487">
        <v>21</v>
      </c>
      <c r="C29" s="524" t="s">
        <v>3549</v>
      </c>
      <c r="D29" s="401" t="s">
        <v>3278</v>
      </c>
      <c r="E29" s="487" t="s">
        <v>47</v>
      </c>
      <c r="F29" s="487" t="s">
        <v>2</v>
      </c>
      <c r="G29" s="499" t="s">
        <v>3545</v>
      </c>
      <c r="H29" s="494"/>
      <c r="I29" s="619"/>
      <c r="J29" s="584">
        <v>500000</v>
      </c>
      <c r="K29" s="493"/>
      <c r="L29" s="493"/>
      <c r="M29" s="495"/>
      <c r="N29" s="494"/>
      <c r="O29" s="487">
        <v>1</v>
      </c>
      <c r="P29" s="487"/>
      <c r="Q29" s="487"/>
      <c r="R29" s="487"/>
      <c r="S29" s="487"/>
      <c r="T29" s="487"/>
      <c r="U29" s="487"/>
      <c r="V29" s="487"/>
      <c r="W29" s="487"/>
      <c r="X29" s="487"/>
      <c r="Y29" s="494"/>
      <c r="Z29" s="494"/>
      <c r="AB29" s="521"/>
    </row>
    <row r="30" spans="1:28" ht="110.25">
      <c r="A30" s="487">
        <v>45</v>
      </c>
      <c r="B30" s="487">
        <v>22</v>
      </c>
      <c r="C30" s="524" t="s">
        <v>3420</v>
      </c>
      <c r="D30" s="401" t="s">
        <v>3321</v>
      </c>
      <c r="E30" s="487" t="s">
        <v>45</v>
      </c>
      <c r="F30" s="487" t="s">
        <v>2</v>
      </c>
      <c r="G30" s="499" t="s">
        <v>3545</v>
      </c>
      <c r="H30" s="494"/>
      <c r="I30" s="619"/>
      <c r="J30" s="584">
        <v>500000</v>
      </c>
      <c r="K30" s="493"/>
      <c r="L30" s="493"/>
      <c r="M30" s="495"/>
      <c r="N30" s="494"/>
      <c r="O30" s="487">
        <v>1</v>
      </c>
      <c r="P30" s="487"/>
      <c r="Q30" s="487"/>
      <c r="R30" s="487"/>
      <c r="S30" s="487"/>
      <c r="T30" s="487"/>
      <c r="U30" s="487"/>
      <c r="V30" s="487"/>
      <c r="W30" s="487"/>
      <c r="X30" s="487"/>
      <c r="Y30" s="494"/>
      <c r="Z30" s="494"/>
      <c r="AB30" s="524"/>
    </row>
    <row r="31" spans="1:28" ht="85.5">
      <c r="A31" s="487">
        <v>46</v>
      </c>
      <c r="B31" s="487">
        <v>23</v>
      </c>
      <c r="C31" s="519" t="s">
        <v>3322</v>
      </c>
      <c r="D31" s="401" t="s">
        <v>3321</v>
      </c>
      <c r="E31" s="487" t="s">
        <v>45</v>
      </c>
      <c r="F31" s="487" t="s">
        <v>2</v>
      </c>
      <c r="G31" s="499" t="s">
        <v>3545</v>
      </c>
      <c r="H31" s="494"/>
      <c r="I31" s="619"/>
      <c r="J31" s="584">
        <v>500000</v>
      </c>
      <c r="K31" s="493"/>
      <c r="L31" s="493"/>
      <c r="M31" s="495"/>
      <c r="N31" s="494"/>
      <c r="O31" s="487">
        <v>1</v>
      </c>
      <c r="P31" s="487"/>
      <c r="Q31" s="487"/>
      <c r="R31" s="487"/>
      <c r="S31" s="487"/>
      <c r="T31" s="487"/>
      <c r="U31" s="487"/>
      <c r="V31" s="487"/>
      <c r="W31" s="487"/>
      <c r="X31" s="487"/>
      <c r="Y31" s="494"/>
      <c r="Z31" s="494"/>
      <c r="AB31" s="521"/>
    </row>
    <row r="32" spans="1:28" s="502" customFormat="1" ht="85.5">
      <c r="A32" s="503">
        <v>55</v>
      </c>
      <c r="B32" s="487">
        <v>24</v>
      </c>
      <c r="C32" s="521" t="s">
        <v>3323</v>
      </c>
      <c r="D32" s="525" t="s">
        <v>3282</v>
      </c>
      <c r="E32" s="487" t="s">
        <v>45</v>
      </c>
      <c r="F32" s="487" t="s">
        <v>2</v>
      </c>
      <c r="G32" s="499" t="s">
        <v>3545</v>
      </c>
      <c r="H32" s="613">
        <v>60</v>
      </c>
      <c r="I32" s="585">
        <v>504794.55</v>
      </c>
      <c r="J32" s="584">
        <v>500000</v>
      </c>
      <c r="K32" s="585"/>
      <c r="L32" s="586"/>
      <c r="M32" s="495"/>
      <c r="N32" s="587"/>
      <c r="O32" s="487"/>
      <c r="P32" s="587">
        <v>1</v>
      </c>
      <c r="Q32" s="587"/>
      <c r="R32" s="587"/>
      <c r="S32" s="587"/>
      <c r="T32" s="587"/>
      <c r="U32" s="587"/>
      <c r="V32" s="587"/>
      <c r="W32" s="587"/>
      <c r="X32" s="587"/>
      <c r="Y32" s="587"/>
      <c r="Z32" s="587"/>
      <c r="AB32" s="524"/>
    </row>
    <row r="33" spans="1:28" ht="94.5">
      <c r="A33" s="487">
        <v>56</v>
      </c>
      <c r="B33" s="487">
        <v>25</v>
      </c>
      <c r="C33" s="524" t="s">
        <v>3324</v>
      </c>
      <c r="D33" s="525" t="s">
        <v>3282</v>
      </c>
      <c r="E33" s="487" t="s">
        <v>45</v>
      </c>
      <c r="F33" s="487" t="s">
        <v>2</v>
      </c>
      <c r="G33" s="499" t="s">
        <v>3545</v>
      </c>
      <c r="H33" s="613">
        <v>60</v>
      </c>
      <c r="I33" s="621">
        <v>514376.98</v>
      </c>
      <c r="J33" s="584">
        <v>500000</v>
      </c>
      <c r="K33" s="493"/>
      <c r="L33" s="493"/>
      <c r="M33" s="495"/>
      <c r="N33" s="494"/>
      <c r="O33" s="487"/>
      <c r="P33" s="487">
        <v>1</v>
      </c>
      <c r="Q33" s="487"/>
      <c r="R33" s="487"/>
      <c r="S33" s="487"/>
      <c r="T33" s="487"/>
      <c r="U33" s="487"/>
      <c r="V33" s="487"/>
      <c r="W33" s="487"/>
      <c r="X33" s="487"/>
      <c r="Y33" s="494"/>
      <c r="Z33" s="494"/>
      <c r="AB33" s="521"/>
    </row>
    <row r="34" spans="1:28" ht="85.5">
      <c r="A34" s="487">
        <v>57</v>
      </c>
      <c r="B34" s="487">
        <v>26</v>
      </c>
      <c r="C34" s="521" t="s">
        <v>3325</v>
      </c>
      <c r="D34" s="525" t="s">
        <v>3287</v>
      </c>
      <c r="E34" s="487" t="s">
        <v>45</v>
      </c>
      <c r="F34" s="487" t="s">
        <v>2</v>
      </c>
      <c r="G34" s="499" t="s">
        <v>3545</v>
      </c>
      <c r="H34" s="613">
        <v>60</v>
      </c>
      <c r="I34" s="619">
        <v>500189.2</v>
      </c>
      <c r="J34" s="584">
        <v>500000</v>
      </c>
      <c r="K34" s="493"/>
      <c r="L34" s="493"/>
      <c r="M34" s="495"/>
      <c r="N34" s="494"/>
      <c r="O34" s="487"/>
      <c r="P34" s="487">
        <v>1</v>
      </c>
      <c r="Q34" s="487"/>
      <c r="R34" s="487"/>
      <c r="S34" s="487"/>
      <c r="T34" s="487"/>
      <c r="U34" s="487"/>
      <c r="V34" s="487"/>
      <c r="W34" s="487"/>
      <c r="X34" s="487"/>
      <c r="Y34" s="494"/>
      <c r="Z34" s="494"/>
      <c r="AB34" s="235"/>
    </row>
    <row r="35" spans="1:28" ht="94.5">
      <c r="A35" s="487">
        <v>58</v>
      </c>
      <c r="B35" s="487">
        <v>27</v>
      </c>
      <c r="C35" s="524" t="s">
        <v>3526</v>
      </c>
      <c r="D35" s="401" t="s">
        <v>3284</v>
      </c>
      <c r="E35" s="487" t="s">
        <v>45</v>
      </c>
      <c r="F35" s="487" t="s">
        <v>2</v>
      </c>
      <c r="G35" s="499" t="s">
        <v>3545</v>
      </c>
      <c r="H35" s="494"/>
      <c r="I35" s="619"/>
      <c r="J35" s="583">
        <v>2000000</v>
      </c>
      <c r="K35" s="493"/>
      <c r="L35" s="493"/>
      <c r="M35" s="495"/>
      <c r="N35" s="494"/>
      <c r="O35" s="487">
        <v>1</v>
      </c>
      <c r="P35" s="487"/>
      <c r="Q35" s="487"/>
      <c r="R35" s="487"/>
      <c r="S35" s="487"/>
      <c r="T35" s="487"/>
      <c r="U35" s="487"/>
      <c r="V35" s="487"/>
      <c r="W35" s="487"/>
      <c r="X35" s="487"/>
      <c r="Y35" s="494"/>
      <c r="Z35" s="494"/>
      <c r="AB35" s="541"/>
    </row>
    <row r="36" spans="1:28" ht="85.5">
      <c r="A36" s="487">
        <v>70</v>
      </c>
      <c r="B36" s="487">
        <v>28</v>
      </c>
      <c r="C36" s="521" t="s">
        <v>3327</v>
      </c>
      <c r="D36" s="525" t="s">
        <v>3284</v>
      </c>
      <c r="E36" s="487" t="s">
        <v>45</v>
      </c>
      <c r="F36" s="487" t="s">
        <v>2</v>
      </c>
      <c r="G36" s="499" t="s">
        <v>3545</v>
      </c>
      <c r="H36" s="494"/>
      <c r="I36" s="619"/>
      <c r="J36" s="584">
        <v>500000</v>
      </c>
      <c r="K36" s="493"/>
      <c r="L36" s="493"/>
      <c r="M36" s="495"/>
      <c r="N36" s="494"/>
      <c r="O36" s="487">
        <v>1</v>
      </c>
      <c r="P36" s="487"/>
      <c r="Q36" s="487"/>
      <c r="R36" s="487"/>
      <c r="S36" s="487"/>
      <c r="T36" s="487"/>
      <c r="U36" s="487"/>
      <c r="V36" s="487"/>
      <c r="W36" s="487"/>
      <c r="X36" s="487"/>
      <c r="Y36" s="494"/>
      <c r="Z36" s="494"/>
      <c r="AB36" s="528"/>
    </row>
    <row r="37" spans="1:28" ht="85.5">
      <c r="A37" s="487">
        <v>73</v>
      </c>
      <c r="B37" s="487">
        <v>29</v>
      </c>
      <c r="C37" s="235" t="s">
        <v>3328</v>
      </c>
      <c r="D37" s="235" t="s">
        <v>3279</v>
      </c>
      <c r="E37" s="487" t="s">
        <v>45</v>
      </c>
      <c r="F37" s="487" t="s">
        <v>2</v>
      </c>
      <c r="G37" s="499" t="s">
        <v>3545</v>
      </c>
      <c r="H37" s="494"/>
      <c r="I37" s="619"/>
      <c r="J37" s="584">
        <v>500000</v>
      </c>
      <c r="K37" s="493"/>
      <c r="L37" s="493"/>
      <c r="M37" s="495"/>
      <c r="N37" s="494"/>
      <c r="O37" s="487">
        <v>1</v>
      </c>
      <c r="P37" s="487"/>
      <c r="Q37" s="487"/>
      <c r="R37" s="487"/>
      <c r="S37" s="487"/>
      <c r="T37" s="487"/>
      <c r="U37" s="487"/>
      <c r="V37" s="487"/>
      <c r="W37" s="487"/>
      <c r="X37" s="487"/>
      <c r="Y37" s="494"/>
      <c r="Z37" s="494"/>
      <c r="AB37" s="530"/>
    </row>
    <row r="38" spans="1:28" ht="85.5">
      <c r="A38" s="487">
        <v>75</v>
      </c>
      <c r="B38" s="487">
        <v>30</v>
      </c>
      <c r="C38" s="541" t="s">
        <v>3422</v>
      </c>
      <c r="D38" s="235" t="s">
        <v>3279</v>
      </c>
      <c r="E38" s="487" t="s">
        <v>45</v>
      </c>
      <c r="F38" s="487" t="s">
        <v>2</v>
      </c>
      <c r="G38" s="499" t="s">
        <v>3545</v>
      </c>
      <c r="H38" s="494"/>
      <c r="I38" s="619"/>
      <c r="J38" s="584">
        <v>500000</v>
      </c>
      <c r="K38" s="493"/>
      <c r="L38" s="493"/>
      <c r="M38" s="495"/>
      <c r="N38" s="494"/>
      <c r="O38" s="487">
        <v>1</v>
      </c>
      <c r="P38" s="487"/>
      <c r="Q38" s="487"/>
      <c r="R38" s="487"/>
      <c r="S38" s="487"/>
      <c r="T38" s="487"/>
      <c r="U38" s="487"/>
      <c r="V38" s="487"/>
      <c r="W38" s="487"/>
      <c r="X38" s="487"/>
      <c r="Y38" s="494"/>
      <c r="Z38" s="494"/>
      <c r="AB38" s="524"/>
    </row>
    <row r="39" spans="1:28" ht="85.5">
      <c r="A39" s="487">
        <v>78</v>
      </c>
      <c r="B39" s="487">
        <v>31</v>
      </c>
      <c r="C39" s="528" t="s">
        <v>3330</v>
      </c>
      <c r="D39" s="528" t="s">
        <v>3329</v>
      </c>
      <c r="E39" s="487" t="s">
        <v>45</v>
      </c>
      <c r="F39" s="487" t="s">
        <v>2</v>
      </c>
      <c r="G39" s="499" t="s">
        <v>3545</v>
      </c>
      <c r="H39" s="613">
        <v>119</v>
      </c>
      <c r="I39" s="619">
        <v>1004671.52</v>
      </c>
      <c r="J39" s="257">
        <v>1000000</v>
      </c>
      <c r="K39" s="493"/>
      <c r="L39" s="493"/>
      <c r="M39" s="495"/>
      <c r="N39" s="494"/>
      <c r="O39" s="487"/>
      <c r="P39" s="487">
        <v>1</v>
      </c>
      <c r="Q39" s="487"/>
      <c r="R39" s="487"/>
      <c r="S39" s="487"/>
      <c r="T39" s="487"/>
      <c r="U39" s="487"/>
      <c r="V39" s="487"/>
      <c r="W39" s="487"/>
      <c r="X39" s="487"/>
      <c r="Y39" s="494"/>
      <c r="Z39" s="494"/>
      <c r="AB39" s="519"/>
    </row>
    <row r="40" spans="1:28" ht="85.5">
      <c r="A40" s="487">
        <v>82</v>
      </c>
      <c r="B40" s="487">
        <v>32</v>
      </c>
      <c r="C40" s="530" t="s">
        <v>3331</v>
      </c>
      <c r="D40" s="528" t="s">
        <v>3329</v>
      </c>
      <c r="E40" s="487" t="s">
        <v>45</v>
      </c>
      <c r="F40" s="487" t="s">
        <v>2</v>
      </c>
      <c r="G40" s="499" t="s">
        <v>3545</v>
      </c>
      <c r="H40" s="613">
        <v>59</v>
      </c>
      <c r="I40" s="620">
        <v>504606.3</v>
      </c>
      <c r="J40" s="584">
        <v>500000</v>
      </c>
      <c r="K40" s="493"/>
      <c r="L40" s="493"/>
      <c r="M40" s="495"/>
      <c r="N40" s="494"/>
      <c r="O40" s="487"/>
      <c r="P40" s="487">
        <v>1</v>
      </c>
      <c r="Q40" s="487"/>
      <c r="R40" s="487"/>
      <c r="S40" s="487"/>
      <c r="T40" s="487"/>
      <c r="U40" s="487"/>
      <c r="V40" s="487"/>
      <c r="W40" s="487"/>
      <c r="X40" s="487"/>
      <c r="Y40" s="494"/>
      <c r="Z40" s="494"/>
      <c r="AB40" s="521"/>
    </row>
    <row r="41" spans="1:28" ht="85.5">
      <c r="A41" s="487">
        <v>97</v>
      </c>
      <c r="B41" s="487">
        <v>33</v>
      </c>
      <c r="C41" s="524" t="s">
        <v>3332</v>
      </c>
      <c r="D41" s="528" t="s">
        <v>3329</v>
      </c>
      <c r="E41" s="487" t="s">
        <v>47</v>
      </c>
      <c r="F41" s="487" t="s">
        <v>2</v>
      </c>
      <c r="G41" s="499" t="s">
        <v>3545</v>
      </c>
      <c r="H41" s="494"/>
      <c r="I41" s="619"/>
      <c r="J41" s="584">
        <v>500000</v>
      </c>
      <c r="K41" s="493"/>
      <c r="L41" s="493"/>
      <c r="M41" s="495"/>
      <c r="N41" s="494"/>
      <c r="O41" s="487">
        <v>1</v>
      </c>
      <c r="P41" s="487"/>
      <c r="Q41" s="487"/>
      <c r="R41" s="487"/>
      <c r="S41" s="487"/>
      <c r="T41" s="487"/>
      <c r="U41" s="487"/>
      <c r="V41" s="487"/>
      <c r="W41" s="487"/>
      <c r="X41" s="487"/>
      <c r="Y41" s="494"/>
      <c r="Z41" s="494"/>
      <c r="AB41" s="519"/>
    </row>
    <row r="42" spans="1:28" ht="85.5">
      <c r="A42" s="487">
        <v>98</v>
      </c>
      <c r="B42" s="487">
        <v>34</v>
      </c>
      <c r="C42" s="519" t="s">
        <v>3528</v>
      </c>
      <c r="D42" s="528" t="s">
        <v>3329</v>
      </c>
      <c r="E42" s="487" t="s">
        <v>47</v>
      </c>
      <c r="F42" s="487" t="s">
        <v>2</v>
      </c>
      <c r="G42" s="499" t="s">
        <v>3545</v>
      </c>
      <c r="H42" s="494"/>
      <c r="I42" s="619"/>
      <c r="J42" s="584">
        <v>500000</v>
      </c>
      <c r="K42" s="493"/>
      <c r="L42" s="493"/>
      <c r="M42" s="495"/>
      <c r="N42" s="494"/>
      <c r="O42" s="487">
        <v>1</v>
      </c>
      <c r="P42" s="487"/>
      <c r="Q42" s="487"/>
      <c r="R42" s="487"/>
      <c r="S42" s="487"/>
      <c r="T42" s="487"/>
      <c r="U42" s="487"/>
      <c r="V42" s="487"/>
      <c r="W42" s="487"/>
      <c r="X42" s="487"/>
      <c r="Y42" s="494"/>
      <c r="Z42" s="494"/>
      <c r="AB42" s="524"/>
    </row>
    <row r="43" spans="1:28" ht="94.5">
      <c r="A43" s="487">
        <v>101</v>
      </c>
      <c r="B43" s="487">
        <v>35</v>
      </c>
      <c r="C43" s="521" t="s">
        <v>3333</v>
      </c>
      <c r="D43" s="528" t="s">
        <v>3329</v>
      </c>
      <c r="E43" s="487" t="s">
        <v>47</v>
      </c>
      <c r="F43" s="487" t="s">
        <v>2</v>
      </c>
      <c r="G43" s="499" t="s">
        <v>3545</v>
      </c>
      <c r="H43" s="494"/>
      <c r="I43" s="619"/>
      <c r="J43" s="584">
        <v>500000</v>
      </c>
      <c r="K43" s="493"/>
      <c r="L43" s="493"/>
      <c r="M43" s="495"/>
      <c r="N43" s="494"/>
      <c r="O43" s="487">
        <v>1</v>
      </c>
      <c r="P43" s="487"/>
      <c r="Q43" s="487"/>
      <c r="R43" s="487"/>
      <c r="S43" s="487"/>
      <c r="T43" s="487"/>
      <c r="U43" s="487"/>
      <c r="V43" s="487"/>
      <c r="W43" s="487"/>
      <c r="X43" s="487"/>
      <c r="Y43" s="494"/>
      <c r="Z43" s="494"/>
      <c r="AB43" s="524"/>
    </row>
    <row r="44" spans="1:28" ht="85.5">
      <c r="A44" s="487">
        <v>108</v>
      </c>
      <c r="B44" s="487">
        <v>36</v>
      </c>
      <c r="C44" s="519" t="s">
        <v>3424</v>
      </c>
      <c r="D44" s="401" t="s">
        <v>3423</v>
      </c>
      <c r="E44" s="487" t="s">
        <v>45</v>
      </c>
      <c r="F44" s="487" t="s">
        <v>2</v>
      </c>
      <c r="G44" s="499" t="s">
        <v>3545</v>
      </c>
      <c r="H44" s="494"/>
      <c r="I44" s="619"/>
      <c r="J44" s="584">
        <v>500000</v>
      </c>
      <c r="K44" s="493"/>
      <c r="L44" s="493"/>
      <c r="M44" s="495"/>
      <c r="N44" s="494"/>
      <c r="O44" s="487">
        <v>1</v>
      </c>
      <c r="P44" s="487"/>
      <c r="Q44" s="487"/>
      <c r="R44" s="487"/>
      <c r="S44" s="487"/>
      <c r="T44" s="487"/>
      <c r="U44" s="487"/>
      <c r="V44" s="487"/>
      <c r="W44" s="487"/>
      <c r="X44" s="487"/>
      <c r="Y44" s="494"/>
      <c r="Z44" s="494"/>
      <c r="AB44" s="524"/>
    </row>
    <row r="45" spans="1:28" ht="94.5">
      <c r="A45" s="487">
        <v>109</v>
      </c>
      <c r="B45" s="487">
        <v>37</v>
      </c>
      <c r="C45" s="524" t="s">
        <v>3426</v>
      </c>
      <c r="D45" s="401" t="s">
        <v>3423</v>
      </c>
      <c r="E45" s="487" t="s">
        <v>45</v>
      </c>
      <c r="F45" s="487" t="s">
        <v>2</v>
      </c>
      <c r="G45" s="499" t="s">
        <v>3545</v>
      </c>
      <c r="H45" s="494"/>
      <c r="I45" s="619"/>
      <c r="J45" s="584">
        <v>500000</v>
      </c>
      <c r="K45" s="493"/>
      <c r="L45" s="493"/>
      <c r="M45" s="495"/>
      <c r="N45" s="494"/>
      <c r="O45" s="487">
        <v>1</v>
      </c>
      <c r="P45" s="487"/>
      <c r="Q45" s="487"/>
      <c r="R45" s="487"/>
      <c r="S45" s="487"/>
      <c r="T45" s="487"/>
      <c r="U45" s="487"/>
      <c r="V45" s="487"/>
      <c r="W45" s="487"/>
      <c r="X45" s="487"/>
      <c r="Y45" s="494"/>
      <c r="Z45" s="494"/>
      <c r="AB45" s="524"/>
    </row>
    <row r="46" spans="1:28" ht="85.5">
      <c r="A46" s="487">
        <v>111</v>
      </c>
      <c r="B46" s="487">
        <v>38</v>
      </c>
      <c r="C46" s="524" t="s">
        <v>3334</v>
      </c>
      <c r="D46" s="401" t="s">
        <v>3281</v>
      </c>
      <c r="E46" s="487" t="s">
        <v>45</v>
      </c>
      <c r="F46" s="487" t="s">
        <v>2</v>
      </c>
      <c r="G46" s="499" t="s">
        <v>3545</v>
      </c>
      <c r="H46" s="494"/>
      <c r="I46" s="619">
        <v>507684.84</v>
      </c>
      <c r="J46" s="584">
        <v>500000</v>
      </c>
      <c r="K46" s="493"/>
      <c r="L46" s="493"/>
      <c r="M46" s="495"/>
      <c r="N46" s="494"/>
      <c r="O46" s="487"/>
      <c r="P46" s="487">
        <v>1</v>
      </c>
      <c r="Q46" s="487"/>
      <c r="R46" s="487"/>
      <c r="S46" s="487"/>
      <c r="T46" s="487"/>
      <c r="U46" s="487"/>
      <c r="V46" s="487"/>
      <c r="W46" s="487"/>
      <c r="X46" s="487"/>
      <c r="Y46" s="494"/>
      <c r="Z46" s="494"/>
      <c r="AB46" s="524"/>
    </row>
    <row r="47" spans="1:28" ht="85.5">
      <c r="A47" s="487">
        <v>113</v>
      </c>
      <c r="B47" s="487">
        <v>39</v>
      </c>
      <c r="C47" s="524" t="s">
        <v>3335</v>
      </c>
      <c r="D47" s="401" t="s">
        <v>3281</v>
      </c>
      <c r="E47" s="487" t="s">
        <v>45</v>
      </c>
      <c r="F47" s="487" t="s">
        <v>2</v>
      </c>
      <c r="G47" s="499" t="s">
        <v>3545</v>
      </c>
      <c r="H47" s="582"/>
      <c r="I47" s="620"/>
      <c r="J47" s="583">
        <v>1000000</v>
      </c>
      <c r="K47" s="493"/>
      <c r="L47" s="493"/>
      <c r="M47" s="495" t="s">
        <v>3619</v>
      </c>
      <c r="N47" s="494"/>
      <c r="O47" s="487">
        <v>1</v>
      </c>
      <c r="P47" s="487"/>
      <c r="Q47" s="487"/>
      <c r="R47" s="487"/>
      <c r="S47" s="487"/>
      <c r="T47" s="487"/>
      <c r="U47" s="487"/>
      <c r="V47" s="487"/>
      <c r="W47" s="487"/>
      <c r="X47" s="487"/>
      <c r="Y47" s="494"/>
      <c r="Z47" s="494"/>
      <c r="AB47" s="532"/>
    </row>
    <row r="48" spans="1:28" ht="85.5">
      <c r="A48" s="487">
        <v>114</v>
      </c>
      <c r="B48" s="487">
        <v>40</v>
      </c>
      <c r="C48" s="524" t="s">
        <v>3336</v>
      </c>
      <c r="D48" s="401" t="s">
        <v>3339</v>
      </c>
      <c r="E48" s="487" t="s">
        <v>45</v>
      </c>
      <c r="F48" s="487" t="s">
        <v>2</v>
      </c>
      <c r="G48" s="499" t="s">
        <v>3545</v>
      </c>
      <c r="H48" s="494"/>
      <c r="I48" s="619"/>
      <c r="J48" s="583">
        <v>1000000</v>
      </c>
      <c r="K48" s="493"/>
      <c r="L48" s="493"/>
      <c r="M48" s="495"/>
      <c r="N48" s="494"/>
      <c r="O48" s="487">
        <v>1</v>
      </c>
      <c r="P48" s="487"/>
      <c r="Q48" s="487"/>
      <c r="R48" s="487"/>
      <c r="S48" s="487"/>
      <c r="T48" s="487"/>
      <c r="U48" s="487"/>
      <c r="V48" s="487"/>
      <c r="W48" s="487"/>
      <c r="X48" s="487"/>
      <c r="Y48" s="494">
        <v>295</v>
      </c>
      <c r="Z48" s="494"/>
      <c r="AB48" s="524"/>
    </row>
    <row r="49" spans="1:52" ht="85.5">
      <c r="A49" s="487">
        <v>115</v>
      </c>
      <c r="B49" s="487">
        <v>41</v>
      </c>
      <c r="C49" s="524" t="s">
        <v>3337</v>
      </c>
      <c r="D49" s="401" t="s">
        <v>3280</v>
      </c>
      <c r="E49" s="487" t="s">
        <v>45</v>
      </c>
      <c r="F49" s="487" t="s">
        <v>2</v>
      </c>
      <c r="G49" s="499" t="s">
        <v>3545</v>
      </c>
      <c r="H49" s="494"/>
      <c r="I49" s="619">
        <v>501957.14</v>
      </c>
      <c r="J49" s="584">
        <v>500000</v>
      </c>
      <c r="K49" s="493"/>
      <c r="L49" s="493"/>
      <c r="M49" s="495"/>
      <c r="N49" s="494"/>
      <c r="O49" s="487"/>
      <c r="P49" s="487">
        <v>1</v>
      </c>
      <c r="Q49" s="487"/>
      <c r="R49" s="487"/>
      <c r="S49" s="487"/>
      <c r="T49" s="487"/>
      <c r="U49" s="487"/>
      <c r="V49" s="487"/>
      <c r="W49" s="487"/>
      <c r="X49" s="487"/>
      <c r="Y49" s="494"/>
      <c r="Z49" s="494"/>
      <c r="AB49" s="524"/>
    </row>
    <row r="50" spans="1:52" ht="85.5">
      <c r="A50" s="487">
        <v>116</v>
      </c>
      <c r="B50" s="487">
        <v>42</v>
      </c>
      <c r="C50" s="532" t="s">
        <v>3338</v>
      </c>
      <c r="D50" s="401" t="s">
        <v>3280</v>
      </c>
      <c r="E50" s="487" t="s">
        <v>45</v>
      </c>
      <c r="F50" s="487" t="s">
        <v>2</v>
      </c>
      <c r="G50" s="499" t="s">
        <v>3545</v>
      </c>
      <c r="H50" s="494"/>
      <c r="I50" s="619"/>
      <c r="J50" s="584">
        <v>500000</v>
      </c>
      <c r="K50" s="493"/>
      <c r="L50" s="493"/>
      <c r="M50" s="495"/>
      <c r="N50" s="494"/>
      <c r="O50" s="487">
        <v>1</v>
      </c>
      <c r="P50" s="487"/>
      <c r="Q50" s="487"/>
      <c r="R50" s="487"/>
      <c r="S50" s="487"/>
      <c r="T50" s="487"/>
      <c r="U50" s="487"/>
      <c r="V50" s="487"/>
      <c r="W50" s="487"/>
      <c r="X50" s="487"/>
      <c r="Y50" s="494"/>
      <c r="Z50" s="494"/>
      <c r="AB50" s="524"/>
    </row>
    <row r="51" spans="1:52" ht="85.5">
      <c r="A51" s="487">
        <v>119</v>
      </c>
      <c r="B51" s="487">
        <v>43</v>
      </c>
      <c r="C51" s="524" t="s">
        <v>3340</v>
      </c>
      <c r="D51" s="401" t="s">
        <v>3339</v>
      </c>
      <c r="E51" s="487" t="s">
        <v>45</v>
      </c>
      <c r="F51" s="487" t="s">
        <v>2</v>
      </c>
      <c r="G51" s="499" t="s">
        <v>3545</v>
      </c>
      <c r="H51" s="494"/>
      <c r="I51" s="619"/>
      <c r="J51" s="584">
        <v>500000</v>
      </c>
      <c r="K51" s="493"/>
      <c r="L51" s="493"/>
      <c r="M51" s="495"/>
      <c r="N51" s="494"/>
      <c r="O51" s="487">
        <v>1</v>
      </c>
      <c r="P51" s="487"/>
      <c r="Q51" s="487"/>
      <c r="R51" s="487"/>
      <c r="S51" s="487"/>
      <c r="T51" s="487"/>
      <c r="U51" s="487"/>
      <c r="V51" s="487"/>
      <c r="W51" s="487"/>
      <c r="X51" s="487"/>
      <c r="Y51" s="494"/>
      <c r="Z51" s="494"/>
      <c r="AB51" s="524"/>
    </row>
    <row r="52" spans="1:52" ht="85.5">
      <c r="A52" s="487">
        <v>120</v>
      </c>
      <c r="B52" s="487">
        <v>44</v>
      </c>
      <c r="C52" s="524" t="s">
        <v>3341</v>
      </c>
      <c r="D52" s="401" t="s">
        <v>3339</v>
      </c>
      <c r="E52" s="487" t="s">
        <v>45</v>
      </c>
      <c r="F52" s="487" t="s">
        <v>2</v>
      </c>
      <c r="G52" s="499" t="s">
        <v>3545</v>
      </c>
      <c r="H52" s="494"/>
      <c r="I52" s="619"/>
      <c r="J52" s="584">
        <v>500000</v>
      </c>
      <c r="K52" s="493"/>
      <c r="L52" s="493"/>
      <c r="M52" s="495"/>
      <c r="N52" s="494"/>
      <c r="O52" s="487">
        <v>1</v>
      </c>
      <c r="P52" s="487"/>
      <c r="Q52" s="487"/>
      <c r="R52" s="487"/>
      <c r="S52" s="487"/>
      <c r="T52" s="487"/>
      <c r="U52" s="487"/>
      <c r="V52" s="487"/>
      <c r="W52" s="487"/>
      <c r="X52" s="487"/>
      <c r="Y52" s="494">
        <v>295</v>
      </c>
      <c r="Z52" s="494"/>
      <c r="AB52" s="524"/>
    </row>
    <row r="53" spans="1:52" ht="85.5">
      <c r="A53" s="487">
        <v>121</v>
      </c>
      <c r="B53" s="487">
        <v>45</v>
      </c>
      <c r="C53" s="524" t="s">
        <v>3342</v>
      </c>
      <c r="D53" s="401" t="s">
        <v>3293</v>
      </c>
      <c r="E53" s="487" t="s">
        <v>45</v>
      </c>
      <c r="F53" s="487" t="s">
        <v>2</v>
      </c>
      <c r="G53" s="499" t="s">
        <v>3545</v>
      </c>
      <c r="H53" s="494"/>
      <c r="I53" s="619"/>
      <c r="J53" s="584">
        <v>500000</v>
      </c>
      <c r="K53" s="493"/>
      <c r="L53" s="493"/>
      <c r="M53" s="495"/>
      <c r="N53" s="494"/>
      <c r="O53" s="487">
        <v>1</v>
      </c>
      <c r="P53" s="487"/>
      <c r="Q53" s="487"/>
      <c r="R53" s="487"/>
      <c r="S53" s="487"/>
      <c r="T53" s="487"/>
      <c r="U53" s="487"/>
      <c r="V53" s="487"/>
      <c r="W53" s="487"/>
      <c r="X53" s="487"/>
      <c r="Y53" s="494"/>
      <c r="Z53" s="494"/>
      <c r="AB53" s="521"/>
    </row>
    <row r="54" spans="1:52" ht="85.5">
      <c r="A54" s="487">
        <v>122</v>
      </c>
      <c r="B54" s="487">
        <v>46</v>
      </c>
      <c r="C54" s="524" t="s">
        <v>3427</v>
      </c>
      <c r="D54" s="401" t="s">
        <v>3343</v>
      </c>
      <c r="E54" s="487" t="s">
        <v>45</v>
      </c>
      <c r="F54" s="487" t="s">
        <v>2</v>
      </c>
      <c r="G54" s="499" t="s">
        <v>3545</v>
      </c>
      <c r="H54" s="494"/>
      <c r="I54" s="619"/>
      <c r="J54" s="584">
        <v>500000</v>
      </c>
      <c r="K54" s="493"/>
      <c r="L54" s="493"/>
      <c r="M54" s="495"/>
      <c r="N54" s="494"/>
      <c r="O54" s="487">
        <v>1</v>
      </c>
      <c r="P54" s="487"/>
      <c r="Q54" s="487"/>
      <c r="R54" s="487"/>
      <c r="S54" s="487"/>
      <c r="T54" s="487"/>
      <c r="U54" s="487"/>
      <c r="V54" s="487"/>
      <c r="W54" s="487"/>
      <c r="X54" s="487"/>
      <c r="Y54" s="494"/>
      <c r="Z54" s="494"/>
      <c r="AB54" s="532"/>
    </row>
    <row r="55" spans="1:52" ht="85.5">
      <c r="A55" s="487">
        <v>123</v>
      </c>
      <c r="B55" s="487">
        <v>47</v>
      </c>
      <c r="C55" s="524" t="s">
        <v>3344</v>
      </c>
      <c r="D55" s="401" t="s">
        <v>3343</v>
      </c>
      <c r="E55" s="487" t="s">
        <v>45</v>
      </c>
      <c r="F55" s="487" t="s">
        <v>2</v>
      </c>
      <c r="G55" s="499" t="s">
        <v>3545</v>
      </c>
      <c r="H55" s="613">
        <v>41</v>
      </c>
      <c r="I55" s="619">
        <v>507268.91</v>
      </c>
      <c r="J55" s="584">
        <v>500000</v>
      </c>
      <c r="K55" s="493"/>
      <c r="L55" s="493"/>
      <c r="M55" s="495"/>
      <c r="N55" s="494"/>
      <c r="O55" s="487"/>
      <c r="P55" s="487">
        <v>1</v>
      </c>
      <c r="Q55" s="487"/>
      <c r="R55" s="487"/>
      <c r="S55" s="487"/>
      <c r="T55" s="487"/>
      <c r="U55" s="487"/>
      <c r="V55" s="487"/>
      <c r="W55" s="487"/>
      <c r="X55" s="487"/>
      <c r="Y55" s="494"/>
      <c r="Z55" s="494"/>
      <c r="AB55" s="532"/>
    </row>
    <row r="56" spans="1:52" ht="85.5">
      <c r="A56" s="487">
        <v>125</v>
      </c>
      <c r="B56" s="487">
        <v>48</v>
      </c>
      <c r="C56" s="521" t="s">
        <v>3530</v>
      </c>
      <c r="D56" s="401" t="s">
        <v>3343</v>
      </c>
      <c r="E56" s="487" t="s">
        <v>45</v>
      </c>
      <c r="F56" s="487" t="s">
        <v>2</v>
      </c>
      <c r="G56" s="499" t="s">
        <v>3545</v>
      </c>
      <c r="H56" s="494"/>
      <c r="I56" s="619"/>
      <c r="J56" s="584">
        <v>500000</v>
      </c>
      <c r="K56" s="493"/>
      <c r="L56" s="493"/>
      <c r="M56" s="495"/>
      <c r="N56" s="494"/>
      <c r="O56" s="487">
        <v>1</v>
      </c>
      <c r="P56" s="487"/>
      <c r="Q56" s="487"/>
      <c r="R56" s="487"/>
      <c r="S56" s="487"/>
      <c r="T56" s="487"/>
      <c r="U56" s="487"/>
      <c r="V56" s="487"/>
      <c r="W56" s="487"/>
      <c r="X56" s="487"/>
      <c r="Y56" s="494"/>
      <c r="Z56" s="494"/>
      <c r="AB56" s="521"/>
    </row>
    <row r="57" spans="1:52" ht="85.5">
      <c r="A57" s="487">
        <v>127</v>
      </c>
      <c r="B57" s="487">
        <v>49</v>
      </c>
      <c r="C57" s="532" t="s">
        <v>3346</v>
      </c>
      <c r="D57" s="401" t="s">
        <v>3345</v>
      </c>
      <c r="E57" s="487" t="s">
        <v>45</v>
      </c>
      <c r="F57" s="487" t="s">
        <v>2</v>
      </c>
      <c r="G57" s="499" t="s">
        <v>3545</v>
      </c>
      <c r="H57" s="613">
        <v>62</v>
      </c>
      <c r="I57" s="621">
        <v>506534.18</v>
      </c>
      <c r="J57" s="584">
        <v>500000</v>
      </c>
      <c r="K57" s="493"/>
      <c r="L57" s="493"/>
      <c r="M57" s="495"/>
      <c r="N57" s="494"/>
      <c r="O57" s="487"/>
      <c r="P57" s="487">
        <v>1</v>
      </c>
      <c r="Q57" s="487"/>
      <c r="R57" s="487"/>
      <c r="S57" s="487"/>
      <c r="T57" s="487"/>
      <c r="U57" s="487"/>
      <c r="V57" s="487"/>
      <c r="W57" s="487"/>
      <c r="X57" s="487"/>
      <c r="Y57" s="494"/>
      <c r="Z57" s="494"/>
      <c r="AB57" s="519"/>
      <c r="AD57" s="701" t="s">
        <v>88</v>
      </c>
      <c r="AE57" s="701"/>
      <c r="AF57" s="275"/>
      <c r="AG57" s="702" t="s">
        <v>89</v>
      </c>
      <c r="AH57" s="702"/>
      <c r="AI57" s="702"/>
      <c r="AJ57" s="702"/>
      <c r="AK57" s="702"/>
      <c r="AL57" s="702"/>
      <c r="AM57" s="113"/>
      <c r="AN57" s="178"/>
      <c r="AO57" s="482"/>
      <c r="AP57" s="113"/>
      <c r="AQ57" s="113"/>
      <c r="AR57" s="113"/>
      <c r="AS57" s="113"/>
      <c r="AT57" s="113"/>
      <c r="AU57" s="113"/>
      <c r="AV57" s="113"/>
      <c r="AW57" s="113"/>
      <c r="AX57" s="104"/>
      <c r="AY57" s="104"/>
      <c r="AZ57" s="104"/>
    </row>
    <row r="58" spans="1:52" ht="85.5">
      <c r="A58" s="487">
        <v>130</v>
      </c>
      <c r="B58" s="487">
        <v>50</v>
      </c>
      <c r="C58" s="532" t="s">
        <v>3347</v>
      </c>
      <c r="D58" s="401" t="s">
        <v>3345</v>
      </c>
      <c r="E58" s="487" t="s">
        <v>45</v>
      </c>
      <c r="F58" s="487" t="s">
        <v>2</v>
      </c>
      <c r="G58" s="499" t="s">
        <v>3545</v>
      </c>
      <c r="H58" s="494"/>
      <c r="I58" s="619">
        <v>504058.11</v>
      </c>
      <c r="J58" s="584">
        <v>500000</v>
      </c>
      <c r="K58" s="493"/>
      <c r="L58" s="493"/>
      <c r="M58" s="495"/>
      <c r="N58" s="494"/>
      <c r="O58" s="487"/>
      <c r="P58" s="487">
        <v>1</v>
      </c>
      <c r="Q58" s="487"/>
      <c r="R58" s="487"/>
      <c r="S58" s="487"/>
      <c r="T58" s="487"/>
      <c r="U58" s="487"/>
      <c r="V58" s="487"/>
      <c r="W58" s="487"/>
      <c r="X58" s="487"/>
      <c r="Y58" s="494"/>
      <c r="Z58" s="494"/>
      <c r="AB58" s="401"/>
      <c r="AD58" s="677" t="s">
        <v>90</v>
      </c>
      <c r="AE58" s="678"/>
      <c r="AF58" s="679"/>
      <c r="AG58" s="703" t="s">
        <v>91</v>
      </c>
      <c r="AH58" s="704"/>
      <c r="AI58" s="704"/>
      <c r="AJ58" s="704"/>
      <c r="AK58" s="704"/>
      <c r="AL58" s="704"/>
      <c r="AM58" s="115"/>
      <c r="AN58" s="484"/>
      <c r="AO58" s="588"/>
      <c r="AP58" s="115"/>
      <c r="AQ58" s="115"/>
      <c r="AR58" s="117"/>
      <c r="AS58" s="118"/>
      <c r="AT58" s="118"/>
      <c r="AU58" s="118"/>
      <c r="AV58" s="119"/>
      <c r="AW58" s="119"/>
      <c r="AX58" s="120"/>
      <c r="AY58" s="120"/>
    </row>
    <row r="59" spans="1:52" ht="86.25">
      <c r="A59" s="487">
        <v>132</v>
      </c>
      <c r="B59" s="487">
        <v>51</v>
      </c>
      <c r="C59" s="521" t="s">
        <v>3550</v>
      </c>
      <c r="D59" s="525" t="s">
        <v>3276</v>
      </c>
      <c r="E59" s="487" t="s">
        <v>45</v>
      </c>
      <c r="F59" s="487" t="s">
        <v>2</v>
      </c>
      <c r="G59" s="499" t="s">
        <v>3545</v>
      </c>
      <c r="H59" s="494"/>
      <c r="I59" s="619"/>
      <c r="J59" s="584">
        <v>500000</v>
      </c>
      <c r="K59" s="493"/>
      <c r="L59" s="493"/>
      <c r="M59" s="495"/>
      <c r="N59" s="494"/>
      <c r="O59" s="487">
        <v>1</v>
      </c>
      <c r="P59" s="487"/>
      <c r="Q59" s="487"/>
      <c r="R59" s="487"/>
      <c r="S59" s="487"/>
      <c r="T59" s="487"/>
      <c r="U59" s="487"/>
      <c r="V59" s="487"/>
      <c r="W59" s="487"/>
      <c r="X59" s="487"/>
      <c r="Y59" s="494"/>
      <c r="Z59" s="494"/>
      <c r="AB59" s="401"/>
      <c r="AD59" s="677" t="s">
        <v>92</v>
      </c>
      <c r="AE59" s="678"/>
      <c r="AF59" s="679"/>
      <c r="AG59" s="690" t="s">
        <v>93</v>
      </c>
      <c r="AH59" s="691"/>
      <c r="AI59" s="691"/>
      <c r="AJ59" s="691"/>
      <c r="AK59" s="691"/>
      <c r="AL59" s="691"/>
      <c r="AM59" s="691"/>
      <c r="AN59" s="691"/>
      <c r="AO59" s="770"/>
      <c r="AP59" s="691"/>
      <c r="AQ59" s="691"/>
      <c r="AR59" s="692"/>
      <c r="AS59" s="121"/>
      <c r="AT59" s="121"/>
      <c r="AU59" s="121"/>
      <c r="AV59" s="121"/>
      <c r="AW59" s="121"/>
      <c r="AX59" s="121"/>
      <c r="AY59" s="121"/>
    </row>
    <row r="60" spans="1:52" ht="85.5">
      <c r="A60" s="487">
        <v>133</v>
      </c>
      <c r="B60" s="487">
        <v>52</v>
      </c>
      <c r="C60" s="519" t="s">
        <v>3350</v>
      </c>
      <c r="D60" s="401" t="s">
        <v>3349</v>
      </c>
      <c r="E60" s="487" t="s">
        <v>45</v>
      </c>
      <c r="F60" s="487" t="s">
        <v>2</v>
      </c>
      <c r="G60" s="499" t="s">
        <v>3545</v>
      </c>
      <c r="H60" s="494"/>
      <c r="I60" s="619">
        <v>503916.18</v>
      </c>
      <c r="J60" s="584">
        <v>500000</v>
      </c>
      <c r="K60" s="493"/>
      <c r="L60" s="493"/>
      <c r="M60" s="495"/>
      <c r="N60" s="494"/>
      <c r="O60" s="487"/>
      <c r="P60" s="487">
        <v>1</v>
      </c>
      <c r="Q60" s="487"/>
      <c r="R60" s="487"/>
      <c r="S60" s="487"/>
      <c r="T60" s="487"/>
      <c r="U60" s="487"/>
      <c r="V60" s="487"/>
      <c r="W60" s="487"/>
      <c r="X60" s="487"/>
      <c r="Y60" s="494"/>
      <c r="Z60" s="494"/>
      <c r="AB60" s="532"/>
      <c r="AD60" s="677" t="s">
        <v>94</v>
      </c>
      <c r="AE60" s="678"/>
      <c r="AF60" s="679"/>
      <c r="AG60" s="142" t="s">
        <v>149</v>
      </c>
      <c r="AH60" s="229"/>
      <c r="AI60" s="122"/>
      <c r="AJ60" s="122"/>
      <c r="AK60" s="122"/>
      <c r="AL60" s="481"/>
      <c r="AM60" s="118"/>
      <c r="AN60" s="485"/>
      <c r="AO60" s="589"/>
      <c r="AP60" s="118"/>
      <c r="AQ60" s="118"/>
      <c r="AR60" s="125"/>
      <c r="AS60" s="118"/>
      <c r="AT60" s="118"/>
      <c r="AU60" s="118"/>
      <c r="AV60" s="119"/>
      <c r="AW60" s="119"/>
      <c r="AX60" s="120"/>
      <c r="AY60" s="120"/>
    </row>
    <row r="61" spans="1:52" ht="85.5">
      <c r="A61"/>
      <c r="B61" s="487">
        <v>53</v>
      </c>
      <c r="C61" s="401" t="s">
        <v>3351</v>
      </c>
      <c r="D61" s="401" t="s">
        <v>3349</v>
      </c>
      <c r="E61" s="487" t="s">
        <v>45</v>
      </c>
      <c r="F61" s="487" t="s">
        <v>2</v>
      </c>
      <c r="G61" s="499" t="s">
        <v>3545</v>
      </c>
      <c r="H61" s="322"/>
      <c r="I61" s="622">
        <v>504383.57</v>
      </c>
      <c r="J61" s="584">
        <v>500000</v>
      </c>
      <c r="K61" s="493"/>
      <c r="L61" s="493"/>
      <c r="M61" s="495"/>
      <c r="N61" s="494"/>
      <c r="O61" s="487"/>
      <c r="P61" s="487">
        <v>1</v>
      </c>
      <c r="Q61" s="487"/>
      <c r="R61" s="487"/>
      <c r="S61" s="487"/>
      <c r="T61" s="487"/>
      <c r="U61" s="487"/>
      <c r="V61" s="487"/>
      <c r="W61" s="487"/>
      <c r="X61" s="487"/>
      <c r="Y61" s="494"/>
      <c r="Z61" s="494"/>
      <c r="AB61" s="524"/>
      <c r="AD61" s="677" t="s">
        <v>95</v>
      </c>
      <c r="AE61" s="678"/>
      <c r="AF61" s="679"/>
      <c r="AG61" s="680" t="s">
        <v>96</v>
      </c>
      <c r="AH61" s="681"/>
      <c r="AI61" s="681"/>
      <c r="AJ61" s="681"/>
      <c r="AK61" s="681"/>
      <c r="AL61" s="681"/>
      <c r="AM61" s="681"/>
      <c r="AN61" s="681"/>
      <c r="AO61" s="771"/>
      <c r="AP61" s="681"/>
      <c r="AQ61" s="681"/>
      <c r="AR61" s="125"/>
      <c r="AS61" s="118"/>
      <c r="AT61" s="118"/>
      <c r="AU61" s="118"/>
      <c r="AV61" s="119"/>
      <c r="AW61" s="119"/>
      <c r="AX61" s="120"/>
      <c r="AY61" s="120"/>
    </row>
    <row r="62" spans="1:52" ht="85.5">
      <c r="A62"/>
      <c r="B62" s="487">
        <v>54</v>
      </c>
      <c r="C62" s="401" t="s">
        <v>3352</v>
      </c>
      <c r="D62" s="401" t="s">
        <v>3349</v>
      </c>
      <c r="E62" s="487" t="s">
        <v>45</v>
      </c>
      <c r="F62" s="487" t="s">
        <v>2</v>
      </c>
      <c r="G62" s="499" t="s">
        <v>3545</v>
      </c>
      <c r="H62" s="582"/>
      <c r="I62" s="623">
        <v>503916.18</v>
      </c>
      <c r="J62" s="584">
        <v>500000</v>
      </c>
      <c r="K62" s="582"/>
      <c r="L62" s="592"/>
      <c r="M62" s="500"/>
      <c r="N62" s="582"/>
      <c r="O62" s="487"/>
      <c r="P62" s="591">
        <v>1</v>
      </c>
      <c r="Q62" s="591"/>
      <c r="R62" s="591"/>
      <c r="S62" s="591"/>
      <c r="T62" s="591"/>
      <c r="U62" s="591"/>
      <c r="V62" s="591"/>
      <c r="W62" s="591"/>
      <c r="X62" s="591"/>
      <c r="Y62" s="501"/>
      <c r="Z62" s="492"/>
      <c r="AB62" s="524"/>
      <c r="AD62" s="677" t="s">
        <v>97</v>
      </c>
      <c r="AE62" s="678"/>
      <c r="AF62" s="679"/>
      <c r="AG62" s="680" t="s">
        <v>98</v>
      </c>
      <c r="AH62" s="681"/>
      <c r="AI62" s="681"/>
      <c r="AJ62" s="681"/>
      <c r="AK62" s="681"/>
      <c r="AL62" s="681"/>
      <c r="AM62" s="681"/>
      <c r="AN62" s="681"/>
      <c r="AO62" s="771"/>
      <c r="AP62" s="681"/>
      <c r="AQ62" s="681"/>
      <c r="AR62" s="125"/>
      <c r="AS62" s="118"/>
      <c r="AT62" s="118"/>
      <c r="AU62" s="118"/>
      <c r="AV62" s="119"/>
      <c r="AW62" s="119"/>
      <c r="AX62" s="120"/>
      <c r="AY62" s="120"/>
    </row>
    <row r="63" spans="1:52" ht="85.5">
      <c r="A63"/>
      <c r="B63" s="487">
        <v>55</v>
      </c>
      <c r="C63" s="532" t="s">
        <v>3429</v>
      </c>
      <c r="D63" s="401" t="s">
        <v>3285</v>
      </c>
      <c r="E63" s="487" t="s">
        <v>45</v>
      </c>
      <c r="F63" s="487" t="s">
        <v>2</v>
      </c>
      <c r="G63" s="499" t="s">
        <v>3545</v>
      </c>
      <c r="H63" s="110"/>
      <c r="I63" s="624"/>
      <c r="J63" s="584">
        <v>500000</v>
      </c>
      <c r="K63" s="110"/>
      <c r="L63" s="274"/>
      <c r="M63" s="162"/>
      <c r="N63" s="110"/>
      <c r="O63" s="487">
        <v>1</v>
      </c>
      <c r="P63" s="110"/>
      <c r="Q63" s="110"/>
      <c r="R63" s="110"/>
      <c r="S63" s="110"/>
      <c r="T63" s="110"/>
      <c r="U63" s="110"/>
      <c r="V63" s="110"/>
      <c r="W63" s="110"/>
      <c r="X63" s="110"/>
      <c r="Y63" s="110"/>
      <c r="Z63" s="110"/>
      <c r="AB63" s="524"/>
      <c r="AD63" s="677" t="s">
        <v>99</v>
      </c>
      <c r="AE63" s="678"/>
      <c r="AF63" s="679"/>
      <c r="AG63" s="680" t="s">
        <v>100</v>
      </c>
      <c r="AH63" s="681"/>
      <c r="AI63" s="681"/>
      <c r="AJ63" s="681"/>
      <c r="AK63" s="681"/>
      <c r="AL63" s="681"/>
      <c r="AM63" s="681"/>
      <c r="AN63" s="681"/>
      <c r="AO63" s="771"/>
      <c r="AP63" s="681"/>
      <c r="AQ63" s="681"/>
      <c r="AR63" s="125"/>
      <c r="AS63" s="118"/>
      <c r="AT63" s="118"/>
      <c r="AU63" s="118"/>
      <c r="AV63" s="119"/>
      <c r="AW63" s="119"/>
      <c r="AX63" s="120"/>
      <c r="AY63" s="120"/>
    </row>
    <row r="64" spans="1:52" ht="85.5">
      <c r="A64"/>
      <c r="B64" s="487">
        <v>56</v>
      </c>
      <c r="C64" s="524" t="s">
        <v>3532</v>
      </c>
      <c r="D64" s="401" t="s">
        <v>3285</v>
      </c>
      <c r="E64" s="487" t="s">
        <v>45</v>
      </c>
      <c r="F64" s="487" t="s">
        <v>2</v>
      </c>
      <c r="G64" s="499" t="s">
        <v>3545</v>
      </c>
      <c r="H64" s="110"/>
      <c r="I64" s="624"/>
      <c r="J64" s="583">
        <v>1000000</v>
      </c>
      <c r="K64" s="110"/>
      <c r="L64" s="274"/>
      <c r="M64" s="162"/>
      <c r="N64" s="110"/>
      <c r="O64" s="487">
        <v>1</v>
      </c>
      <c r="P64" s="110"/>
      <c r="Q64" s="110"/>
      <c r="R64" s="110"/>
      <c r="S64" s="110"/>
      <c r="T64" s="110"/>
      <c r="U64" s="110"/>
      <c r="V64" s="110"/>
      <c r="W64" s="110"/>
      <c r="X64" s="110"/>
      <c r="Y64" s="110"/>
      <c r="Z64" s="110"/>
      <c r="AB64" s="519"/>
      <c r="AD64" s="684" t="s">
        <v>101</v>
      </c>
      <c r="AE64" s="685"/>
      <c r="AF64" s="686"/>
      <c r="AG64" s="680" t="s">
        <v>102</v>
      </c>
      <c r="AH64" s="681"/>
      <c r="AI64" s="681"/>
      <c r="AJ64" s="681"/>
      <c r="AK64" s="681"/>
      <c r="AL64" s="681"/>
      <c r="AM64" s="681"/>
      <c r="AN64" s="681"/>
      <c r="AO64" s="771"/>
      <c r="AP64" s="681"/>
      <c r="AQ64" s="681"/>
      <c r="AR64" s="125"/>
      <c r="AS64" s="118"/>
      <c r="AT64" s="118"/>
      <c r="AU64" s="118"/>
      <c r="AV64" s="119"/>
      <c r="AW64" s="119"/>
      <c r="AX64" s="120"/>
      <c r="AY64" s="120"/>
    </row>
    <row r="65" spans="1:52" ht="94.5">
      <c r="A65"/>
      <c r="B65" s="487">
        <v>57</v>
      </c>
      <c r="C65" s="524" t="s">
        <v>3431</v>
      </c>
      <c r="D65" s="401" t="s">
        <v>3353</v>
      </c>
      <c r="E65" s="487" t="s">
        <v>45</v>
      </c>
      <c r="F65" s="487" t="s">
        <v>2</v>
      </c>
      <c r="G65" s="499" t="s">
        <v>3545</v>
      </c>
      <c r="H65" s="110"/>
      <c r="I65" s="624"/>
      <c r="J65" s="584">
        <v>500000</v>
      </c>
      <c r="K65" s="110"/>
      <c r="L65" s="274"/>
      <c r="M65" s="162"/>
      <c r="N65" s="110"/>
      <c r="O65" s="487">
        <v>1</v>
      </c>
      <c r="P65" s="110"/>
      <c r="Q65" s="110"/>
      <c r="R65" s="110"/>
      <c r="S65" s="110"/>
      <c r="T65" s="110"/>
      <c r="U65" s="110"/>
      <c r="V65" s="110"/>
      <c r="W65" s="110"/>
      <c r="X65" s="110"/>
      <c r="Y65" s="509"/>
      <c r="Z65" s="509"/>
      <c r="AB65" s="524"/>
      <c r="AD65" s="677" t="s">
        <v>103</v>
      </c>
      <c r="AE65" s="678"/>
      <c r="AF65" s="679"/>
      <c r="AG65" s="687" t="s">
        <v>104</v>
      </c>
      <c r="AH65" s="688"/>
      <c r="AI65" s="688"/>
      <c r="AJ65" s="688"/>
      <c r="AK65" s="688"/>
      <c r="AL65" s="688"/>
      <c r="AM65" s="688"/>
      <c r="AN65" s="688"/>
      <c r="AO65" s="772"/>
      <c r="AP65" s="688"/>
      <c r="AQ65" s="688"/>
      <c r="AR65" s="689"/>
      <c r="AS65" s="118"/>
      <c r="AT65" s="118"/>
      <c r="AU65" s="118"/>
      <c r="AV65" s="119"/>
      <c r="AW65" s="119"/>
      <c r="AX65" s="120"/>
      <c r="AY65" s="120"/>
    </row>
    <row r="66" spans="1:52" ht="94.5">
      <c r="A66"/>
      <c r="B66" s="487">
        <v>58</v>
      </c>
      <c r="C66" s="524" t="s">
        <v>3354</v>
      </c>
      <c r="D66" s="401" t="s">
        <v>3353</v>
      </c>
      <c r="E66" s="487" t="s">
        <v>45</v>
      </c>
      <c r="F66" s="487" t="s">
        <v>2</v>
      </c>
      <c r="G66" s="499" t="s">
        <v>3545</v>
      </c>
      <c r="H66" s="110"/>
      <c r="I66" s="624"/>
      <c r="J66" s="584">
        <v>500000</v>
      </c>
      <c r="K66" s="110"/>
      <c r="L66" s="274"/>
      <c r="M66" s="162"/>
      <c r="N66" s="110"/>
      <c r="O66" s="487">
        <v>1</v>
      </c>
      <c r="P66" s="110"/>
      <c r="Q66" s="110"/>
      <c r="R66" s="110"/>
      <c r="S66" s="110"/>
      <c r="T66" s="110"/>
      <c r="U66" s="110"/>
      <c r="V66" s="110"/>
      <c r="W66" s="110"/>
      <c r="X66" s="110"/>
      <c r="Y66" s="509"/>
      <c r="Z66" s="509"/>
      <c r="AB66" s="521"/>
      <c r="AD66" s="677" t="s">
        <v>105</v>
      </c>
      <c r="AE66" s="678"/>
      <c r="AF66" s="678"/>
      <c r="AG66" s="143"/>
      <c r="AH66" s="143"/>
      <c r="AI66" s="104"/>
      <c r="AJ66" s="506"/>
      <c r="AK66" s="506"/>
      <c r="AL66" s="481"/>
      <c r="AM66" s="506"/>
      <c r="AN66" s="505"/>
      <c r="AO66" s="481"/>
      <c r="AP66" s="506"/>
      <c r="AQ66" s="120"/>
      <c r="AR66" s="120"/>
      <c r="AS66" s="120"/>
      <c r="AT66" s="120"/>
      <c r="AU66" s="120"/>
      <c r="AV66" s="120"/>
      <c r="AW66" s="120"/>
      <c r="AX66" s="120"/>
      <c r="AY66" s="120"/>
    </row>
    <row r="67" spans="1:52" ht="85.5">
      <c r="A67"/>
      <c r="B67" s="487">
        <v>59</v>
      </c>
      <c r="C67" s="519" t="s">
        <v>3355</v>
      </c>
      <c r="D67" s="401" t="s">
        <v>3353</v>
      </c>
      <c r="E67" s="487" t="s">
        <v>45</v>
      </c>
      <c r="F67" s="487" t="s">
        <v>2</v>
      </c>
      <c r="G67" s="499" t="s">
        <v>3545</v>
      </c>
      <c r="H67" s="614">
        <v>61</v>
      </c>
      <c r="I67" s="624">
        <v>503293.44</v>
      </c>
      <c r="J67" s="584">
        <v>500000</v>
      </c>
      <c r="K67" s="110"/>
      <c r="L67" s="274"/>
      <c r="M67" s="162"/>
      <c r="N67" s="110"/>
      <c r="O67" s="487"/>
      <c r="P67" s="110">
        <v>1</v>
      </c>
      <c r="Q67" s="110"/>
      <c r="R67" s="110"/>
      <c r="S67" s="110"/>
      <c r="T67" s="110"/>
      <c r="U67" s="110"/>
      <c r="V67" s="110"/>
      <c r="W67" s="110"/>
      <c r="X67" s="110"/>
      <c r="Y67" s="509"/>
      <c r="Z67" s="509"/>
      <c r="AB67" s="524"/>
      <c r="AD67" s="682" t="s">
        <v>106</v>
      </c>
      <c r="AE67" s="683"/>
      <c r="AF67" s="683"/>
      <c r="AG67" s="143"/>
      <c r="AH67" s="143"/>
      <c r="AI67" s="113"/>
      <c r="AJ67" s="113"/>
      <c r="AK67" s="113"/>
      <c r="AL67" s="593"/>
      <c r="AM67" s="126"/>
      <c r="AN67" s="486"/>
      <c r="AO67" s="594"/>
      <c r="AP67" s="126"/>
      <c r="AQ67" s="126"/>
      <c r="AR67" s="126"/>
      <c r="AS67" s="126"/>
      <c r="AT67" s="126"/>
      <c r="AU67" s="104"/>
      <c r="AV67" s="104"/>
      <c r="AW67" s="104"/>
      <c r="AX67" s="104"/>
      <c r="AY67" s="104"/>
    </row>
    <row r="68" spans="1:52" ht="85.5">
      <c r="A68"/>
      <c r="B68" s="487">
        <v>60</v>
      </c>
      <c r="C68" s="524" t="s">
        <v>3356</v>
      </c>
      <c r="D68" s="401" t="s">
        <v>3288</v>
      </c>
      <c r="E68" s="487" t="s">
        <v>45</v>
      </c>
      <c r="F68" s="487" t="s">
        <v>2</v>
      </c>
      <c r="G68" s="499" t="s">
        <v>3545</v>
      </c>
      <c r="H68" s="110"/>
      <c r="I68" s="624"/>
      <c r="J68" s="584">
        <v>500000</v>
      </c>
      <c r="K68" s="110"/>
      <c r="L68" s="274"/>
      <c r="M68" s="162"/>
      <c r="N68" s="110"/>
      <c r="O68" s="487">
        <v>1</v>
      </c>
      <c r="P68" s="110"/>
      <c r="Q68" s="110"/>
      <c r="R68" s="110"/>
      <c r="S68" s="110"/>
      <c r="T68" s="110"/>
      <c r="U68" s="110"/>
      <c r="V68" s="110"/>
      <c r="W68" s="110"/>
      <c r="X68" s="110"/>
      <c r="Y68" s="509"/>
      <c r="Z68" s="509"/>
      <c r="AB68" s="524"/>
      <c r="AD68" s="677" t="s">
        <v>107</v>
      </c>
      <c r="AE68" s="678"/>
      <c r="AF68" s="678"/>
      <c r="AG68" s="143"/>
      <c r="AH68" s="143"/>
      <c r="AI68" s="104"/>
      <c r="AJ68" s="104"/>
      <c r="AK68" s="104"/>
      <c r="AL68" s="577"/>
      <c r="AM68" s="104"/>
      <c r="AN68" s="180"/>
      <c r="AO68" s="482"/>
      <c r="AP68" s="104"/>
      <c r="AQ68" s="104"/>
      <c r="AR68" s="104"/>
      <c r="AS68" s="104"/>
      <c r="AT68" s="104"/>
      <c r="AU68" s="104"/>
      <c r="AV68" s="104"/>
      <c r="AW68" s="104"/>
      <c r="AX68" s="104"/>
      <c r="AY68" s="104"/>
    </row>
    <row r="69" spans="1:52" ht="85.5">
      <c r="A69"/>
      <c r="B69" s="487">
        <v>61</v>
      </c>
      <c r="C69" s="521" t="s">
        <v>3534</v>
      </c>
      <c r="D69" s="525" t="s">
        <v>3408</v>
      </c>
      <c r="E69" s="487" t="s">
        <v>45</v>
      </c>
      <c r="F69" s="487" t="s">
        <v>2</v>
      </c>
      <c r="G69" s="499" t="s">
        <v>3545</v>
      </c>
      <c r="H69" s="110"/>
      <c r="I69" s="624"/>
      <c r="J69" s="583">
        <v>1000000</v>
      </c>
      <c r="K69" s="110"/>
      <c r="L69" s="274"/>
      <c r="M69" s="162"/>
      <c r="N69" s="110"/>
      <c r="O69" s="487">
        <v>1</v>
      </c>
      <c r="P69" s="110"/>
      <c r="Q69" s="110"/>
      <c r="R69" s="110"/>
      <c r="S69" s="110"/>
      <c r="T69" s="110"/>
      <c r="U69" s="110"/>
      <c r="V69" s="110"/>
      <c r="W69" s="110"/>
      <c r="X69" s="110"/>
      <c r="Y69" s="509"/>
      <c r="Z69" s="509"/>
      <c r="AB69" s="524"/>
      <c r="AD69" s="127"/>
      <c r="AE69" s="128" t="s">
        <v>108</v>
      </c>
      <c r="AF69" s="276"/>
      <c r="AG69" s="143"/>
      <c r="AH69" s="143"/>
      <c r="AI69" s="129"/>
      <c r="AJ69" s="129"/>
      <c r="AK69" s="129"/>
      <c r="AL69" s="595"/>
      <c r="AM69" s="129"/>
      <c r="AN69" s="180"/>
      <c r="AO69" s="482"/>
      <c r="AP69" s="104"/>
      <c r="AQ69" s="104"/>
      <c r="AR69" s="104"/>
      <c r="AS69" s="104"/>
      <c r="AT69" s="104"/>
      <c r="AU69" s="104"/>
      <c r="AV69" s="104"/>
      <c r="AW69" s="104"/>
      <c r="AX69" s="104"/>
      <c r="AY69" s="104"/>
    </row>
    <row r="70" spans="1:52" ht="85.5">
      <c r="A70"/>
      <c r="B70" s="487">
        <v>62</v>
      </c>
      <c r="C70" s="524" t="s">
        <v>3358</v>
      </c>
      <c r="D70" s="401" t="s">
        <v>3357</v>
      </c>
      <c r="E70" s="487" t="s">
        <v>45</v>
      </c>
      <c r="F70" s="487" t="s">
        <v>2</v>
      </c>
      <c r="G70" s="499" t="s">
        <v>3545</v>
      </c>
      <c r="H70" s="110"/>
      <c r="I70" s="624"/>
      <c r="J70" s="584">
        <v>400000</v>
      </c>
      <c r="K70" s="110"/>
      <c r="L70" s="274"/>
      <c r="M70" s="162"/>
      <c r="N70" s="110"/>
      <c r="O70" s="487">
        <v>1</v>
      </c>
      <c r="P70" s="110"/>
      <c r="Q70" s="110"/>
      <c r="R70" s="110"/>
      <c r="S70" s="110"/>
      <c r="T70" s="110"/>
      <c r="U70" s="110"/>
      <c r="V70" s="110"/>
      <c r="W70" s="110"/>
      <c r="X70" s="110"/>
      <c r="Y70" s="509"/>
      <c r="Z70" s="509"/>
      <c r="AB70" s="524"/>
      <c r="AD70" s="773" t="s">
        <v>3551</v>
      </c>
      <c r="AE70" s="773"/>
      <c r="AF70" s="773"/>
      <c r="AG70" s="773"/>
      <c r="AH70" s="773"/>
      <c r="AI70" s="774" t="s">
        <v>3552</v>
      </c>
      <c r="AJ70" s="774"/>
      <c r="AK70" s="774"/>
      <c r="AL70" s="774"/>
      <c r="AM70" s="774"/>
      <c r="AN70" s="774" t="s">
        <v>3553</v>
      </c>
      <c r="AO70" s="774"/>
      <c r="AP70" s="774"/>
      <c r="AQ70" s="774"/>
      <c r="AR70" s="774"/>
      <c r="AS70" s="774"/>
      <c r="AT70" s="774"/>
      <c r="AU70" s="774"/>
      <c r="AV70" s="774"/>
      <c r="AW70" s="774"/>
      <c r="AX70" s="774"/>
      <c r="AY70" s="596"/>
      <c r="AZ70" s="596"/>
    </row>
    <row r="71" spans="1:52" ht="85.5">
      <c r="A71"/>
      <c r="B71" s="487">
        <v>63</v>
      </c>
      <c r="C71" s="524" t="s">
        <v>3359</v>
      </c>
      <c r="D71" s="401" t="s">
        <v>3357</v>
      </c>
      <c r="E71" s="487" t="s">
        <v>45</v>
      </c>
      <c r="F71" s="487" t="s">
        <v>2</v>
      </c>
      <c r="G71" s="499" t="s">
        <v>3545</v>
      </c>
      <c r="H71" s="110"/>
      <c r="I71" s="624"/>
      <c r="J71" s="583">
        <v>1000000</v>
      </c>
      <c r="K71" s="110"/>
      <c r="L71" s="274"/>
      <c r="M71" s="162"/>
      <c r="N71" s="110"/>
      <c r="O71" s="487">
        <v>1</v>
      </c>
      <c r="P71" s="110"/>
      <c r="Q71" s="110"/>
      <c r="R71" s="110"/>
      <c r="S71" s="110"/>
      <c r="T71" s="110"/>
      <c r="U71" s="110"/>
      <c r="V71" s="110"/>
      <c r="W71" s="110"/>
      <c r="X71" s="110"/>
      <c r="Y71" s="509"/>
      <c r="Z71" s="509"/>
      <c r="AB71" s="532"/>
      <c r="AD71" s="127"/>
      <c r="AE71" s="597" t="s">
        <v>3554</v>
      </c>
      <c r="AF71" s="598"/>
      <c r="AG71" s="598"/>
      <c r="AH71" s="775" t="s">
        <v>3555</v>
      </c>
      <c r="AI71" s="775"/>
      <c r="AJ71" s="775"/>
      <c r="AK71" s="775"/>
      <c r="AL71" s="775"/>
      <c r="AM71" s="597"/>
      <c r="AN71" s="775" t="s">
        <v>3556</v>
      </c>
      <c r="AO71" s="775"/>
      <c r="AP71" s="775"/>
      <c r="AQ71" s="775"/>
      <c r="AR71" s="775"/>
      <c r="AS71" s="775"/>
      <c r="AT71" s="775"/>
      <c r="AU71" s="775"/>
      <c r="AV71" s="775"/>
      <c r="AW71" s="775"/>
      <c r="AX71" s="775"/>
      <c r="AY71" s="775"/>
      <c r="AZ71" s="775"/>
    </row>
    <row r="72" spans="1:52" ht="85.5">
      <c r="A72"/>
      <c r="B72" s="487">
        <v>64</v>
      </c>
      <c r="C72" s="524" t="s">
        <v>3360</v>
      </c>
      <c r="D72" s="401" t="s">
        <v>3357</v>
      </c>
      <c r="E72" s="487" t="s">
        <v>45</v>
      </c>
      <c r="F72" s="487" t="s">
        <v>2</v>
      </c>
      <c r="G72" s="499" t="s">
        <v>3545</v>
      </c>
      <c r="H72" s="110"/>
      <c r="I72" s="624"/>
      <c r="J72" s="584">
        <v>500000</v>
      </c>
      <c r="K72" s="110"/>
      <c r="L72" s="274"/>
      <c r="M72" s="162"/>
      <c r="N72" s="110"/>
      <c r="O72" s="487">
        <v>1</v>
      </c>
      <c r="P72" s="110"/>
      <c r="Q72" s="110"/>
      <c r="R72" s="110"/>
      <c r="S72" s="110"/>
      <c r="T72" s="110"/>
      <c r="U72" s="110"/>
      <c r="V72" s="110"/>
      <c r="W72" s="110"/>
      <c r="X72" s="110"/>
      <c r="Y72" s="509"/>
      <c r="Z72" s="509"/>
      <c r="AB72" s="521"/>
    </row>
    <row r="73" spans="1:52" ht="85.5">
      <c r="A73"/>
      <c r="B73" s="487">
        <v>65</v>
      </c>
      <c r="C73" s="524" t="s">
        <v>3557</v>
      </c>
      <c r="D73" s="401" t="s">
        <v>3357</v>
      </c>
      <c r="E73" s="487" t="s">
        <v>45</v>
      </c>
      <c r="F73" s="487" t="s">
        <v>2</v>
      </c>
      <c r="G73" s="499" t="s">
        <v>3545</v>
      </c>
      <c r="H73" s="110"/>
      <c r="I73" s="624"/>
      <c r="J73" s="584">
        <v>500000</v>
      </c>
      <c r="K73" s="110"/>
      <c r="L73" s="274"/>
      <c r="M73" s="162"/>
      <c r="N73" s="110"/>
      <c r="O73" s="487">
        <v>1</v>
      </c>
      <c r="P73" s="110"/>
      <c r="Q73" s="110"/>
      <c r="R73" s="110"/>
      <c r="S73" s="110"/>
      <c r="T73" s="110"/>
      <c r="U73" s="110"/>
      <c r="V73" s="110"/>
      <c r="W73" s="110"/>
      <c r="X73" s="110"/>
      <c r="Y73" s="509"/>
      <c r="Z73" s="509"/>
      <c r="AB73" s="524"/>
    </row>
    <row r="74" spans="1:52" ht="85.5">
      <c r="A74"/>
      <c r="B74" s="487">
        <v>66</v>
      </c>
      <c r="C74" s="532" t="s">
        <v>3362</v>
      </c>
      <c r="D74" s="401" t="s">
        <v>3294</v>
      </c>
      <c r="E74" s="487" t="s">
        <v>45</v>
      </c>
      <c r="F74" s="487" t="s">
        <v>2</v>
      </c>
      <c r="G74" s="499" t="s">
        <v>3545</v>
      </c>
      <c r="H74" s="614">
        <v>60</v>
      </c>
      <c r="I74" s="624">
        <v>508490.43</v>
      </c>
      <c r="J74" s="584">
        <v>500000</v>
      </c>
      <c r="K74" s="110"/>
      <c r="L74" s="274"/>
      <c r="M74" s="162"/>
      <c r="N74" s="110"/>
      <c r="O74" s="487"/>
      <c r="P74" s="110">
        <v>1</v>
      </c>
      <c r="Q74" s="110"/>
      <c r="R74" s="110"/>
      <c r="S74" s="110"/>
      <c r="T74" s="110"/>
      <c r="U74" s="110"/>
      <c r="V74" s="110"/>
      <c r="W74" s="110"/>
      <c r="X74" s="110"/>
      <c r="Y74" s="509"/>
      <c r="Z74" s="509"/>
      <c r="AB74" s="524"/>
    </row>
    <row r="75" spans="1:52" ht="85.5">
      <c r="A75"/>
      <c r="B75" s="487">
        <v>67</v>
      </c>
      <c r="C75" s="521" t="s">
        <v>3363</v>
      </c>
      <c r="D75" s="401" t="s">
        <v>3294</v>
      </c>
      <c r="E75" s="487" t="s">
        <v>45</v>
      </c>
      <c r="F75" s="487" t="s">
        <v>2</v>
      </c>
      <c r="G75" s="499" t="s">
        <v>3545</v>
      </c>
      <c r="H75" s="614">
        <v>59</v>
      </c>
      <c r="I75" s="624">
        <v>501391.8</v>
      </c>
      <c r="J75" s="584">
        <v>500000</v>
      </c>
      <c r="K75" s="110"/>
      <c r="L75" s="274"/>
      <c r="M75" s="162"/>
      <c r="N75" s="110"/>
      <c r="O75" s="487"/>
      <c r="P75" s="110">
        <v>1</v>
      </c>
      <c r="Q75" s="110"/>
      <c r="R75" s="110"/>
      <c r="S75" s="110"/>
      <c r="T75" s="110"/>
      <c r="U75" s="110"/>
      <c r="V75" s="110"/>
      <c r="W75" s="110"/>
      <c r="X75" s="110"/>
      <c r="Y75" s="509"/>
      <c r="Z75" s="509"/>
    </row>
    <row r="76" spans="1:52" ht="85.5">
      <c r="A76"/>
      <c r="B76" s="487">
        <v>68</v>
      </c>
      <c r="C76" s="524" t="s">
        <v>3364</v>
      </c>
      <c r="D76" s="401" t="s">
        <v>3294</v>
      </c>
      <c r="E76" s="487" t="s">
        <v>45</v>
      </c>
      <c r="F76" s="487" t="s">
        <v>2</v>
      </c>
      <c r="G76" s="499" t="s">
        <v>3545</v>
      </c>
      <c r="H76" s="614">
        <v>60</v>
      </c>
      <c r="I76" s="624">
        <v>508687.22</v>
      </c>
      <c r="J76" s="584">
        <v>500000</v>
      </c>
      <c r="K76" s="110"/>
      <c r="L76" s="274"/>
      <c r="M76" s="162"/>
      <c r="N76" s="110"/>
      <c r="O76" s="487"/>
      <c r="P76" s="110">
        <v>1</v>
      </c>
      <c r="Q76" s="110"/>
      <c r="R76" s="110"/>
      <c r="S76" s="110"/>
      <c r="T76" s="110"/>
      <c r="U76" s="110"/>
      <c r="V76" s="110"/>
      <c r="W76" s="110"/>
      <c r="X76" s="110"/>
      <c r="Y76" s="509"/>
      <c r="Z76" s="509"/>
    </row>
    <row r="77" spans="1:52" ht="85.5">
      <c r="A77"/>
      <c r="B77" s="487">
        <v>69</v>
      </c>
      <c r="C77" s="524" t="s">
        <v>3432</v>
      </c>
      <c r="D77" s="401" t="s">
        <v>3558</v>
      </c>
      <c r="E77" s="487" t="s">
        <v>45</v>
      </c>
      <c r="F77" s="487" t="s">
        <v>2</v>
      </c>
      <c r="G77" s="499" t="s">
        <v>3545</v>
      </c>
      <c r="H77" s="110"/>
      <c r="I77" s="624"/>
      <c r="J77" s="584">
        <v>500000</v>
      </c>
      <c r="K77" s="110"/>
      <c r="L77" s="274"/>
      <c r="M77" s="162"/>
      <c r="N77" s="110"/>
      <c r="O77" s="487">
        <v>1</v>
      </c>
      <c r="P77" s="110"/>
      <c r="Q77" s="110"/>
      <c r="R77" s="110"/>
      <c r="S77" s="110"/>
      <c r="T77" s="110"/>
      <c r="U77" s="110"/>
      <c r="V77" s="110"/>
      <c r="W77" s="110"/>
      <c r="X77" s="110"/>
      <c r="Y77" s="110"/>
      <c r="Z77" s="110"/>
    </row>
    <row r="78" spans="1:52" ht="85.5">
      <c r="A78"/>
      <c r="B78" s="487">
        <v>70</v>
      </c>
      <c r="C78" s="519" t="s">
        <v>3434</v>
      </c>
      <c r="D78" s="525" t="s">
        <v>227</v>
      </c>
      <c r="E78" s="487" t="s">
        <v>45</v>
      </c>
      <c r="F78" s="487" t="s">
        <v>2</v>
      </c>
      <c r="G78" s="499" t="s">
        <v>3545</v>
      </c>
      <c r="H78" s="110"/>
      <c r="I78" s="624"/>
      <c r="J78" s="599">
        <v>500000</v>
      </c>
      <c r="K78" s="110"/>
      <c r="L78" s="274"/>
      <c r="M78" s="162"/>
      <c r="N78" s="110"/>
      <c r="O78" s="487">
        <v>1</v>
      </c>
      <c r="P78" s="110"/>
      <c r="Q78" s="110"/>
      <c r="R78" s="110"/>
      <c r="S78" s="110"/>
      <c r="T78" s="110"/>
      <c r="U78" s="110"/>
      <c r="V78" s="110"/>
      <c r="W78" s="110"/>
      <c r="X78" s="110"/>
      <c r="Y78" s="110"/>
      <c r="Z78" s="110"/>
    </row>
    <row r="79" spans="1:52" ht="94.5">
      <c r="A79"/>
      <c r="B79" s="487">
        <v>71</v>
      </c>
      <c r="C79" s="519" t="s">
        <v>3436</v>
      </c>
      <c r="D79" s="525" t="s">
        <v>227</v>
      </c>
      <c r="E79" s="487" t="s">
        <v>45</v>
      </c>
      <c r="F79" s="487" t="s">
        <v>2</v>
      </c>
      <c r="G79" s="499" t="s">
        <v>3545</v>
      </c>
      <c r="H79" s="509"/>
      <c r="I79" s="625"/>
      <c r="J79" s="599">
        <v>500000</v>
      </c>
      <c r="K79" s="509"/>
      <c r="L79" s="509"/>
      <c r="M79" s="509"/>
      <c r="N79" s="509"/>
      <c r="O79" s="487">
        <v>1</v>
      </c>
      <c r="P79" s="509"/>
      <c r="Q79" s="509"/>
      <c r="R79" s="509"/>
      <c r="S79" s="509"/>
      <c r="T79" s="509"/>
      <c r="U79" s="509"/>
      <c r="V79" s="509"/>
      <c r="W79" s="509"/>
      <c r="X79" s="509"/>
      <c r="Y79" s="110"/>
      <c r="Z79" s="110"/>
    </row>
    <row r="80" spans="1:52" ht="85.5">
      <c r="A80"/>
      <c r="B80" s="487">
        <v>72</v>
      </c>
      <c r="C80" s="519" t="s">
        <v>3366</v>
      </c>
      <c r="D80" s="401" t="s">
        <v>3321</v>
      </c>
      <c r="E80" s="487" t="s">
        <v>45</v>
      </c>
      <c r="F80" s="487" t="s">
        <v>2</v>
      </c>
      <c r="G80" s="499" t="s">
        <v>3545</v>
      </c>
      <c r="H80" s="110"/>
      <c r="I80" s="624"/>
      <c r="J80" s="599">
        <v>500000</v>
      </c>
      <c r="K80" s="110"/>
      <c r="L80" s="274"/>
      <c r="M80" s="162"/>
      <c r="N80" s="110"/>
      <c r="O80" s="487">
        <v>1</v>
      </c>
      <c r="P80" s="110"/>
      <c r="Q80" s="110"/>
      <c r="R80" s="110"/>
      <c r="S80" s="110"/>
      <c r="T80" s="110"/>
      <c r="U80" s="110"/>
      <c r="V80" s="110"/>
      <c r="W80" s="110"/>
      <c r="X80" s="110"/>
      <c r="Y80" s="110"/>
      <c r="Z80" s="110"/>
    </row>
    <row r="81" spans="1:26" ht="85.5">
      <c r="A81"/>
      <c r="B81" s="487">
        <v>73</v>
      </c>
      <c r="C81" s="519" t="s">
        <v>3367</v>
      </c>
      <c r="D81" s="401" t="s">
        <v>3321</v>
      </c>
      <c r="E81" s="487" t="s">
        <v>45</v>
      </c>
      <c r="F81" s="487" t="s">
        <v>2</v>
      </c>
      <c r="G81" s="499" t="s">
        <v>3545</v>
      </c>
      <c r="H81" s="110"/>
      <c r="I81" s="624"/>
      <c r="J81" s="599">
        <v>500000</v>
      </c>
      <c r="K81" s="110"/>
      <c r="L81" s="274"/>
      <c r="M81" s="162"/>
      <c r="N81" s="110"/>
      <c r="O81" s="487">
        <v>1</v>
      </c>
      <c r="P81" s="110"/>
      <c r="Q81" s="110"/>
      <c r="R81" s="110"/>
      <c r="S81" s="110"/>
      <c r="T81" s="110"/>
      <c r="U81" s="110"/>
      <c r="V81" s="110"/>
      <c r="W81" s="110"/>
      <c r="X81" s="110"/>
      <c r="Y81" s="110"/>
      <c r="Z81" s="110"/>
    </row>
    <row r="82" spans="1:26" ht="85.5">
      <c r="A82"/>
      <c r="B82" s="487">
        <v>74</v>
      </c>
      <c r="C82" s="521" t="s">
        <v>3484</v>
      </c>
      <c r="D82" s="541" t="s">
        <v>3294</v>
      </c>
      <c r="E82" s="130" t="s">
        <v>36</v>
      </c>
      <c r="F82" s="130" t="s">
        <v>2</v>
      </c>
      <c r="G82" s="499" t="s">
        <v>3545</v>
      </c>
      <c r="H82" s="110"/>
      <c r="I82" s="624"/>
      <c r="J82" s="584">
        <v>100000</v>
      </c>
      <c r="K82" s="110"/>
      <c r="L82" s="274"/>
      <c r="M82" s="162"/>
      <c r="N82" s="110"/>
      <c r="O82" s="487">
        <v>1</v>
      </c>
      <c r="P82" s="110"/>
      <c r="Q82" s="110"/>
      <c r="R82" s="110"/>
      <c r="S82" s="110"/>
      <c r="T82" s="110"/>
      <c r="U82" s="110"/>
      <c r="V82" s="110"/>
      <c r="W82" s="110"/>
      <c r="X82" s="110"/>
      <c r="Y82" s="110"/>
      <c r="Z82" s="110"/>
    </row>
    <row r="83" spans="1:26" ht="85.5">
      <c r="A83"/>
      <c r="B83" s="487">
        <v>75</v>
      </c>
      <c r="C83" s="521" t="s">
        <v>3437</v>
      </c>
      <c r="D83" s="541" t="s">
        <v>3296</v>
      </c>
      <c r="E83" s="130" t="s">
        <v>36</v>
      </c>
      <c r="F83" s="130" t="s">
        <v>2</v>
      </c>
      <c r="G83" s="499" t="s">
        <v>3545</v>
      </c>
      <c r="H83" s="110"/>
      <c r="I83" s="624"/>
      <c r="J83" s="584">
        <v>100000</v>
      </c>
      <c r="K83" s="110"/>
      <c r="L83" s="274"/>
      <c r="M83" s="162"/>
      <c r="N83" s="110"/>
      <c r="O83" s="487">
        <v>1</v>
      </c>
      <c r="P83" s="110"/>
      <c r="Q83" s="110"/>
      <c r="R83" s="110"/>
      <c r="S83" s="110"/>
      <c r="T83" s="110"/>
      <c r="U83" s="110"/>
      <c r="V83" s="110"/>
      <c r="W83" s="110"/>
      <c r="X83" s="110"/>
      <c r="Y83" s="110"/>
      <c r="Z83" s="110"/>
    </row>
    <row r="84" spans="1:26" ht="85.5">
      <c r="A84"/>
      <c r="B84" s="487">
        <v>76</v>
      </c>
      <c r="C84" s="541" t="s">
        <v>3486</v>
      </c>
      <c r="D84" s="541" t="s">
        <v>3274</v>
      </c>
      <c r="E84" s="130" t="s">
        <v>36</v>
      </c>
      <c r="F84" s="130" t="s">
        <v>2</v>
      </c>
      <c r="G84" s="499" t="s">
        <v>3545</v>
      </c>
      <c r="H84" s="110"/>
      <c r="I84" s="624"/>
      <c r="J84" s="584">
        <v>500000</v>
      </c>
      <c r="K84" s="110"/>
      <c r="L84" s="274"/>
      <c r="M84" s="162"/>
      <c r="N84" s="110"/>
      <c r="O84" s="487">
        <v>1</v>
      </c>
      <c r="P84" s="110"/>
      <c r="Q84" s="110"/>
      <c r="R84" s="110"/>
      <c r="S84" s="110"/>
      <c r="T84" s="110"/>
      <c r="U84" s="110"/>
      <c r="V84" s="110"/>
      <c r="W84" s="110"/>
      <c r="X84" s="110"/>
      <c r="Y84" s="110"/>
      <c r="Z84" s="110"/>
    </row>
    <row r="85" spans="1:26" ht="85.5">
      <c r="A85"/>
      <c r="B85" s="487">
        <v>77</v>
      </c>
      <c r="C85" s="541" t="s">
        <v>3369</v>
      </c>
      <c r="D85" s="541" t="s">
        <v>3273</v>
      </c>
      <c r="E85" s="130" t="s">
        <v>36</v>
      </c>
      <c r="F85" s="130" t="s">
        <v>2</v>
      </c>
      <c r="G85" s="499" t="s">
        <v>3545</v>
      </c>
      <c r="H85" s="110"/>
      <c r="I85" s="624"/>
      <c r="J85" s="584">
        <v>500000</v>
      </c>
      <c r="K85" s="110"/>
      <c r="L85" s="274"/>
      <c r="M85" s="162"/>
      <c r="N85" s="110"/>
      <c r="O85" s="487">
        <v>1</v>
      </c>
      <c r="P85" s="110"/>
      <c r="Q85" s="110"/>
      <c r="R85" s="110"/>
      <c r="S85" s="110"/>
      <c r="T85" s="110"/>
      <c r="U85" s="110"/>
      <c r="V85" s="110"/>
      <c r="W85" s="110"/>
      <c r="X85" s="110"/>
      <c r="Y85" s="110"/>
      <c r="Z85" s="110"/>
    </row>
    <row r="86" spans="1:26" ht="85.5">
      <c r="A86"/>
      <c r="B86" s="487">
        <v>78</v>
      </c>
      <c r="C86" s="541" t="s">
        <v>3439</v>
      </c>
      <c r="D86" s="541" t="s">
        <v>3289</v>
      </c>
      <c r="E86" s="130" t="s">
        <v>36</v>
      </c>
      <c r="F86" s="130" t="s">
        <v>2</v>
      </c>
      <c r="G86" s="499" t="s">
        <v>3545</v>
      </c>
      <c r="H86" s="110"/>
      <c r="I86" s="624"/>
      <c r="J86" s="584">
        <v>1000000</v>
      </c>
      <c r="K86" s="110"/>
      <c r="L86" s="274"/>
      <c r="M86" s="162"/>
      <c r="N86" s="110"/>
      <c r="O86" s="487">
        <v>1</v>
      </c>
      <c r="P86" s="110"/>
      <c r="Q86" s="110"/>
      <c r="R86" s="110"/>
      <c r="S86" s="110"/>
      <c r="T86" s="110"/>
      <c r="U86" s="110"/>
      <c r="V86" s="110"/>
      <c r="W86" s="110"/>
      <c r="X86" s="110"/>
      <c r="Y86" s="110"/>
      <c r="Z86" s="110"/>
    </row>
    <row r="87" spans="1:26" ht="85.5">
      <c r="A87"/>
      <c r="B87" s="487">
        <v>79</v>
      </c>
      <c r="C87" s="541" t="s">
        <v>3370</v>
      </c>
      <c r="D87" s="541" t="s">
        <v>227</v>
      </c>
      <c r="E87" s="130" t="s">
        <v>36</v>
      </c>
      <c r="F87" s="130" t="s">
        <v>2</v>
      </c>
      <c r="G87" s="499" t="s">
        <v>3545</v>
      </c>
      <c r="H87" s="110"/>
      <c r="I87" s="624"/>
      <c r="J87" s="584">
        <v>1000000</v>
      </c>
      <c r="K87" s="110"/>
      <c r="L87" s="274"/>
      <c r="M87" s="162"/>
      <c r="N87" s="110"/>
      <c r="O87" s="487">
        <v>1</v>
      </c>
      <c r="P87" s="110"/>
      <c r="Q87" s="110"/>
      <c r="R87" s="110"/>
      <c r="S87" s="110"/>
      <c r="T87" s="110"/>
      <c r="U87" s="110"/>
      <c r="V87" s="110"/>
      <c r="W87" s="110"/>
      <c r="X87" s="110"/>
      <c r="Y87" s="110"/>
      <c r="Z87" s="110"/>
    </row>
    <row r="88" spans="1:26" ht="85.5">
      <c r="A88"/>
      <c r="B88" s="487">
        <v>80</v>
      </c>
      <c r="C88" s="541" t="s">
        <v>3441</v>
      </c>
      <c r="D88" s="541" t="s">
        <v>3312</v>
      </c>
      <c r="E88" s="130" t="s">
        <v>36</v>
      </c>
      <c r="F88" s="130" t="s">
        <v>2</v>
      </c>
      <c r="G88" s="499" t="s">
        <v>3545</v>
      </c>
      <c r="H88" s="110"/>
      <c r="I88" s="624"/>
      <c r="J88" s="584">
        <v>1000000</v>
      </c>
      <c r="K88" s="110"/>
      <c r="L88" s="274"/>
      <c r="M88" s="162"/>
      <c r="N88" s="110"/>
      <c r="O88" s="487">
        <v>1</v>
      </c>
      <c r="P88" s="110"/>
      <c r="Q88" s="110"/>
      <c r="R88" s="110"/>
      <c r="S88" s="110"/>
      <c r="T88" s="110"/>
      <c r="U88" s="110"/>
      <c r="V88" s="110"/>
      <c r="W88" s="110"/>
      <c r="X88" s="110"/>
      <c r="Y88" s="110"/>
      <c r="Z88" s="110"/>
    </row>
    <row r="89" spans="1:26" ht="85.5">
      <c r="A89"/>
      <c r="B89" s="487">
        <v>81</v>
      </c>
      <c r="C89" s="541" t="s">
        <v>3442</v>
      </c>
      <c r="D89" s="541" t="s">
        <v>3282</v>
      </c>
      <c r="E89" s="130" t="s">
        <v>36</v>
      </c>
      <c r="F89" s="130" t="s">
        <v>2</v>
      </c>
      <c r="G89" s="499" t="s">
        <v>3545</v>
      </c>
      <c r="H89" s="110"/>
      <c r="I89" s="624"/>
      <c r="J89" s="584">
        <v>1000000</v>
      </c>
      <c r="K89" s="110"/>
      <c r="L89" s="274"/>
      <c r="M89" s="162"/>
      <c r="N89" s="110"/>
      <c r="O89" s="487">
        <v>1</v>
      </c>
      <c r="P89" s="110"/>
      <c r="Q89" s="110"/>
      <c r="R89" s="110"/>
      <c r="S89" s="110"/>
      <c r="T89" s="110"/>
      <c r="U89" s="110"/>
      <c r="V89" s="110"/>
      <c r="W89" s="110"/>
      <c r="X89" s="110"/>
      <c r="Y89" s="110"/>
      <c r="Z89" s="110"/>
    </row>
    <row r="90" spans="1:26" ht="85.5">
      <c r="A90"/>
      <c r="B90" s="487">
        <v>82</v>
      </c>
      <c r="C90" s="541" t="s">
        <v>3443</v>
      </c>
      <c r="D90" s="541" t="s">
        <v>3287</v>
      </c>
      <c r="E90" s="130" t="s">
        <v>36</v>
      </c>
      <c r="F90" s="130" t="s">
        <v>2</v>
      </c>
      <c r="G90" s="499" t="s">
        <v>3545</v>
      </c>
      <c r="H90" s="110"/>
      <c r="I90" s="624"/>
      <c r="J90" s="584">
        <v>1000000</v>
      </c>
      <c r="K90" s="110"/>
      <c r="L90" s="274"/>
      <c r="M90" s="162"/>
      <c r="N90" s="110"/>
      <c r="O90" s="487">
        <v>1</v>
      </c>
      <c r="P90" s="110"/>
      <c r="Q90" s="110"/>
      <c r="R90" s="110"/>
      <c r="S90" s="110"/>
      <c r="T90" s="110"/>
      <c r="U90" s="110"/>
      <c r="V90" s="110"/>
      <c r="W90" s="110"/>
      <c r="X90" s="110"/>
      <c r="Y90" s="110"/>
      <c r="Z90" s="110"/>
    </row>
    <row r="91" spans="1:26" ht="85.5">
      <c r="A91"/>
      <c r="B91" s="487">
        <v>83</v>
      </c>
      <c r="C91" s="541" t="s">
        <v>3445</v>
      </c>
      <c r="D91" s="541" t="s">
        <v>3290</v>
      </c>
      <c r="E91" s="130" t="s">
        <v>36</v>
      </c>
      <c r="F91" s="130" t="s">
        <v>2</v>
      </c>
      <c r="G91" s="499" t="s">
        <v>3545</v>
      </c>
      <c r="H91" s="110"/>
      <c r="I91" s="624"/>
      <c r="J91" s="584">
        <v>1000000</v>
      </c>
      <c r="K91" s="110"/>
      <c r="L91" s="274"/>
      <c r="M91" s="162"/>
      <c r="N91" s="110"/>
      <c r="O91" s="487">
        <v>1</v>
      </c>
      <c r="P91" s="110"/>
      <c r="Q91" s="110"/>
      <c r="R91" s="110"/>
      <c r="S91" s="110"/>
      <c r="T91" s="110"/>
      <c r="U91" s="110"/>
      <c r="V91" s="110"/>
      <c r="W91" s="110"/>
      <c r="X91" s="110"/>
      <c r="Y91" s="110"/>
      <c r="Z91" s="110"/>
    </row>
    <row r="92" spans="1:26" ht="85.5">
      <c r="A92"/>
      <c r="B92" s="487">
        <v>84</v>
      </c>
      <c r="C92" s="541" t="s">
        <v>3371</v>
      </c>
      <c r="D92" s="541" t="s">
        <v>3288</v>
      </c>
      <c r="E92" s="130" t="s">
        <v>36</v>
      </c>
      <c r="F92" s="130" t="s">
        <v>2</v>
      </c>
      <c r="G92" s="499" t="s">
        <v>3545</v>
      </c>
      <c r="H92" s="110"/>
      <c r="I92" s="624"/>
      <c r="J92" s="584">
        <v>1000000</v>
      </c>
      <c r="K92" s="110"/>
      <c r="L92" s="274"/>
      <c r="M92" s="162"/>
      <c r="N92" s="110"/>
      <c r="O92" s="487">
        <v>1</v>
      </c>
      <c r="P92" s="110"/>
      <c r="Q92" s="110"/>
      <c r="R92" s="110"/>
      <c r="S92" s="110"/>
      <c r="T92" s="110"/>
      <c r="U92" s="110"/>
      <c r="V92" s="110"/>
      <c r="W92" s="110"/>
      <c r="X92" s="110"/>
      <c r="Y92" s="110"/>
      <c r="Z92" s="110"/>
    </row>
    <row r="93" spans="1:26" ht="85.5">
      <c r="A93"/>
      <c r="B93" s="487">
        <v>85</v>
      </c>
      <c r="C93" s="544" t="s">
        <v>3372</v>
      </c>
      <c r="D93" s="544" t="s">
        <v>3559</v>
      </c>
      <c r="E93" s="130" t="s">
        <v>36</v>
      </c>
      <c r="F93" s="130" t="s">
        <v>2</v>
      </c>
      <c r="G93" s="499" t="s">
        <v>3545</v>
      </c>
      <c r="H93" s="110"/>
      <c r="I93" s="624"/>
      <c r="J93" s="584">
        <v>500000</v>
      </c>
      <c r="K93" s="110"/>
      <c r="L93" s="274"/>
      <c r="M93" s="162"/>
      <c r="N93" s="110"/>
      <c r="O93" s="487">
        <v>1</v>
      </c>
      <c r="P93" s="110"/>
      <c r="Q93" s="110"/>
      <c r="R93" s="110"/>
      <c r="S93" s="110"/>
      <c r="T93" s="110"/>
      <c r="U93" s="110"/>
      <c r="V93" s="110"/>
      <c r="W93" s="110"/>
      <c r="X93" s="110"/>
      <c r="Y93" s="110"/>
      <c r="Z93" s="110"/>
    </row>
    <row r="94" spans="1:26" ht="85.5">
      <c r="A94"/>
      <c r="B94" s="487">
        <v>86</v>
      </c>
      <c r="C94" s="544" t="s">
        <v>3488</v>
      </c>
      <c r="D94" s="544" t="s">
        <v>3294</v>
      </c>
      <c r="E94" s="130" t="s">
        <v>36</v>
      </c>
      <c r="F94" s="130" t="s">
        <v>2</v>
      </c>
      <c r="G94" s="499" t="s">
        <v>3545</v>
      </c>
      <c r="H94" s="110"/>
      <c r="I94" s="624"/>
      <c r="J94" s="584">
        <v>1000000</v>
      </c>
      <c r="K94" s="110"/>
      <c r="L94" s="274"/>
      <c r="M94" s="162"/>
      <c r="N94" s="110"/>
      <c r="O94" s="487">
        <v>1</v>
      </c>
      <c r="P94" s="110"/>
      <c r="Q94" s="110"/>
      <c r="R94" s="110"/>
      <c r="S94" s="110"/>
      <c r="T94" s="110"/>
      <c r="U94" s="110"/>
      <c r="V94" s="110"/>
      <c r="W94" s="110"/>
      <c r="X94" s="110"/>
      <c r="Y94" s="110"/>
      <c r="Z94" s="110"/>
    </row>
    <row r="95" spans="1:26" ht="85.5">
      <c r="A95"/>
      <c r="B95" s="487">
        <v>87</v>
      </c>
      <c r="C95" s="327" t="s">
        <v>3375</v>
      </c>
      <c r="D95" s="235" t="s">
        <v>3274</v>
      </c>
      <c r="E95" s="130" t="s">
        <v>49</v>
      </c>
      <c r="F95" s="130" t="s">
        <v>2</v>
      </c>
      <c r="G95" s="499" t="s">
        <v>3545</v>
      </c>
      <c r="H95" s="110"/>
      <c r="I95" s="624"/>
      <c r="J95" s="584">
        <v>1000000</v>
      </c>
      <c r="K95" s="110"/>
      <c r="L95" s="274"/>
      <c r="M95" s="162"/>
      <c r="N95" s="110"/>
      <c r="O95" s="487">
        <v>1</v>
      </c>
      <c r="P95" s="110"/>
      <c r="Q95" s="110"/>
      <c r="R95" s="110"/>
      <c r="S95" s="110"/>
      <c r="T95" s="110"/>
      <c r="U95" s="110"/>
      <c r="V95" s="110"/>
      <c r="W95" s="110"/>
      <c r="X95" s="110"/>
      <c r="Y95" s="110"/>
      <c r="Z95" s="110"/>
    </row>
    <row r="96" spans="1:26" ht="85.5">
      <c r="A96"/>
      <c r="B96" s="487">
        <v>88</v>
      </c>
      <c r="C96" s="327" t="s">
        <v>2473</v>
      </c>
      <c r="D96" s="235" t="s">
        <v>3289</v>
      </c>
      <c r="E96" s="130" t="s">
        <v>49</v>
      </c>
      <c r="F96" s="130" t="s">
        <v>2</v>
      </c>
      <c r="G96" s="499" t="s">
        <v>3545</v>
      </c>
      <c r="H96" s="110"/>
      <c r="I96" s="624"/>
      <c r="J96" s="584">
        <v>500000</v>
      </c>
      <c r="K96" s="110"/>
      <c r="L96" s="274"/>
      <c r="M96" s="162"/>
      <c r="N96" s="110"/>
      <c r="O96" s="487">
        <v>1</v>
      </c>
      <c r="P96" s="110"/>
      <c r="Q96" s="110"/>
      <c r="R96" s="110"/>
      <c r="S96" s="110"/>
      <c r="T96" s="110"/>
      <c r="U96" s="110"/>
      <c r="V96" s="110"/>
      <c r="W96" s="110"/>
      <c r="X96" s="110"/>
      <c r="Y96" s="110"/>
      <c r="Z96" s="110"/>
    </row>
    <row r="97" spans="1:26" ht="85.5">
      <c r="A97"/>
      <c r="B97" s="487">
        <v>89</v>
      </c>
      <c r="C97" s="327" t="s">
        <v>3376</v>
      </c>
      <c r="D97" s="235" t="s">
        <v>3307</v>
      </c>
      <c r="E97" s="130" t="s">
        <v>49</v>
      </c>
      <c r="F97" s="130" t="s">
        <v>2</v>
      </c>
      <c r="G97" s="499" t="s">
        <v>3545</v>
      </c>
      <c r="H97" s="110"/>
      <c r="I97" s="624"/>
      <c r="J97" s="584">
        <v>500000</v>
      </c>
      <c r="K97" s="110"/>
      <c r="L97" s="274"/>
      <c r="M97" s="162"/>
      <c r="N97" s="110"/>
      <c r="O97" s="487">
        <v>1</v>
      </c>
      <c r="P97" s="110"/>
      <c r="Q97" s="110"/>
      <c r="R97" s="110"/>
      <c r="S97" s="110"/>
      <c r="T97" s="110"/>
      <c r="U97" s="110"/>
      <c r="V97" s="110"/>
      <c r="W97" s="110"/>
      <c r="X97" s="110"/>
      <c r="Y97" s="110"/>
      <c r="Z97" s="110"/>
    </row>
    <row r="98" spans="1:26" ht="85.5">
      <c r="A98"/>
      <c r="B98" s="487">
        <v>90</v>
      </c>
      <c r="C98" s="327" t="s">
        <v>3377</v>
      </c>
      <c r="D98" s="235" t="s">
        <v>3312</v>
      </c>
      <c r="E98" s="130" t="s">
        <v>49</v>
      </c>
      <c r="F98" s="130" t="s">
        <v>2</v>
      </c>
      <c r="G98" s="499" t="s">
        <v>3545</v>
      </c>
      <c r="H98" s="110"/>
      <c r="I98" s="624"/>
      <c r="J98" s="584">
        <v>1000000</v>
      </c>
      <c r="K98" s="110"/>
      <c r="L98" s="274"/>
      <c r="M98" s="162"/>
      <c r="N98" s="110"/>
      <c r="O98" s="487">
        <v>1</v>
      </c>
      <c r="P98" s="110"/>
      <c r="Q98" s="110"/>
      <c r="R98" s="110"/>
      <c r="S98" s="110"/>
      <c r="T98" s="110"/>
      <c r="U98" s="110"/>
      <c r="V98" s="110"/>
      <c r="W98" s="110"/>
      <c r="X98" s="110"/>
      <c r="Y98" s="110"/>
      <c r="Z98" s="110"/>
    </row>
    <row r="99" spans="1:26" ht="85.5">
      <c r="A99"/>
      <c r="B99" s="487">
        <v>91</v>
      </c>
      <c r="C99" s="327" t="s">
        <v>3447</v>
      </c>
      <c r="D99" s="235" t="s">
        <v>227</v>
      </c>
      <c r="E99" s="130" t="s">
        <v>49</v>
      </c>
      <c r="F99" s="130" t="s">
        <v>2</v>
      </c>
      <c r="G99" s="499" t="s">
        <v>3545</v>
      </c>
      <c r="H99" s="110"/>
      <c r="I99" s="624"/>
      <c r="J99" s="584">
        <v>1000000</v>
      </c>
      <c r="K99" s="110"/>
      <c r="L99" s="274"/>
      <c r="M99" s="162"/>
      <c r="N99" s="110"/>
      <c r="O99" s="487">
        <v>1</v>
      </c>
      <c r="P99" s="110"/>
      <c r="Q99" s="110"/>
      <c r="R99" s="110"/>
      <c r="S99" s="110"/>
      <c r="T99" s="110"/>
      <c r="U99" s="110"/>
      <c r="V99" s="110"/>
      <c r="W99" s="110"/>
      <c r="X99" s="110"/>
      <c r="Y99" s="110"/>
      <c r="Z99" s="110"/>
    </row>
    <row r="100" spans="1:26" ht="85.5">
      <c r="A100"/>
      <c r="B100" s="487">
        <v>92</v>
      </c>
      <c r="C100" s="327" t="s">
        <v>3378</v>
      </c>
      <c r="D100" s="235" t="s">
        <v>3296</v>
      </c>
      <c r="E100" s="130" t="s">
        <v>49</v>
      </c>
      <c r="F100" s="130" t="s">
        <v>2</v>
      </c>
      <c r="G100" s="499" t="s">
        <v>3545</v>
      </c>
      <c r="H100" s="110"/>
      <c r="I100" s="624"/>
      <c r="J100" s="584">
        <v>1000000</v>
      </c>
      <c r="K100" s="110"/>
      <c r="L100" s="274"/>
      <c r="M100" s="162"/>
      <c r="N100" s="110"/>
      <c r="O100" s="487">
        <v>1</v>
      </c>
      <c r="P100" s="110"/>
      <c r="Q100" s="110"/>
      <c r="R100" s="110"/>
      <c r="S100" s="110"/>
      <c r="T100" s="110"/>
      <c r="U100" s="110"/>
      <c r="V100" s="110"/>
      <c r="W100" s="110"/>
      <c r="X100" s="110"/>
      <c r="Y100" s="110"/>
      <c r="Z100" s="110"/>
    </row>
    <row r="101" spans="1:26" ht="85.5">
      <c r="A101"/>
      <c r="B101" s="487">
        <v>93</v>
      </c>
      <c r="C101" s="327" t="s">
        <v>3449</v>
      </c>
      <c r="D101" s="235" t="s">
        <v>3287</v>
      </c>
      <c r="E101" s="130" t="s">
        <v>49</v>
      </c>
      <c r="F101" s="130" t="s">
        <v>2</v>
      </c>
      <c r="G101" s="499" t="s">
        <v>3545</v>
      </c>
      <c r="H101" s="110"/>
      <c r="I101" s="624"/>
      <c r="J101" s="584">
        <v>1000000</v>
      </c>
      <c r="K101" s="110"/>
      <c r="L101" s="274"/>
      <c r="M101" s="162"/>
      <c r="N101" s="110"/>
      <c r="O101" s="487">
        <v>1</v>
      </c>
      <c r="P101" s="110"/>
      <c r="Q101" s="110"/>
      <c r="R101" s="110"/>
      <c r="S101" s="110"/>
      <c r="T101" s="110"/>
      <c r="U101" s="110"/>
      <c r="V101" s="110"/>
      <c r="W101" s="110"/>
      <c r="X101" s="110"/>
      <c r="Y101" s="110"/>
      <c r="Z101" s="110"/>
    </row>
    <row r="102" spans="1:26" ht="85.5">
      <c r="A102"/>
      <c r="B102" s="487">
        <v>94</v>
      </c>
      <c r="C102" s="327" t="s">
        <v>3379</v>
      </c>
      <c r="D102" s="235" t="s">
        <v>3297</v>
      </c>
      <c r="E102" s="130" t="s">
        <v>49</v>
      </c>
      <c r="F102" s="130" t="s">
        <v>2</v>
      </c>
      <c r="G102" s="499" t="s">
        <v>3545</v>
      </c>
      <c r="H102" s="110"/>
      <c r="I102" s="624"/>
      <c r="J102" s="584">
        <v>300000</v>
      </c>
      <c r="K102" s="110"/>
      <c r="L102" s="274"/>
      <c r="M102" s="162"/>
      <c r="N102" s="110"/>
      <c r="O102" s="487">
        <v>1</v>
      </c>
      <c r="P102" s="110"/>
      <c r="Q102" s="110"/>
      <c r="R102" s="110"/>
      <c r="S102" s="110"/>
      <c r="T102" s="110"/>
      <c r="U102" s="110"/>
      <c r="V102" s="110"/>
      <c r="W102" s="110"/>
      <c r="X102" s="110"/>
      <c r="Y102" s="110"/>
      <c r="Z102" s="110"/>
    </row>
    <row r="103" spans="1:26" ht="85.5">
      <c r="A103"/>
      <c r="B103" s="487">
        <v>95</v>
      </c>
      <c r="C103" s="327" t="s">
        <v>3380</v>
      </c>
      <c r="D103" s="235" t="s">
        <v>3329</v>
      </c>
      <c r="E103" s="130" t="s">
        <v>49</v>
      </c>
      <c r="F103" s="130" t="s">
        <v>2</v>
      </c>
      <c r="G103" s="499" t="s">
        <v>3545</v>
      </c>
      <c r="H103" s="110"/>
      <c r="I103" s="624"/>
      <c r="J103" s="584">
        <v>300000</v>
      </c>
      <c r="K103" s="110"/>
      <c r="L103" s="274"/>
      <c r="M103" s="162"/>
      <c r="N103" s="110"/>
      <c r="O103" s="487">
        <v>1</v>
      </c>
      <c r="P103" s="110"/>
      <c r="Q103" s="110"/>
      <c r="R103" s="110"/>
      <c r="S103" s="110"/>
      <c r="T103" s="110"/>
      <c r="U103" s="110"/>
      <c r="V103" s="110"/>
      <c r="W103" s="110"/>
      <c r="X103" s="110"/>
      <c r="Y103" s="110"/>
      <c r="Z103" s="110"/>
    </row>
    <row r="104" spans="1:26" ht="85.5">
      <c r="A104"/>
      <c r="B104" s="487">
        <v>96</v>
      </c>
      <c r="C104" s="327" t="s">
        <v>3450</v>
      </c>
      <c r="D104" s="235" t="s">
        <v>3343</v>
      </c>
      <c r="E104" s="130" t="s">
        <v>49</v>
      </c>
      <c r="F104" s="130" t="s">
        <v>2</v>
      </c>
      <c r="G104" s="499" t="s">
        <v>3545</v>
      </c>
      <c r="H104" s="110"/>
      <c r="I104" s="624"/>
      <c r="J104" s="584">
        <v>1000000</v>
      </c>
      <c r="K104" s="110"/>
      <c r="L104" s="274"/>
      <c r="M104" s="162"/>
      <c r="N104" s="110"/>
      <c r="O104" s="487">
        <v>1</v>
      </c>
      <c r="P104" s="110"/>
      <c r="Q104" s="110"/>
      <c r="R104" s="110"/>
      <c r="S104" s="110"/>
      <c r="T104" s="110"/>
      <c r="U104" s="110"/>
      <c r="V104" s="110"/>
      <c r="W104" s="110"/>
      <c r="X104" s="110"/>
      <c r="Y104" s="110"/>
      <c r="Z104" s="110"/>
    </row>
    <row r="105" spans="1:26" ht="85.5">
      <c r="A105"/>
      <c r="B105" s="487">
        <v>97</v>
      </c>
      <c r="C105" s="327" t="s">
        <v>3452</v>
      </c>
      <c r="D105" s="235" t="s">
        <v>3408</v>
      </c>
      <c r="E105" s="130" t="s">
        <v>49</v>
      </c>
      <c r="F105" s="130" t="s">
        <v>2</v>
      </c>
      <c r="G105" s="499" t="s">
        <v>3545</v>
      </c>
      <c r="H105" s="110"/>
      <c r="I105" s="624"/>
      <c r="J105" s="584">
        <v>1000000</v>
      </c>
      <c r="K105" s="110"/>
      <c r="L105" s="274"/>
      <c r="M105" s="162"/>
      <c r="N105" s="110"/>
      <c r="O105" s="487">
        <v>1</v>
      </c>
      <c r="P105" s="110"/>
      <c r="Q105" s="110"/>
      <c r="R105" s="110"/>
      <c r="S105" s="110"/>
      <c r="T105" s="110"/>
      <c r="U105" s="110"/>
      <c r="V105" s="110"/>
      <c r="W105" s="110"/>
      <c r="X105" s="110"/>
      <c r="Y105" s="110"/>
      <c r="Z105" s="110"/>
    </row>
    <row r="106" spans="1:26" ht="85.5">
      <c r="A106"/>
      <c r="B106" s="487">
        <v>98</v>
      </c>
      <c r="C106" s="327" t="s">
        <v>3381</v>
      </c>
      <c r="D106" s="235" t="s">
        <v>3559</v>
      </c>
      <c r="E106" s="130" t="s">
        <v>49</v>
      </c>
      <c r="F106" s="130" t="s">
        <v>2</v>
      </c>
      <c r="G106" s="499" t="s">
        <v>3545</v>
      </c>
      <c r="H106" s="110"/>
      <c r="I106" s="624"/>
      <c r="J106" s="584">
        <v>500000</v>
      </c>
      <c r="K106" s="110"/>
      <c r="L106" s="274"/>
      <c r="M106" s="162"/>
      <c r="N106" s="110"/>
      <c r="O106" s="487">
        <v>1</v>
      </c>
      <c r="P106" s="110"/>
      <c r="Q106" s="110"/>
      <c r="R106" s="110"/>
      <c r="S106" s="110"/>
      <c r="T106" s="110"/>
      <c r="U106" s="110"/>
      <c r="V106" s="110"/>
      <c r="W106" s="110"/>
      <c r="X106" s="110"/>
      <c r="Y106" s="110"/>
      <c r="Z106" s="110"/>
    </row>
    <row r="107" spans="1:26" ht="85.5">
      <c r="A107"/>
      <c r="B107" s="487">
        <v>99</v>
      </c>
      <c r="C107" s="327" t="s">
        <v>3453</v>
      </c>
      <c r="D107" s="235" t="s">
        <v>3294</v>
      </c>
      <c r="E107" s="130" t="s">
        <v>49</v>
      </c>
      <c r="F107" s="130" t="s">
        <v>2</v>
      </c>
      <c r="G107" s="499" t="s">
        <v>3545</v>
      </c>
      <c r="H107" s="110"/>
      <c r="I107" s="624"/>
      <c r="J107" s="584">
        <v>800000</v>
      </c>
      <c r="K107" s="110"/>
      <c r="L107" s="274"/>
      <c r="M107" s="162"/>
      <c r="N107" s="110"/>
      <c r="O107" s="487">
        <v>1</v>
      </c>
      <c r="P107" s="110"/>
      <c r="Q107" s="110"/>
      <c r="R107" s="110"/>
      <c r="S107" s="110"/>
      <c r="T107" s="110"/>
      <c r="U107" s="110"/>
      <c r="V107" s="110"/>
      <c r="W107" s="110"/>
      <c r="X107" s="110"/>
      <c r="Y107" s="110"/>
      <c r="Z107" s="110"/>
    </row>
    <row r="108" spans="1:26" ht="85.5">
      <c r="A108"/>
      <c r="B108" s="487">
        <v>100</v>
      </c>
      <c r="C108" s="327" t="s">
        <v>3383</v>
      </c>
      <c r="D108" s="235" t="s">
        <v>3321</v>
      </c>
      <c r="E108" s="130" t="s">
        <v>36</v>
      </c>
      <c r="F108" s="130" t="s">
        <v>2</v>
      </c>
      <c r="G108" s="499" t="s">
        <v>3545</v>
      </c>
      <c r="H108" s="110"/>
      <c r="I108" s="624"/>
      <c r="J108" s="584">
        <v>500000</v>
      </c>
      <c r="K108" s="110"/>
      <c r="L108" s="274"/>
      <c r="M108" s="162"/>
      <c r="N108" s="110"/>
      <c r="O108" s="487">
        <v>1</v>
      </c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</row>
    <row r="109" spans="1:26" ht="85.5">
      <c r="A109"/>
      <c r="B109" s="487">
        <v>101</v>
      </c>
      <c r="C109" s="327" t="s">
        <v>3455</v>
      </c>
      <c r="D109" s="235" t="s">
        <v>3275</v>
      </c>
      <c r="E109" s="130" t="s">
        <v>36</v>
      </c>
      <c r="F109" s="130" t="s">
        <v>2</v>
      </c>
      <c r="G109" s="499" t="s">
        <v>3545</v>
      </c>
      <c r="H109" s="110"/>
      <c r="I109" s="624"/>
      <c r="J109" s="584">
        <v>1000000</v>
      </c>
      <c r="K109" s="110"/>
      <c r="L109" s="274"/>
      <c r="M109" s="162"/>
      <c r="N109" s="110"/>
      <c r="O109" s="487">
        <v>1</v>
      </c>
      <c r="P109" s="110"/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</row>
    <row r="110" spans="1:26" ht="85.5">
      <c r="A110"/>
      <c r="B110" s="487">
        <v>102</v>
      </c>
      <c r="C110" s="327" t="s">
        <v>3385</v>
      </c>
      <c r="D110" s="235" t="s">
        <v>3384</v>
      </c>
      <c r="E110" s="130" t="s">
        <v>36</v>
      </c>
      <c r="F110" s="130" t="s">
        <v>2</v>
      </c>
      <c r="G110" s="499" t="s">
        <v>3545</v>
      </c>
      <c r="H110" s="110"/>
      <c r="I110" s="624"/>
      <c r="J110" s="600">
        <v>500000</v>
      </c>
      <c r="K110" s="110"/>
      <c r="L110" s="274"/>
      <c r="M110" s="162"/>
      <c r="N110" s="110"/>
      <c r="O110" s="487">
        <v>1</v>
      </c>
      <c r="P110" s="110"/>
      <c r="Q110" s="110"/>
      <c r="R110" s="110"/>
      <c r="S110" s="110"/>
      <c r="T110" s="110"/>
      <c r="U110" s="110"/>
      <c r="V110" s="110"/>
      <c r="W110" s="110"/>
      <c r="X110" s="110"/>
      <c r="Y110" s="110"/>
      <c r="Z110" s="110"/>
    </row>
    <row r="111" spans="1:26" ht="85.5">
      <c r="A111"/>
      <c r="B111" s="487">
        <v>103</v>
      </c>
      <c r="C111" s="516" t="s">
        <v>3387</v>
      </c>
      <c r="D111" s="530" t="s">
        <v>3296</v>
      </c>
      <c r="E111" s="130" t="s">
        <v>46</v>
      </c>
      <c r="F111" s="130" t="s">
        <v>2</v>
      </c>
      <c r="G111" s="499" t="s">
        <v>3545</v>
      </c>
      <c r="H111" s="110"/>
      <c r="I111" s="624"/>
      <c r="J111" s="601">
        <v>90000</v>
      </c>
      <c r="K111" s="110"/>
      <c r="L111" s="274"/>
      <c r="M111" s="162"/>
      <c r="N111" s="110"/>
      <c r="O111" s="487">
        <v>1</v>
      </c>
      <c r="P111" s="110"/>
      <c r="Q111" s="110"/>
      <c r="R111" s="110"/>
      <c r="S111" s="110"/>
      <c r="T111" s="110"/>
      <c r="U111" s="110"/>
      <c r="V111" s="110"/>
      <c r="W111" s="110"/>
      <c r="X111" s="110"/>
      <c r="Y111" s="110"/>
      <c r="Z111" s="110"/>
    </row>
    <row r="112" spans="1:26" ht="85.5">
      <c r="A112"/>
      <c r="B112" s="487">
        <v>104</v>
      </c>
      <c r="C112" s="516" t="s">
        <v>3389</v>
      </c>
      <c r="D112" s="530" t="s">
        <v>3388</v>
      </c>
      <c r="E112" s="130" t="s">
        <v>46</v>
      </c>
      <c r="F112" s="130" t="s">
        <v>2</v>
      </c>
      <c r="G112" s="499" t="s">
        <v>3545</v>
      </c>
      <c r="H112" s="110"/>
      <c r="I112" s="624"/>
      <c r="J112" s="601">
        <v>180000</v>
      </c>
      <c r="K112" s="110"/>
      <c r="L112" s="274"/>
      <c r="M112" s="162"/>
      <c r="N112" s="110"/>
      <c r="O112" s="487">
        <v>1</v>
      </c>
      <c r="P112" s="110"/>
      <c r="Q112" s="110"/>
      <c r="R112" s="110"/>
      <c r="S112" s="110"/>
      <c r="T112" s="110"/>
      <c r="U112" s="110"/>
      <c r="V112" s="110"/>
      <c r="W112" s="110"/>
      <c r="X112" s="110"/>
      <c r="Y112" s="110"/>
      <c r="Z112" s="110"/>
    </row>
    <row r="113" spans="1:26" ht="85.5">
      <c r="A113"/>
      <c r="B113" s="487">
        <v>105</v>
      </c>
      <c r="C113" s="528" t="s">
        <v>3490</v>
      </c>
      <c r="D113" s="528" t="s">
        <v>227</v>
      </c>
      <c r="E113" s="130" t="s">
        <v>47</v>
      </c>
      <c r="F113" s="130" t="s">
        <v>2</v>
      </c>
      <c r="G113" s="499" t="s">
        <v>3545</v>
      </c>
      <c r="H113" s="110"/>
      <c r="I113" s="624"/>
      <c r="J113" s="600">
        <v>500000</v>
      </c>
      <c r="K113" s="110"/>
      <c r="L113" s="274"/>
      <c r="M113" s="162"/>
      <c r="N113" s="110"/>
      <c r="O113" s="487">
        <v>1</v>
      </c>
      <c r="P113" s="110"/>
      <c r="Q113" s="110"/>
      <c r="R113" s="110"/>
      <c r="S113" s="110"/>
      <c r="T113" s="110"/>
      <c r="U113" s="110"/>
      <c r="V113" s="110"/>
      <c r="W113" s="110"/>
      <c r="X113" s="110"/>
      <c r="Y113" s="110"/>
      <c r="Z113" s="110"/>
    </row>
    <row r="114" spans="1:26" ht="85.5">
      <c r="A114"/>
      <c r="B114" s="487">
        <v>106</v>
      </c>
      <c r="C114" s="528" t="s">
        <v>3492</v>
      </c>
      <c r="D114" s="528" t="s">
        <v>3296</v>
      </c>
      <c r="E114" s="130" t="s">
        <v>47</v>
      </c>
      <c r="F114" s="130" t="s">
        <v>2</v>
      </c>
      <c r="G114" s="499" t="s">
        <v>3545</v>
      </c>
      <c r="H114" s="110"/>
      <c r="I114" s="624"/>
      <c r="J114" s="600">
        <v>1000000</v>
      </c>
      <c r="K114" s="110"/>
      <c r="L114" s="274"/>
      <c r="M114" s="162"/>
      <c r="N114" s="110"/>
      <c r="O114" s="487">
        <v>1</v>
      </c>
      <c r="P114" s="110"/>
      <c r="Q114" s="110"/>
      <c r="R114" s="110"/>
      <c r="S114" s="110"/>
      <c r="T114" s="110"/>
      <c r="U114" s="110"/>
      <c r="V114" s="110"/>
      <c r="W114" s="110"/>
      <c r="X114" s="110"/>
      <c r="Y114" s="110"/>
      <c r="Z114" s="110"/>
    </row>
    <row r="115" spans="1:26" ht="85.5">
      <c r="A115"/>
      <c r="B115" s="487">
        <v>107</v>
      </c>
      <c r="C115" s="528" t="s">
        <v>3493</v>
      </c>
      <c r="D115" s="528" t="s">
        <v>3275</v>
      </c>
      <c r="E115" s="130" t="s">
        <v>47</v>
      </c>
      <c r="F115" s="130" t="s">
        <v>2</v>
      </c>
      <c r="G115" s="499" t="s">
        <v>3545</v>
      </c>
      <c r="H115" s="110"/>
      <c r="I115" s="624"/>
      <c r="J115" s="600">
        <v>500000</v>
      </c>
      <c r="K115" s="110"/>
      <c r="L115" s="274"/>
      <c r="M115" s="162"/>
      <c r="N115" s="110"/>
      <c r="O115" s="487">
        <v>1</v>
      </c>
      <c r="P115" s="110"/>
      <c r="Q115" s="110"/>
      <c r="R115" s="110"/>
      <c r="S115" s="110"/>
      <c r="T115" s="110"/>
      <c r="U115" s="110"/>
      <c r="V115" s="110"/>
      <c r="W115" s="110"/>
      <c r="X115" s="110"/>
      <c r="Y115" s="110"/>
      <c r="Z115" s="110"/>
    </row>
    <row r="116" spans="1:26" ht="85.5">
      <c r="A116"/>
      <c r="B116" s="487">
        <v>108</v>
      </c>
      <c r="C116" s="528" t="s">
        <v>3494</v>
      </c>
      <c r="D116" s="528" t="s">
        <v>3282</v>
      </c>
      <c r="E116" s="130" t="s">
        <v>47</v>
      </c>
      <c r="F116" s="130" t="s">
        <v>2</v>
      </c>
      <c r="G116" s="499" t="s">
        <v>3545</v>
      </c>
      <c r="H116" s="110"/>
      <c r="I116" s="624"/>
      <c r="J116" s="600">
        <v>500000</v>
      </c>
      <c r="K116" s="110"/>
      <c r="L116" s="274"/>
      <c r="M116" s="162"/>
      <c r="N116" s="110"/>
      <c r="O116" s="487">
        <v>1</v>
      </c>
      <c r="P116" s="110"/>
      <c r="Q116" s="110"/>
      <c r="R116" s="110"/>
      <c r="S116" s="110"/>
      <c r="T116" s="110"/>
      <c r="U116" s="110"/>
      <c r="V116" s="110"/>
      <c r="W116" s="110"/>
      <c r="X116" s="110"/>
      <c r="Y116" s="110"/>
      <c r="Z116" s="110"/>
    </row>
    <row r="117" spans="1:26" ht="85.5">
      <c r="A117"/>
      <c r="B117" s="487">
        <v>109</v>
      </c>
      <c r="C117" s="528" t="s">
        <v>3495</v>
      </c>
      <c r="D117" s="528" t="s">
        <v>3284</v>
      </c>
      <c r="E117" s="130" t="s">
        <v>47</v>
      </c>
      <c r="F117" s="130" t="s">
        <v>2</v>
      </c>
      <c r="G117" s="499" t="s">
        <v>3545</v>
      </c>
      <c r="H117" s="110"/>
      <c r="I117" s="624"/>
      <c r="J117" s="600">
        <v>500000</v>
      </c>
      <c r="K117" s="110"/>
      <c r="L117" s="274"/>
      <c r="M117" s="162"/>
      <c r="N117" s="110"/>
      <c r="O117" s="487">
        <v>1</v>
      </c>
      <c r="P117" s="110"/>
      <c r="Q117" s="110"/>
      <c r="R117" s="110"/>
      <c r="S117" s="110"/>
      <c r="T117" s="110"/>
      <c r="U117" s="110"/>
      <c r="V117" s="110"/>
      <c r="W117" s="110"/>
      <c r="X117" s="110"/>
      <c r="Y117" s="110"/>
      <c r="Z117" s="110"/>
    </row>
    <row r="118" spans="1:26" ht="85.5">
      <c r="A118"/>
      <c r="B118" s="487">
        <v>110</v>
      </c>
      <c r="C118" s="528" t="s">
        <v>3496</v>
      </c>
      <c r="D118" s="528" t="s">
        <v>3297</v>
      </c>
      <c r="E118" s="130" t="s">
        <v>47</v>
      </c>
      <c r="F118" s="130" t="s">
        <v>2</v>
      </c>
      <c r="G118" s="499" t="s">
        <v>3545</v>
      </c>
      <c r="H118" s="110"/>
      <c r="I118" s="624"/>
      <c r="J118" s="600">
        <v>500000</v>
      </c>
      <c r="K118" s="110"/>
      <c r="L118" s="274"/>
      <c r="M118" s="162"/>
      <c r="N118" s="110"/>
      <c r="O118" s="487">
        <v>1</v>
      </c>
      <c r="P118" s="110"/>
      <c r="Q118" s="110"/>
      <c r="R118" s="110"/>
      <c r="S118" s="110"/>
      <c r="T118" s="110"/>
      <c r="U118" s="110"/>
      <c r="V118" s="110"/>
      <c r="W118" s="110"/>
      <c r="X118" s="110"/>
      <c r="Y118" s="110"/>
      <c r="Z118" s="110"/>
    </row>
    <row r="119" spans="1:26" ht="85.5">
      <c r="A119"/>
      <c r="B119" s="487">
        <v>111</v>
      </c>
      <c r="C119" s="528" t="s">
        <v>3498</v>
      </c>
      <c r="D119" s="528" t="s">
        <v>3497</v>
      </c>
      <c r="E119" s="130" t="s">
        <v>47</v>
      </c>
      <c r="F119" s="130" t="s">
        <v>2</v>
      </c>
      <c r="G119" s="499" t="s">
        <v>3545</v>
      </c>
      <c r="H119" s="110"/>
      <c r="I119" s="624"/>
      <c r="J119" s="600">
        <v>500000</v>
      </c>
      <c r="K119" s="110"/>
      <c r="L119" s="274"/>
      <c r="M119" s="162"/>
      <c r="N119" s="110"/>
      <c r="O119" s="487">
        <v>1</v>
      </c>
      <c r="P119" s="110"/>
      <c r="Q119" s="110"/>
      <c r="R119" s="110"/>
      <c r="S119" s="110"/>
      <c r="T119" s="110"/>
      <c r="U119" s="110"/>
      <c r="V119" s="110"/>
      <c r="W119" s="110"/>
      <c r="X119" s="110"/>
      <c r="Y119" s="110"/>
      <c r="Z119" s="110"/>
    </row>
    <row r="120" spans="1:26" ht="85.5">
      <c r="A120"/>
      <c r="B120" s="487">
        <v>112</v>
      </c>
      <c r="C120" s="528" t="s">
        <v>3500</v>
      </c>
      <c r="D120" s="528" t="s">
        <v>3499</v>
      </c>
      <c r="E120" s="130" t="s">
        <v>47</v>
      </c>
      <c r="F120" s="130" t="s">
        <v>2</v>
      </c>
      <c r="G120" s="499" t="s">
        <v>3545</v>
      </c>
      <c r="H120" s="110"/>
      <c r="I120" s="624"/>
      <c r="J120" s="600">
        <v>500000</v>
      </c>
      <c r="K120" s="110"/>
      <c r="L120" s="274"/>
      <c r="M120" s="162"/>
      <c r="N120" s="110"/>
      <c r="O120" s="487">
        <v>1</v>
      </c>
      <c r="P120" s="110"/>
      <c r="Q120" s="110"/>
      <c r="R120" s="110"/>
      <c r="S120" s="110"/>
      <c r="T120" s="110"/>
      <c r="U120" s="110"/>
      <c r="V120" s="110"/>
      <c r="W120" s="110"/>
      <c r="X120" s="110"/>
      <c r="Y120" s="110">
        <v>295</v>
      </c>
      <c r="Z120" s="110"/>
    </row>
    <row r="121" spans="1:26" ht="85.5">
      <c r="A121"/>
      <c r="B121" s="487">
        <v>113</v>
      </c>
      <c r="C121" s="528" t="s">
        <v>3392</v>
      </c>
      <c r="D121" s="602" t="s">
        <v>3280</v>
      </c>
      <c r="E121" s="130" t="s">
        <v>47</v>
      </c>
      <c r="F121" s="130" t="s">
        <v>2</v>
      </c>
      <c r="G121" s="499" t="s">
        <v>3545</v>
      </c>
      <c r="H121" s="110"/>
      <c r="I121" s="624"/>
      <c r="J121" s="600">
        <v>500000</v>
      </c>
      <c r="K121" s="110"/>
      <c r="L121" s="274"/>
      <c r="M121" s="162"/>
      <c r="N121" s="110"/>
      <c r="O121" s="487">
        <v>1</v>
      </c>
      <c r="P121" s="110"/>
      <c r="Q121" s="110"/>
      <c r="R121" s="110"/>
      <c r="S121" s="110"/>
      <c r="T121" s="110"/>
      <c r="U121" s="110"/>
      <c r="V121" s="110"/>
      <c r="W121" s="110"/>
      <c r="X121" s="110"/>
      <c r="Y121" s="110"/>
      <c r="Z121" s="110"/>
    </row>
    <row r="122" spans="1:26" ht="85.5">
      <c r="A122"/>
      <c r="B122" s="487">
        <v>114</v>
      </c>
      <c r="C122" s="528" t="s">
        <v>3501</v>
      </c>
      <c r="D122" s="602" t="s">
        <v>3276</v>
      </c>
      <c r="E122" s="130" t="s">
        <v>47</v>
      </c>
      <c r="F122" s="130" t="s">
        <v>2</v>
      </c>
      <c r="G122" s="499" t="s">
        <v>3545</v>
      </c>
      <c r="H122" s="110"/>
      <c r="I122" s="624"/>
      <c r="J122" s="600">
        <v>500000</v>
      </c>
      <c r="K122" s="110"/>
      <c r="L122" s="274"/>
      <c r="M122" s="162"/>
      <c r="N122" s="110"/>
      <c r="O122" s="487">
        <v>1</v>
      </c>
      <c r="P122" s="110"/>
      <c r="Q122" s="110"/>
      <c r="R122" s="110"/>
      <c r="S122" s="110"/>
      <c r="T122" s="110"/>
      <c r="U122" s="110"/>
      <c r="V122" s="110"/>
      <c r="W122" s="110"/>
      <c r="X122" s="110"/>
      <c r="Y122" s="110"/>
      <c r="Z122" s="110"/>
    </row>
    <row r="123" spans="1:26" ht="85.5">
      <c r="A123"/>
      <c r="B123" s="487">
        <v>115</v>
      </c>
      <c r="C123" s="528" t="s">
        <v>3502</v>
      </c>
      <c r="D123" s="602" t="s">
        <v>3285</v>
      </c>
      <c r="E123" s="130" t="s">
        <v>47</v>
      </c>
      <c r="F123" s="130" t="s">
        <v>2</v>
      </c>
      <c r="G123" s="499" t="s">
        <v>3545</v>
      </c>
      <c r="H123" s="110"/>
      <c r="I123" s="624"/>
      <c r="J123" s="600">
        <v>500000</v>
      </c>
      <c r="K123" s="110"/>
      <c r="L123" s="274"/>
      <c r="M123" s="162"/>
      <c r="N123" s="110"/>
      <c r="O123" s="487">
        <v>1</v>
      </c>
      <c r="P123" s="110"/>
      <c r="Q123" s="110"/>
      <c r="R123" s="110"/>
      <c r="S123" s="110"/>
      <c r="T123" s="110"/>
      <c r="U123" s="110"/>
      <c r="V123" s="110"/>
      <c r="W123" s="110"/>
      <c r="X123" s="110"/>
      <c r="Y123" s="110"/>
      <c r="Z123" s="110"/>
    </row>
    <row r="124" spans="1:26" ht="85.5">
      <c r="A124"/>
      <c r="B124" s="487">
        <v>116</v>
      </c>
      <c r="C124" s="528" t="s">
        <v>3503</v>
      </c>
      <c r="D124" s="602" t="s">
        <v>3285</v>
      </c>
      <c r="E124" s="130" t="s">
        <v>47</v>
      </c>
      <c r="F124" s="130" t="s">
        <v>2</v>
      </c>
      <c r="G124" s="499" t="s">
        <v>3545</v>
      </c>
      <c r="H124" s="110"/>
      <c r="I124" s="624"/>
      <c r="J124" s="600">
        <v>500000</v>
      </c>
      <c r="K124" s="110"/>
      <c r="L124" s="274"/>
      <c r="M124" s="162"/>
      <c r="N124" s="110"/>
      <c r="O124" s="487">
        <v>1</v>
      </c>
      <c r="P124" s="110"/>
      <c r="Q124" s="110"/>
      <c r="R124" s="110"/>
      <c r="S124" s="110"/>
      <c r="T124" s="110"/>
      <c r="U124" s="110"/>
      <c r="V124" s="110"/>
      <c r="W124" s="110"/>
      <c r="X124" s="110"/>
      <c r="Y124" s="110"/>
      <c r="Z124" s="110"/>
    </row>
    <row r="125" spans="1:26" ht="85.5">
      <c r="A125"/>
      <c r="B125" s="487">
        <v>117</v>
      </c>
      <c r="C125" s="528" t="s">
        <v>3456</v>
      </c>
      <c r="D125" s="602" t="s">
        <v>3384</v>
      </c>
      <c r="E125" s="130" t="s">
        <v>47</v>
      </c>
      <c r="F125" s="130" t="s">
        <v>2</v>
      </c>
      <c r="G125" s="499" t="s">
        <v>3545</v>
      </c>
      <c r="H125" s="110"/>
      <c r="I125" s="624"/>
      <c r="J125" s="600">
        <v>500000</v>
      </c>
      <c r="K125" s="110"/>
      <c r="L125" s="274"/>
      <c r="M125" s="162"/>
      <c r="N125" s="110"/>
      <c r="O125" s="487">
        <v>1</v>
      </c>
      <c r="P125" s="110"/>
      <c r="Q125" s="110"/>
      <c r="R125" s="110"/>
      <c r="S125" s="110"/>
      <c r="T125" s="110"/>
      <c r="U125" s="110"/>
      <c r="V125" s="110"/>
      <c r="W125" s="110"/>
      <c r="X125" s="110"/>
      <c r="Y125" s="110"/>
      <c r="Z125" s="110"/>
    </row>
    <row r="126" spans="1:26" ht="85.5">
      <c r="A126"/>
      <c r="B126" s="487">
        <v>118</v>
      </c>
      <c r="C126" s="528" t="s">
        <v>3393</v>
      </c>
      <c r="D126" s="602" t="s">
        <v>3288</v>
      </c>
      <c r="E126" s="130" t="s">
        <v>47</v>
      </c>
      <c r="F126" s="130" t="s">
        <v>2</v>
      </c>
      <c r="G126" s="499" t="s">
        <v>3545</v>
      </c>
      <c r="H126" s="110"/>
      <c r="I126" s="624"/>
      <c r="J126" s="600">
        <v>500000</v>
      </c>
      <c r="K126" s="110"/>
      <c r="L126" s="274"/>
      <c r="M126" s="162"/>
      <c r="N126" s="110"/>
      <c r="O126" s="487">
        <v>1</v>
      </c>
      <c r="P126" s="110"/>
      <c r="Q126" s="110"/>
      <c r="R126" s="110"/>
      <c r="S126" s="110"/>
      <c r="T126" s="110"/>
      <c r="U126" s="110"/>
      <c r="V126" s="110"/>
      <c r="W126" s="110"/>
      <c r="X126" s="110"/>
      <c r="Y126" s="110"/>
      <c r="Z126" s="110"/>
    </row>
    <row r="127" spans="1:26" ht="85.5">
      <c r="A127"/>
      <c r="B127" s="487">
        <v>119</v>
      </c>
      <c r="C127" s="528" t="s">
        <v>3458</v>
      </c>
      <c r="D127" s="602" t="s">
        <v>3288</v>
      </c>
      <c r="E127" s="130" t="s">
        <v>47</v>
      </c>
      <c r="F127" s="130" t="s">
        <v>2</v>
      </c>
      <c r="G127" s="499" t="s">
        <v>3545</v>
      </c>
      <c r="H127" s="110"/>
      <c r="I127" s="624"/>
      <c r="J127" s="600">
        <v>500000</v>
      </c>
      <c r="K127" s="110"/>
      <c r="L127" s="274"/>
      <c r="M127" s="162"/>
      <c r="N127" s="110"/>
      <c r="O127" s="487">
        <v>1</v>
      </c>
      <c r="P127" s="110"/>
      <c r="Q127" s="110"/>
      <c r="R127" s="110"/>
      <c r="S127" s="110"/>
      <c r="T127" s="110"/>
      <c r="U127" s="110"/>
      <c r="V127" s="110"/>
      <c r="W127" s="110"/>
      <c r="X127" s="110"/>
      <c r="Y127" s="110"/>
      <c r="Z127" s="110"/>
    </row>
    <row r="128" spans="1:26" ht="85.5">
      <c r="A128"/>
      <c r="B128" s="487">
        <v>120</v>
      </c>
      <c r="C128" s="528" t="s">
        <v>3394</v>
      </c>
      <c r="D128" s="602" t="s">
        <v>3559</v>
      </c>
      <c r="E128" s="130" t="s">
        <v>47</v>
      </c>
      <c r="F128" s="130" t="s">
        <v>2</v>
      </c>
      <c r="G128" s="499" t="s">
        <v>3545</v>
      </c>
      <c r="H128" s="110"/>
      <c r="I128" s="624"/>
      <c r="J128" s="600">
        <v>500000</v>
      </c>
      <c r="K128" s="110"/>
      <c r="L128" s="274"/>
      <c r="M128" s="162"/>
      <c r="N128" s="110"/>
      <c r="O128" s="487">
        <v>1</v>
      </c>
      <c r="P128" s="110"/>
      <c r="Q128" s="110"/>
      <c r="R128" s="110"/>
      <c r="S128" s="110"/>
      <c r="T128" s="110"/>
      <c r="U128" s="110"/>
      <c r="V128" s="110"/>
      <c r="W128" s="110"/>
      <c r="X128" s="110"/>
      <c r="Y128" s="110"/>
      <c r="Z128" s="110"/>
    </row>
    <row r="129" spans="1:26" ht="85.5">
      <c r="A129"/>
      <c r="B129" s="487">
        <v>121</v>
      </c>
      <c r="C129" s="528" t="s">
        <v>3395</v>
      </c>
      <c r="D129" s="602" t="s">
        <v>3294</v>
      </c>
      <c r="E129" s="130" t="s">
        <v>47</v>
      </c>
      <c r="F129" s="130" t="s">
        <v>2</v>
      </c>
      <c r="G129" s="499" t="s">
        <v>3545</v>
      </c>
      <c r="H129" s="110"/>
      <c r="I129" s="624"/>
      <c r="J129" s="600">
        <v>500000</v>
      </c>
      <c r="K129" s="110"/>
      <c r="L129" s="274"/>
      <c r="M129" s="162"/>
      <c r="N129" s="110"/>
      <c r="O129" s="487">
        <v>1</v>
      </c>
      <c r="P129" s="110"/>
      <c r="Q129" s="110"/>
      <c r="R129" s="110"/>
      <c r="S129" s="110"/>
      <c r="T129" s="110"/>
      <c r="U129" s="110"/>
      <c r="V129" s="110"/>
      <c r="W129" s="110"/>
      <c r="X129" s="110"/>
      <c r="Y129" s="110"/>
      <c r="Z129" s="110"/>
    </row>
    <row r="130" spans="1:26" ht="85.5">
      <c r="A130"/>
      <c r="B130" s="487">
        <v>122</v>
      </c>
      <c r="C130" s="528" t="s">
        <v>3504</v>
      </c>
      <c r="D130" s="602" t="s">
        <v>3294</v>
      </c>
      <c r="E130" s="130" t="s">
        <v>47</v>
      </c>
      <c r="F130" s="130" t="s">
        <v>2</v>
      </c>
      <c r="G130" s="499" t="s">
        <v>3545</v>
      </c>
      <c r="H130" s="110"/>
      <c r="I130" s="624"/>
      <c r="J130" s="600">
        <v>500000</v>
      </c>
      <c r="K130" s="110"/>
      <c r="L130" s="274"/>
      <c r="M130" s="162"/>
      <c r="N130" s="110"/>
      <c r="O130" s="487">
        <v>1</v>
      </c>
      <c r="P130" s="110"/>
      <c r="Q130" s="110"/>
      <c r="R130" s="110"/>
      <c r="S130" s="110"/>
      <c r="T130" s="110"/>
      <c r="U130" s="110"/>
      <c r="V130" s="110"/>
      <c r="W130" s="110"/>
      <c r="X130" s="110"/>
      <c r="Y130" s="110"/>
      <c r="Z130" s="110"/>
    </row>
    <row r="131" spans="1:26" ht="85.5">
      <c r="A131"/>
      <c r="B131" s="487">
        <v>123</v>
      </c>
      <c r="C131" s="528" t="s">
        <v>3396</v>
      </c>
      <c r="D131" s="602" t="s">
        <v>3294</v>
      </c>
      <c r="E131" s="130" t="s">
        <v>47</v>
      </c>
      <c r="F131" s="130" t="s">
        <v>2</v>
      </c>
      <c r="G131" s="499" t="s">
        <v>3545</v>
      </c>
      <c r="H131" s="110"/>
      <c r="I131" s="624"/>
      <c r="J131" s="600">
        <v>500000</v>
      </c>
      <c r="K131" s="110"/>
      <c r="L131" s="274"/>
      <c r="M131" s="162"/>
      <c r="N131" s="110"/>
      <c r="O131" s="487">
        <v>1</v>
      </c>
      <c r="P131" s="110"/>
      <c r="Q131" s="110"/>
      <c r="R131" s="110"/>
      <c r="S131" s="110"/>
      <c r="T131" s="110"/>
      <c r="U131" s="110"/>
      <c r="V131" s="110"/>
      <c r="W131" s="110"/>
      <c r="X131" s="110"/>
      <c r="Y131" s="110"/>
      <c r="Z131" s="110"/>
    </row>
    <row r="132" spans="1:26" ht="85.5">
      <c r="A132"/>
      <c r="B132" s="487">
        <v>124</v>
      </c>
      <c r="C132" s="528" t="s">
        <v>3505</v>
      </c>
      <c r="D132" s="602" t="s">
        <v>3307</v>
      </c>
      <c r="E132" s="130" t="s">
        <v>47</v>
      </c>
      <c r="F132" s="130" t="s">
        <v>2</v>
      </c>
      <c r="G132" s="499" t="s">
        <v>3545</v>
      </c>
      <c r="H132" s="110"/>
      <c r="I132" s="624"/>
      <c r="J132" s="600">
        <v>500000</v>
      </c>
      <c r="K132" s="110"/>
      <c r="L132" s="274"/>
      <c r="M132" s="162"/>
      <c r="N132" s="110"/>
      <c r="O132" s="487">
        <v>1</v>
      </c>
      <c r="P132" s="110"/>
      <c r="Q132" s="110"/>
      <c r="R132" s="110"/>
      <c r="S132" s="110"/>
      <c r="T132" s="110"/>
      <c r="U132" s="110"/>
      <c r="V132" s="110"/>
      <c r="W132" s="110"/>
      <c r="X132" s="110"/>
      <c r="Y132" s="110"/>
      <c r="Z132" s="110"/>
    </row>
    <row r="133" spans="1:26" ht="85.5">
      <c r="A133"/>
      <c r="B133" s="487">
        <v>125</v>
      </c>
      <c r="C133" s="528" t="s">
        <v>3506</v>
      </c>
      <c r="D133" s="602" t="s">
        <v>3287</v>
      </c>
      <c r="E133" s="130" t="s">
        <v>47</v>
      </c>
      <c r="F133" s="130" t="s">
        <v>2</v>
      </c>
      <c r="G133" s="499" t="s">
        <v>3545</v>
      </c>
      <c r="H133" s="110"/>
      <c r="I133" s="624"/>
      <c r="J133" s="600">
        <v>500000</v>
      </c>
      <c r="K133" s="110"/>
      <c r="L133" s="274"/>
      <c r="M133" s="162"/>
      <c r="N133" s="110"/>
      <c r="O133" s="487">
        <v>1</v>
      </c>
      <c r="P133" s="110"/>
      <c r="Q133" s="110"/>
      <c r="R133" s="110"/>
      <c r="S133" s="110"/>
      <c r="T133" s="110"/>
      <c r="U133" s="110"/>
      <c r="V133" s="110"/>
      <c r="W133" s="110"/>
      <c r="X133" s="110"/>
      <c r="Y133" s="110"/>
      <c r="Z133" s="110"/>
    </row>
    <row r="134" spans="1:26" ht="85.5">
      <c r="A134"/>
      <c r="B134" s="487">
        <v>126</v>
      </c>
      <c r="C134" s="528" t="s">
        <v>3507</v>
      </c>
      <c r="D134" s="602" t="s">
        <v>3273</v>
      </c>
      <c r="E134" s="130" t="s">
        <v>47</v>
      </c>
      <c r="F134" s="130" t="s">
        <v>2</v>
      </c>
      <c r="G134" s="499" t="s">
        <v>3545</v>
      </c>
      <c r="H134" s="110"/>
      <c r="I134" s="624"/>
      <c r="J134" s="600">
        <v>500000</v>
      </c>
      <c r="K134" s="110"/>
      <c r="L134" s="274"/>
      <c r="M134" s="162"/>
      <c r="N134" s="110"/>
      <c r="O134" s="487">
        <v>1</v>
      </c>
      <c r="P134" s="110"/>
      <c r="Q134" s="110"/>
      <c r="R134" s="110"/>
      <c r="S134" s="110"/>
      <c r="T134" s="110"/>
      <c r="U134" s="110"/>
      <c r="V134" s="110"/>
      <c r="W134" s="110"/>
      <c r="X134" s="110"/>
      <c r="Y134" s="110"/>
      <c r="Z134" s="110"/>
    </row>
    <row r="135" spans="1:26" ht="85.5">
      <c r="A135"/>
      <c r="B135" s="487">
        <v>127</v>
      </c>
      <c r="C135" s="528" t="s">
        <v>3508</v>
      </c>
      <c r="D135" s="602" t="s">
        <v>3277</v>
      </c>
      <c r="E135" s="130" t="s">
        <v>47</v>
      </c>
      <c r="F135" s="130" t="s">
        <v>2</v>
      </c>
      <c r="G135" s="499" t="s">
        <v>3545</v>
      </c>
      <c r="H135" s="110"/>
      <c r="I135" s="624"/>
      <c r="J135" s="600">
        <v>500000</v>
      </c>
      <c r="K135" s="110"/>
      <c r="L135" s="274"/>
      <c r="M135" s="162"/>
      <c r="N135" s="110"/>
      <c r="O135" s="487">
        <v>1</v>
      </c>
      <c r="P135" s="110"/>
      <c r="Q135" s="110"/>
      <c r="R135" s="110"/>
      <c r="S135" s="110"/>
      <c r="T135" s="110"/>
      <c r="U135" s="110"/>
      <c r="V135" s="110"/>
      <c r="W135" s="110"/>
      <c r="X135" s="110"/>
      <c r="Y135" s="110"/>
      <c r="Z135" s="110"/>
    </row>
    <row r="136" spans="1:26" ht="85.5">
      <c r="A136"/>
      <c r="B136" s="487">
        <v>128</v>
      </c>
      <c r="C136" s="528" t="s">
        <v>3509</v>
      </c>
      <c r="D136" s="602" t="s">
        <v>3282</v>
      </c>
      <c r="E136" s="130" t="s">
        <v>47</v>
      </c>
      <c r="F136" s="130" t="s">
        <v>2</v>
      </c>
      <c r="G136" s="499" t="s">
        <v>3545</v>
      </c>
      <c r="H136" s="110"/>
      <c r="I136" s="624"/>
      <c r="J136" s="600">
        <v>500000</v>
      </c>
      <c r="K136" s="110"/>
      <c r="L136" s="274"/>
      <c r="M136" s="162"/>
      <c r="N136" s="110"/>
      <c r="O136" s="487">
        <v>1</v>
      </c>
      <c r="P136" s="110"/>
      <c r="Q136" s="110"/>
      <c r="R136" s="110"/>
      <c r="S136" s="110"/>
      <c r="T136" s="110"/>
      <c r="U136" s="110"/>
      <c r="V136" s="110"/>
      <c r="W136" s="110"/>
      <c r="X136" s="110"/>
      <c r="Y136" s="110"/>
      <c r="Z136" s="110"/>
    </row>
    <row r="137" spans="1:26" ht="85.5">
      <c r="A137"/>
      <c r="B137" s="487">
        <v>129</v>
      </c>
      <c r="C137" s="528" t="s">
        <v>3510</v>
      </c>
      <c r="D137" s="602" t="s">
        <v>227</v>
      </c>
      <c r="E137" s="130" t="s">
        <v>47</v>
      </c>
      <c r="F137" s="130" t="s">
        <v>2</v>
      </c>
      <c r="G137" s="499" t="s">
        <v>3545</v>
      </c>
      <c r="H137" s="110"/>
      <c r="I137" s="624"/>
      <c r="J137" s="600">
        <v>500000</v>
      </c>
      <c r="K137" s="110"/>
      <c r="L137" s="274"/>
      <c r="M137" s="162"/>
      <c r="N137" s="110"/>
      <c r="O137" s="487">
        <v>1</v>
      </c>
      <c r="P137" s="110"/>
      <c r="Q137" s="110"/>
      <c r="R137" s="110"/>
      <c r="S137" s="110"/>
      <c r="T137" s="110"/>
      <c r="U137" s="110"/>
      <c r="V137" s="110"/>
      <c r="W137" s="110"/>
      <c r="X137" s="110"/>
      <c r="Y137" s="110"/>
      <c r="Z137" s="110"/>
    </row>
    <row r="138" spans="1:26" ht="85.5">
      <c r="A138"/>
      <c r="B138" s="487">
        <v>130</v>
      </c>
      <c r="C138" s="528" t="s">
        <v>3511</v>
      </c>
      <c r="D138" s="602" t="s">
        <v>3286</v>
      </c>
      <c r="E138" s="130" t="s">
        <v>47</v>
      </c>
      <c r="F138" s="130" t="s">
        <v>2</v>
      </c>
      <c r="G138" s="499" t="s">
        <v>3545</v>
      </c>
      <c r="H138" s="110"/>
      <c r="I138" s="624"/>
      <c r="J138" s="600">
        <v>500000</v>
      </c>
      <c r="K138" s="110"/>
      <c r="L138" s="274"/>
      <c r="M138" s="162"/>
      <c r="N138" s="110"/>
      <c r="O138" s="487">
        <v>1</v>
      </c>
      <c r="P138" s="110"/>
      <c r="Q138" s="110"/>
      <c r="R138" s="110"/>
      <c r="S138" s="110"/>
      <c r="T138" s="110"/>
      <c r="U138" s="110"/>
      <c r="V138" s="110"/>
      <c r="W138" s="110"/>
      <c r="X138" s="110"/>
      <c r="Y138" s="110"/>
      <c r="Z138" s="110"/>
    </row>
    <row r="139" spans="1:26" ht="85.5">
      <c r="A139"/>
      <c r="B139" s="487">
        <v>131</v>
      </c>
      <c r="C139" s="528" t="s">
        <v>3512</v>
      </c>
      <c r="D139" s="602" t="s">
        <v>3349</v>
      </c>
      <c r="E139" s="130" t="s">
        <v>47</v>
      </c>
      <c r="F139" s="130" t="s">
        <v>2</v>
      </c>
      <c r="G139" s="499" t="s">
        <v>3545</v>
      </c>
      <c r="H139" s="110"/>
      <c r="I139" s="624"/>
      <c r="J139" s="600">
        <v>500000</v>
      </c>
      <c r="K139" s="110"/>
      <c r="L139" s="274"/>
      <c r="M139" s="162"/>
      <c r="N139" s="110"/>
      <c r="O139" s="487">
        <v>1</v>
      </c>
      <c r="P139" s="110"/>
      <c r="Q139" s="110"/>
      <c r="R139" s="110"/>
      <c r="S139" s="110"/>
      <c r="T139" s="110"/>
      <c r="U139" s="110"/>
      <c r="V139" s="110"/>
      <c r="W139" s="110"/>
      <c r="X139" s="110"/>
      <c r="Y139" s="110"/>
      <c r="Z139" s="110"/>
    </row>
    <row r="140" spans="1:26" ht="85.5">
      <c r="A140"/>
      <c r="B140" s="487">
        <v>132</v>
      </c>
      <c r="C140" s="528" t="s">
        <v>3513</v>
      </c>
      <c r="D140" s="602" t="s">
        <v>3281</v>
      </c>
      <c r="E140" s="130" t="s">
        <v>47</v>
      </c>
      <c r="F140" s="130" t="s">
        <v>2</v>
      </c>
      <c r="G140" s="499" t="s">
        <v>3545</v>
      </c>
      <c r="H140" s="110"/>
      <c r="I140" s="624"/>
      <c r="J140" s="600">
        <v>500000</v>
      </c>
      <c r="K140" s="110"/>
      <c r="L140" s="274"/>
      <c r="M140" s="162"/>
      <c r="N140" s="110"/>
      <c r="O140" s="487">
        <v>1</v>
      </c>
      <c r="P140" s="110"/>
      <c r="Q140" s="110"/>
      <c r="R140" s="110"/>
      <c r="S140" s="110"/>
      <c r="T140" s="110"/>
      <c r="U140" s="110"/>
      <c r="V140" s="110"/>
      <c r="W140" s="110"/>
      <c r="X140" s="110"/>
      <c r="Y140" s="110"/>
      <c r="Z140" s="110"/>
    </row>
    <row r="141" spans="1:26" ht="85.5">
      <c r="A141"/>
      <c r="B141" s="487">
        <v>133</v>
      </c>
      <c r="C141" s="528" t="s">
        <v>3514</v>
      </c>
      <c r="D141" s="602" t="s">
        <v>340</v>
      </c>
      <c r="E141" s="130" t="s">
        <v>47</v>
      </c>
      <c r="F141" s="130" t="s">
        <v>2</v>
      </c>
      <c r="G141" s="499" t="s">
        <v>3545</v>
      </c>
      <c r="H141" s="110"/>
      <c r="I141" s="624"/>
      <c r="J141" s="600">
        <v>500000</v>
      </c>
      <c r="K141" s="110"/>
      <c r="L141" s="274"/>
      <c r="M141" s="162"/>
      <c r="N141" s="110"/>
      <c r="O141" s="487">
        <v>1</v>
      </c>
      <c r="P141" s="110"/>
      <c r="Q141" s="110"/>
      <c r="R141" s="110"/>
      <c r="S141" s="110"/>
      <c r="T141" s="110"/>
      <c r="U141" s="110"/>
      <c r="V141" s="110"/>
      <c r="W141" s="110"/>
      <c r="X141" s="110"/>
      <c r="Y141" s="110"/>
      <c r="Z141" s="110"/>
    </row>
    <row r="142" spans="1:26" ht="85.5">
      <c r="A142"/>
      <c r="B142" s="487">
        <v>134</v>
      </c>
      <c r="C142" s="528" t="s">
        <v>3460</v>
      </c>
      <c r="D142" s="602" t="s">
        <v>3276</v>
      </c>
      <c r="E142" s="130" t="s">
        <v>47</v>
      </c>
      <c r="F142" s="130" t="s">
        <v>2</v>
      </c>
      <c r="G142" s="499" t="s">
        <v>3545</v>
      </c>
      <c r="H142" s="110"/>
      <c r="I142" s="624"/>
      <c r="J142" s="600">
        <v>500000</v>
      </c>
      <c r="K142" s="110"/>
      <c r="L142" s="274"/>
      <c r="M142" s="162"/>
      <c r="N142" s="110"/>
      <c r="O142" s="487">
        <v>1</v>
      </c>
      <c r="P142" s="110"/>
      <c r="Q142" s="110"/>
      <c r="R142" s="110"/>
      <c r="S142" s="110"/>
      <c r="T142" s="110"/>
      <c r="U142" s="110"/>
      <c r="V142" s="110"/>
      <c r="W142" s="110"/>
      <c r="X142" s="110"/>
      <c r="Y142" s="110"/>
      <c r="Z142" s="110"/>
    </row>
    <row r="143" spans="1:26" ht="85.5">
      <c r="A143"/>
      <c r="B143" s="487">
        <v>135</v>
      </c>
      <c r="C143" s="528" t="s">
        <v>3397</v>
      </c>
      <c r="D143" s="602" t="s">
        <v>227</v>
      </c>
      <c r="E143" s="130" t="s">
        <v>47</v>
      </c>
      <c r="F143" s="130" t="s">
        <v>2</v>
      </c>
      <c r="G143" s="499" t="s">
        <v>3545</v>
      </c>
      <c r="H143" s="110"/>
      <c r="I143" s="624"/>
      <c r="J143" s="600">
        <v>300000</v>
      </c>
      <c r="K143" s="110"/>
      <c r="L143" s="274"/>
      <c r="M143" s="162"/>
      <c r="N143" s="110"/>
      <c r="O143" s="487">
        <v>1</v>
      </c>
      <c r="P143" s="110"/>
      <c r="Q143" s="110"/>
      <c r="R143" s="110"/>
      <c r="S143" s="110"/>
      <c r="T143" s="110"/>
      <c r="U143" s="110"/>
      <c r="V143" s="110"/>
      <c r="W143" s="110"/>
      <c r="X143" s="110"/>
      <c r="Y143" s="110"/>
      <c r="Z143" s="110"/>
    </row>
    <row r="144" spans="1:26" ht="85.5">
      <c r="A144"/>
      <c r="B144" s="487">
        <v>136</v>
      </c>
      <c r="C144" s="528" t="s">
        <v>3515</v>
      </c>
      <c r="D144" s="602" t="s">
        <v>3560</v>
      </c>
      <c r="E144" s="130" t="s">
        <v>47</v>
      </c>
      <c r="F144" s="130" t="s">
        <v>2</v>
      </c>
      <c r="G144" s="499" t="s">
        <v>3545</v>
      </c>
      <c r="H144" s="110"/>
      <c r="I144" s="624"/>
      <c r="J144" s="600">
        <v>300000</v>
      </c>
      <c r="K144" s="110"/>
      <c r="L144" s="274"/>
      <c r="M144" s="162"/>
      <c r="N144" s="110"/>
      <c r="O144" s="487">
        <v>1</v>
      </c>
      <c r="P144" s="110"/>
      <c r="Q144" s="110"/>
      <c r="R144" s="110"/>
      <c r="S144" s="110"/>
      <c r="T144" s="110"/>
      <c r="U144" s="110"/>
      <c r="V144" s="110"/>
      <c r="W144" s="110"/>
      <c r="X144" s="110"/>
      <c r="Y144" s="110"/>
      <c r="Z144" s="110"/>
    </row>
    <row r="145" spans="1:26" ht="85.5">
      <c r="A145"/>
      <c r="B145" s="487">
        <v>137</v>
      </c>
      <c r="C145" s="528" t="s">
        <v>3461</v>
      </c>
      <c r="D145" s="602" t="s">
        <v>3561</v>
      </c>
      <c r="E145" s="130" t="s">
        <v>47</v>
      </c>
      <c r="F145" s="130" t="s">
        <v>2</v>
      </c>
      <c r="G145" s="499" t="s">
        <v>3545</v>
      </c>
      <c r="H145" s="110"/>
      <c r="I145" s="624"/>
      <c r="J145" s="600">
        <v>300000</v>
      </c>
      <c r="K145" s="110"/>
      <c r="L145" s="274"/>
      <c r="M145" s="162"/>
      <c r="N145" s="110"/>
      <c r="O145" s="487">
        <v>1</v>
      </c>
      <c r="P145" s="110"/>
      <c r="Q145" s="110"/>
      <c r="R145" s="110"/>
      <c r="S145" s="110"/>
      <c r="T145" s="110"/>
      <c r="U145" s="110"/>
      <c r="V145" s="110"/>
      <c r="W145" s="110"/>
      <c r="X145" s="110"/>
      <c r="Y145" s="110"/>
      <c r="Z145" s="110"/>
    </row>
    <row r="146" spans="1:26" ht="85.5">
      <c r="A146"/>
      <c r="B146" s="487">
        <v>138</v>
      </c>
      <c r="C146" s="528" t="s">
        <v>3516</v>
      </c>
      <c r="D146" s="602" t="s">
        <v>3282</v>
      </c>
      <c r="E146" s="130" t="s">
        <v>47</v>
      </c>
      <c r="F146" s="130" t="s">
        <v>2</v>
      </c>
      <c r="G146" s="499" t="s">
        <v>3545</v>
      </c>
      <c r="H146" s="110"/>
      <c r="I146" s="624"/>
      <c r="J146" s="600">
        <v>300000</v>
      </c>
      <c r="K146" s="110"/>
      <c r="L146" s="274"/>
      <c r="M146" s="162"/>
      <c r="N146" s="110"/>
      <c r="O146" s="487">
        <v>1</v>
      </c>
      <c r="P146" s="110"/>
      <c r="Q146" s="110"/>
      <c r="R146" s="110"/>
      <c r="S146" s="110"/>
      <c r="T146" s="110"/>
      <c r="U146" s="110"/>
      <c r="V146" s="110"/>
      <c r="W146" s="110"/>
      <c r="X146" s="110"/>
      <c r="Y146" s="110"/>
      <c r="Z146" s="110"/>
    </row>
    <row r="147" spans="1:26" ht="85.5">
      <c r="A147"/>
      <c r="B147" s="487">
        <v>139</v>
      </c>
      <c r="C147" s="528" t="s">
        <v>3463</v>
      </c>
      <c r="D147" s="602" t="s">
        <v>3288</v>
      </c>
      <c r="E147" s="130" t="s">
        <v>47</v>
      </c>
      <c r="F147" s="130" t="s">
        <v>2</v>
      </c>
      <c r="G147" s="499" t="s">
        <v>3545</v>
      </c>
      <c r="H147" s="110"/>
      <c r="I147" s="624"/>
      <c r="J147" s="600">
        <v>300000</v>
      </c>
      <c r="K147" s="110"/>
      <c r="L147" s="274"/>
      <c r="M147" s="162"/>
      <c r="N147" s="110"/>
      <c r="O147" s="487">
        <v>1</v>
      </c>
      <c r="P147" s="110"/>
      <c r="Q147" s="110"/>
      <c r="R147" s="110"/>
      <c r="S147" s="110"/>
      <c r="T147" s="110"/>
      <c r="U147" s="110"/>
      <c r="V147" s="110"/>
      <c r="W147" s="110"/>
      <c r="X147" s="110"/>
      <c r="Y147" s="110"/>
      <c r="Z147" s="110"/>
    </row>
    <row r="148" spans="1:26" ht="85.5">
      <c r="A148"/>
      <c r="B148" s="487">
        <v>140</v>
      </c>
      <c r="C148" s="528" t="s">
        <v>3517</v>
      </c>
      <c r="D148" s="602" t="s">
        <v>3384</v>
      </c>
      <c r="E148" s="130" t="s">
        <v>47</v>
      </c>
      <c r="F148" s="130" t="s">
        <v>2</v>
      </c>
      <c r="G148" s="499" t="s">
        <v>3545</v>
      </c>
      <c r="H148" s="110"/>
      <c r="I148" s="624"/>
      <c r="J148" s="600">
        <v>300000</v>
      </c>
      <c r="K148" s="110"/>
      <c r="L148" s="274"/>
      <c r="M148" s="162"/>
      <c r="N148" s="110"/>
      <c r="O148" s="487">
        <v>1</v>
      </c>
      <c r="P148" s="110"/>
      <c r="Q148" s="110"/>
      <c r="R148" s="110"/>
      <c r="S148" s="110"/>
      <c r="T148" s="110"/>
      <c r="U148" s="110"/>
      <c r="V148" s="110"/>
      <c r="W148" s="110"/>
      <c r="X148" s="110"/>
      <c r="Y148" s="110"/>
      <c r="Z148" s="110"/>
    </row>
    <row r="149" spans="1:26" ht="85.5">
      <c r="A149"/>
      <c r="B149" s="487">
        <v>141</v>
      </c>
      <c r="C149" s="528" t="s">
        <v>3465</v>
      </c>
      <c r="D149" s="602" t="s">
        <v>3294</v>
      </c>
      <c r="E149" s="130" t="s">
        <v>47</v>
      </c>
      <c r="F149" s="130" t="s">
        <v>2</v>
      </c>
      <c r="G149" s="499" t="s">
        <v>3545</v>
      </c>
      <c r="H149" s="110"/>
      <c r="I149" s="624"/>
      <c r="J149" s="600">
        <v>300000</v>
      </c>
      <c r="K149" s="110"/>
      <c r="L149" s="274"/>
      <c r="M149" s="162"/>
      <c r="N149" s="110"/>
      <c r="O149" s="487">
        <v>1</v>
      </c>
      <c r="P149" s="110"/>
      <c r="Q149" s="110"/>
      <c r="R149" s="110"/>
      <c r="S149" s="110"/>
      <c r="T149" s="110"/>
      <c r="U149" s="110"/>
      <c r="V149" s="110"/>
      <c r="W149" s="110"/>
      <c r="X149" s="110"/>
      <c r="Y149" s="110"/>
      <c r="Z149" s="110"/>
    </row>
    <row r="150" spans="1:26" ht="85.5">
      <c r="A150"/>
      <c r="B150" s="487">
        <v>142</v>
      </c>
      <c r="C150" s="528" t="s">
        <v>3467</v>
      </c>
      <c r="D150" s="602" t="s">
        <v>3273</v>
      </c>
      <c r="E150" s="130" t="s">
        <v>47</v>
      </c>
      <c r="F150" s="130" t="s">
        <v>2</v>
      </c>
      <c r="G150" s="499" t="s">
        <v>3545</v>
      </c>
      <c r="H150" s="110"/>
      <c r="I150" s="624"/>
      <c r="J150" s="600">
        <v>500000</v>
      </c>
      <c r="K150" s="110"/>
      <c r="L150" s="274"/>
      <c r="M150" s="162"/>
      <c r="N150" s="110"/>
      <c r="O150" s="487">
        <v>1</v>
      </c>
      <c r="P150" s="110"/>
      <c r="Q150" s="110"/>
      <c r="R150" s="110"/>
      <c r="S150" s="110"/>
      <c r="T150" s="110"/>
      <c r="U150" s="110"/>
      <c r="V150" s="110"/>
      <c r="W150" s="110"/>
      <c r="X150" s="110"/>
      <c r="Y150" s="110"/>
      <c r="Z150" s="110"/>
    </row>
    <row r="151" spans="1:26" ht="85.5">
      <c r="A151"/>
      <c r="B151" s="487">
        <v>143</v>
      </c>
      <c r="C151" s="528" t="s">
        <v>3398</v>
      </c>
      <c r="D151" s="602" t="s">
        <v>3273</v>
      </c>
      <c r="E151" s="130" t="s">
        <v>47</v>
      </c>
      <c r="F151" s="130" t="s">
        <v>2</v>
      </c>
      <c r="G151" s="499" t="s">
        <v>3545</v>
      </c>
      <c r="H151" s="110"/>
      <c r="I151" s="624"/>
      <c r="J151" s="600">
        <v>500000</v>
      </c>
      <c r="K151" s="110"/>
      <c r="L151" s="274"/>
      <c r="M151" s="162"/>
      <c r="N151" s="110"/>
      <c r="O151" s="487">
        <v>1</v>
      </c>
      <c r="P151" s="110"/>
      <c r="Q151" s="110"/>
      <c r="R151" s="110"/>
      <c r="S151" s="110"/>
      <c r="T151" s="110"/>
      <c r="U151" s="110"/>
      <c r="V151" s="110"/>
      <c r="W151" s="110"/>
      <c r="X151" s="110"/>
      <c r="Y151" s="110"/>
      <c r="Z151" s="110"/>
    </row>
    <row r="152" spans="1:26" ht="85.5">
      <c r="A152"/>
      <c r="B152" s="487">
        <v>144</v>
      </c>
      <c r="C152" s="528" t="s">
        <v>3536</v>
      </c>
      <c r="D152" s="602" t="s">
        <v>3289</v>
      </c>
      <c r="E152" s="130" t="s">
        <v>47</v>
      </c>
      <c r="F152" s="130" t="s">
        <v>2</v>
      </c>
      <c r="G152" s="499" t="s">
        <v>3545</v>
      </c>
      <c r="H152" s="110"/>
      <c r="I152" s="624"/>
      <c r="J152" s="600">
        <v>500000</v>
      </c>
      <c r="K152" s="110"/>
      <c r="L152" s="274"/>
      <c r="M152" s="162"/>
      <c r="N152" s="110"/>
      <c r="O152" s="487">
        <v>1</v>
      </c>
      <c r="P152" s="110"/>
      <c r="Q152" s="110"/>
      <c r="R152" s="110"/>
      <c r="S152" s="110"/>
      <c r="T152" s="110"/>
      <c r="U152" s="110"/>
      <c r="V152" s="110"/>
      <c r="W152" s="110"/>
      <c r="X152" s="110"/>
      <c r="Y152" s="110"/>
      <c r="Z152" s="110"/>
    </row>
    <row r="153" spans="1:26" ht="85.5">
      <c r="A153"/>
      <c r="B153" s="487">
        <v>145</v>
      </c>
      <c r="C153" s="528" t="s">
        <v>3469</v>
      </c>
      <c r="D153" s="602" t="s">
        <v>340</v>
      </c>
      <c r="E153" s="130" t="s">
        <v>47</v>
      </c>
      <c r="F153" s="130" t="s">
        <v>2</v>
      </c>
      <c r="G153" s="499" t="s">
        <v>3545</v>
      </c>
      <c r="H153" s="110"/>
      <c r="I153" s="624"/>
      <c r="J153" s="600">
        <v>500000</v>
      </c>
      <c r="K153" s="110"/>
      <c r="L153" s="274"/>
      <c r="M153" s="162"/>
      <c r="N153" s="110"/>
      <c r="O153" s="487">
        <v>1</v>
      </c>
      <c r="P153" s="110"/>
      <c r="Q153" s="110"/>
      <c r="R153" s="110"/>
      <c r="S153" s="110"/>
      <c r="T153" s="110"/>
      <c r="U153" s="110"/>
      <c r="V153" s="110"/>
      <c r="W153" s="110"/>
      <c r="X153" s="110"/>
      <c r="Y153" s="110"/>
      <c r="Z153" s="110"/>
    </row>
    <row r="154" spans="1:26" ht="85.5">
      <c r="A154"/>
      <c r="B154" s="487">
        <v>146</v>
      </c>
      <c r="C154" s="528" t="s">
        <v>3470</v>
      </c>
      <c r="D154" s="602" t="s">
        <v>3296</v>
      </c>
      <c r="E154" s="130" t="s">
        <v>47</v>
      </c>
      <c r="F154" s="130" t="s">
        <v>2</v>
      </c>
      <c r="G154" s="499" t="s">
        <v>3545</v>
      </c>
      <c r="H154" s="110"/>
      <c r="I154" s="624"/>
      <c r="J154" s="600">
        <v>500000</v>
      </c>
      <c r="K154" s="110"/>
      <c r="L154" s="274"/>
      <c r="M154" s="162"/>
      <c r="N154" s="110"/>
      <c r="O154" s="487">
        <v>1</v>
      </c>
      <c r="P154" s="110"/>
      <c r="Q154" s="110"/>
      <c r="R154" s="110"/>
      <c r="S154" s="110"/>
      <c r="T154" s="110"/>
      <c r="U154" s="110"/>
      <c r="V154" s="110"/>
      <c r="W154" s="110"/>
      <c r="X154" s="110"/>
      <c r="Y154" s="110"/>
      <c r="Z154" s="110"/>
    </row>
    <row r="155" spans="1:26" ht="85.5">
      <c r="A155"/>
      <c r="B155" s="487">
        <v>147</v>
      </c>
      <c r="C155" s="528" t="s">
        <v>3472</v>
      </c>
      <c r="D155" s="602" t="s">
        <v>3312</v>
      </c>
      <c r="E155" s="130" t="s">
        <v>47</v>
      </c>
      <c r="F155" s="130" t="s">
        <v>2</v>
      </c>
      <c r="G155" s="499" t="s">
        <v>3545</v>
      </c>
      <c r="H155" s="110"/>
      <c r="I155" s="624"/>
      <c r="J155" s="600">
        <v>500000</v>
      </c>
      <c r="K155" s="110"/>
      <c r="L155" s="274"/>
      <c r="M155" s="162"/>
      <c r="N155" s="110"/>
      <c r="O155" s="487">
        <v>1</v>
      </c>
      <c r="P155" s="110"/>
      <c r="Q155" s="110"/>
      <c r="R155" s="110"/>
      <c r="S155" s="110"/>
      <c r="T155" s="110"/>
      <c r="U155" s="110"/>
      <c r="V155" s="110"/>
      <c r="W155" s="110"/>
      <c r="X155" s="110"/>
      <c r="Y155" s="110"/>
      <c r="Z155" s="110"/>
    </row>
    <row r="156" spans="1:26" ht="85.5">
      <c r="A156"/>
      <c r="B156" s="487">
        <v>148</v>
      </c>
      <c r="C156" s="528" t="s">
        <v>3399</v>
      </c>
      <c r="D156" s="602" t="s">
        <v>3275</v>
      </c>
      <c r="E156" s="130" t="s">
        <v>47</v>
      </c>
      <c r="F156" s="130" t="s">
        <v>2</v>
      </c>
      <c r="G156" s="499" t="s">
        <v>3545</v>
      </c>
      <c r="H156" s="110"/>
      <c r="I156" s="624"/>
      <c r="J156" s="600">
        <v>500000</v>
      </c>
      <c r="K156" s="110"/>
      <c r="L156" s="274"/>
      <c r="M156" s="162"/>
      <c r="N156" s="110"/>
      <c r="O156" s="487">
        <v>1</v>
      </c>
      <c r="P156" s="110"/>
      <c r="Q156" s="110"/>
      <c r="R156" s="110"/>
      <c r="S156" s="110"/>
      <c r="T156" s="110"/>
      <c r="U156" s="110"/>
      <c r="V156" s="110"/>
      <c r="W156" s="110"/>
      <c r="X156" s="110"/>
      <c r="Y156" s="110"/>
      <c r="Z156" s="110"/>
    </row>
    <row r="157" spans="1:26" ht="85.5">
      <c r="A157"/>
      <c r="B157" s="487">
        <v>149</v>
      </c>
      <c r="C157" s="528" t="s">
        <v>3400</v>
      </c>
      <c r="D157" s="602" t="s">
        <v>3297</v>
      </c>
      <c r="E157" s="130" t="s">
        <v>47</v>
      </c>
      <c r="F157" s="130" t="s">
        <v>2</v>
      </c>
      <c r="G157" s="499" t="s">
        <v>3545</v>
      </c>
      <c r="H157" s="110"/>
      <c r="I157" s="624"/>
      <c r="J157" s="600">
        <v>500000</v>
      </c>
      <c r="K157" s="110"/>
      <c r="L157" s="274"/>
      <c r="M157" s="162"/>
      <c r="N157" s="110"/>
      <c r="O157" s="487">
        <v>1</v>
      </c>
      <c r="P157" s="110"/>
      <c r="Q157" s="110"/>
      <c r="R157" s="110"/>
      <c r="S157" s="110"/>
      <c r="T157" s="110"/>
      <c r="U157" s="110"/>
      <c r="V157" s="110"/>
      <c r="W157" s="110"/>
      <c r="X157" s="110"/>
      <c r="Y157" s="110"/>
      <c r="Z157" s="110"/>
    </row>
    <row r="158" spans="1:26" ht="85.5">
      <c r="A158"/>
      <c r="B158" s="487">
        <v>150</v>
      </c>
      <c r="C158" s="528" t="s">
        <v>3401</v>
      </c>
      <c r="D158" s="602" t="s">
        <v>3297</v>
      </c>
      <c r="E158" s="130" t="s">
        <v>47</v>
      </c>
      <c r="F158" s="130" t="s">
        <v>2</v>
      </c>
      <c r="G158" s="499" t="s">
        <v>3545</v>
      </c>
      <c r="H158" s="110"/>
      <c r="I158" s="624"/>
      <c r="J158" s="600">
        <v>500000</v>
      </c>
      <c r="K158" s="110"/>
      <c r="L158" s="274"/>
      <c r="M158" s="162"/>
      <c r="N158" s="110"/>
      <c r="O158" s="487">
        <v>1</v>
      </c>
      <c r="P158" s="110"/>
      <c r="Q158" s="110"/>
      <c r="R158" s="110"/>
      <c r="S158" s="110"/>
      <c r="T158" s="110"/>
      <c r="U158" s="110"/>
      <c r="V158" s="110"/>
      <c r="W158" s="110"/>
      <c r="X158" s="110"/>
      <c r="Y158" s="110"/>
      <c r="Z158" s="110"/>
    </row>
    <row r="159" spans="1:26" ht="85.5">
      <c r="A159"/>
      <c r="B159" s="487">
        <v>151</v>
      </c>
      <c r="C159" s="528" t="s">
        <v>3402</v>
      </c>
      <c r="D159" s="602" t="s">
        <v>3293</v>
      </c>
      <c r="E159" s="130" t="s">
        <v>47</v>
      </c>
      <c r="F159" s="130" t="s">
        <v>2</v>
      </c>
      <c r="G159" s="499" t="s">
        <v>3545</v>
      </c>
      <c r="H159" s="110"/>
      <c r="I159" s="624"/>
      <c r="J159" s="600">
        <v>500000</v>
      </c>
      <c r="K159" s="110"/>
      <c r="L159" s="274"/>
      <c r="M159" s="162"/>
      <c r="N159" s="110"/>
      <c r="O159" s="487">
        <v>1</v>
      </c>
      <c r="P159" s="110"/>
      <c r="Q159" s="110"/>
      <c r="R159" s="110"/>
      <c r="S159" s="110"/>
      <c r="T159" s="110"/>
      <c r="U159" s="110"/>
      <c r="V159" s="110"/>
      <c r="W159" s="110"/>
      <c r="X159" s="110"/>
      <c r="Y159" s="110"/>
      <c r="Z159" s="110"/>
    </row>
    <row r="160" spans="1:26" ht="85.5">
      <c r="A160"/>
      <c r="B160" s="487">
        <v>152</v>
      </c>
      <c r="C160" s="528" t="s">
        <v>3403</v>
      </c>
      <c r="D160" s="602" t="s">
        <v>3276</v>
      </c>
      <c r="E160" s="130" t="s">
        <v>47</v>
      </c>
      <c r="F160" s="130" t="s">
        <v>2</v>
      </c>
      <c r="G160" s="499" t="s">
        <v>3545</v>
      </c>
      <c r="H160" s="110"/>
      <c r="I160" s="624"/>
      <c r="J160" s="600">
        <v>500000</v>
      </c>
      <c r="K160" s="110"/>
      <c r="L160" s="274"/>
      <c r="M160" s="162"/>
      <c r="N160" s="110"/>
      <c r="O160" s="487">
        <v>1</v>
      </c>
      <c r="P160" s="110"/>
      <c r="Q160" s="110"/>
      <c r="R160" s="110"/>
      <c r="S160" s="110"/>
      <c r="T160" s="110"/>
      <c r="U160" s="110"/>
      <c r="V160" s="110"/>
      <c r="W160" s="110"/>
      <c r="X160" s="110"/>
      <c r="Y160" s="110"/>
      <c r="Z160" s="110"/>
    </row>
    <row r="161" spans="1:26" ht="85.5">
      <c r="A161"/>
      <c r="B161" s="487">
        <v>153</v>
      </c>
      <c r="C161" s="528" t="s">
        <v>3404</v>
      </c>
      <c r="D161" s="528" t="s">
        <v>3283</v>
      </c>
      <c r="E161" s="130" t="s">
        <v>47</v>
      </c>
      <c r="F161" s="130" t="s">
        <v>2</v>
      </c>
      <c r="G161" s="499" t="s">
        <v>3545</v>
      </c>
      <c r="H161" s="110"/>
      <c r="I161" s="624"/>
      <c r="J161" s="600">
        <v>500000</v>
      </c>
      <c r="K161" s="110"/>
      <c r="L161" s="274"/>
      <c r="M161" s="162"/>
      <c r="N161" s="110"/>
      <c r="O161" s="487">
        <v>1</v>
      </c>
      <c r="P161" s="110"/>
      <c r="Q161" s="110"/>
      <c r="R161" s="110"/>
      <c r="S161" s="110"/>
      <c r="T161" s="110"/>
      <c r="U161" s="110"/>
      <c r="V161" s="110"/>
      <c r="W161" s="110"/>
      <c r="X161" s="110"/>
      <c r="Y161" s="110"/>
      <c r="Z161" s="110"/>
    </row>
    <row r="162" spans="1:26" ht="85.5">
      <c r="A162"/>
      <c r="B162" s="487">
        <v>154</v>
      </c>
      <c r="C162" s="528" t="s">
        <v>3473</v>
      </c>
      <c r="D162" s="528" t="s">
        <v>3283</v>
      </c>
      <c r="E162" s="130" t="s">
        <v>47</v>
      </c>
      <c r="F162" s="130" t="s">
        <v>2</v>
      </c>
      <c r="G162" s="499" t="s">
        <v>3545</v>
      </c>
      <c r="H162" s="110"/>
      <c r="I162" s="624"/>
      <c r="J162" s="600">
        <v>500000</v>
      </c>
      <c r="K162" s="110"/>
      <c r="L162" s="274"/>
      <c r="M162" s="162"/>
      <c r="N162" s="110"/>
      <c r="O162" s="487">
        <v>1</v>
      </c>
      <c r="P162" s="110"/>
      <c r="Q162" s="110"/>
      <c r="R162" s="110"/>
      <c r="S162" s="110"/>
      <c r="T162" s="110"/>
      <c r="U162" s="110"/>
      <c r="V162" s="110"/>
      <c r="W162" s="110"/>
      <c r="X162" s="110"/>
      <c r="Y162" s="110">
        <v>295</v>
      </c>
      <c r="Z162" s="110"/>
    </row>
    <row r="163" spans="1:26" ht="85.5">
      <c r="A163"/>
      <c r="B163" s="487">
        <v>155</v>
      </c>
      <c r="C163" s="528" t="s">
        <v>3405</v>
      </c>
      <c r="D163" s="528" t="s">
        <v>3281</v>
      </c>
      <c r="E163" s="130" t="s">
        <v>47</v>
      </c>
      <c r="F163" s="130" t="s">
        <v>2</v>
      </c>
      <c r="G163" s="499" t="s">
        <v>3545</v>
      </c>
      <c r="H163" s="110"/>
      <c r="I163" s="624"/>
      <c r="J163" s="600">
        <v>500000</v>
      </c>
      <c r="K163" s="110"/>
      <c r="L163" s="274"/>
      <c r="M163" s="162"/>
      <c r="N163" s="110"/>
      <c r="O163" s="487">
        <v>1</v>
      </c>
      <c r="P163" s="110"/>
      <c r="Q163" s="110"/>
      <c r="R163" s="110"/>
      <c r="S163" s="110"/>
      <c r="T163" s="110"/>
      <c r="U163" s="110"/>
      <c r="V163" s="110"/>
      <c r="W163" s="110"/>
      <c r="X163" s="110"/>
      <c r="Y163" s="110"/>
      <c r="Z163" s="110"/>
    </row>
    <row r="164" spans="1:26" ht="85.5">
      <c r="A164"/>
      <c r="B164" s="487">
        <v>156</v>
      </c>
      <c r="C164" s="528" t="s">
        <v>3406</v>
      </c>
      <c r="D164" s="528" t="s">
        <v>3281</v>
      </c>
      <c r="E164" s="130" t="s">
        <v>47</v>
      </c>
      <c r="F164" s="130" t="s">
        <v>2</v>
      </c>
      <c r="G164" s="499" t="s">
        <v>3545</v>
      </c>
      <c r="H164" s="110"/>
      <c r="I164" s="624"/>
      <c r="J164" s="600">
        <v>500000</v>
      </c>
      <c r="K164" s="110"/>
      <c r="L164" s="274"/>
      <c r="M164" s="162"/>
      <c r="N164" s="110"/>
      <c r="O164" s="487">
        <v>1</v>
      </c>
      <c r="P164" s="110"/>
      <c r="Q164" s="110"/>
      <c r="R164" s="110"/>
      <c r="S164" s="110"/>
      <c r="T164" s="110"/>
      <c r="U164" s="110"/>
      <c r="V164" s="110"/>
      <c r="W164" s="110"/>
      <c r="X164" s="110"/>
      <c r="Y164" s="110"/>
      <c r="Z164" s="110"/>
    </row>
    <row r="165" spans="1:26" ht="85.5">
      <c r="A165"/>
      <c r="B165" s="487">
        <v>157</v>
      </c>
      <c r="C165" s="528" t="s">
        <v>3407</v>
      </c>
      <c r="D165" s="528" t="s">
        <v>3281</v>
      </c>
      <c r="E165" s="130" t="s">
        <v>47</v>
      </c>
      <c r="F165" s="130" t="s">
        <v>2</v>
      </c>
      <c r="G165" s="499" t="s">
        <v>3545</v>
      </c>
      <c r="H165" s="110"/>
      <c r="I165" s="624"/>
      <c r="J165" s="600">
        <v>500000</v>
      </c>
      <c r="K165" s="110"/>
      <c r="L165" s="274"/>
      <c r="M165" s="162"/>
      <c r="N165" s="110"/>
      <c r="O165" s="487">
        <v>1</v>
      </c>
      <c r="P165" s="110"/>
      <c r="Q165" s="110"/>
      <c r="R165" s="110"/>
      <c r="S165" s="110"/>
      <c r="T165" s="110"/>
      <c r="U165" s="110"/>
      <c r="V165" s="110"/>
      <c r="W165" s="110"/>
      <c r="X165" s="110"/>
      <c r="Y165" s="110"/>
      <c r="Z165" s="110"/>
    </row>
    <row r="166" spans="1:26" ht="85.5">
      <c r="A166"/>
      <c r="B166" s="487">
        <v>158</v>
      </c>
      <c r="C166" s="528" t="s">
        <v>3538</v>
      </c>
      <c r="D166" s="528" t="s">
        <v>3559</v>
      </c>
      <c r="E166" s="130" t="s">
        <v>47</v>
      </c>
      <c r="F166" s="130" t="s">
        <v>2</v>
      </c>
      <c r="G166" s="499" t="s">
        <v>3545</v>
      </c>
      <c r="H166" s="110"/>
      <c r="I166" s="624"/>
      <c r="J166" s="600">
        <v>500000</v>
      </c>
      <c r="K166" s="110"/>
      <c r="L166" s="274"/>
      <c r="M166" s="162"/>
      <c r="N166" s="110"/>
      <c r="O166" s="487">
        <v>1</v>
      </c>
      <c r="P166" s="110"/>
      <c r="Q166" s="110"/>
      <c r="R166" s="110"/>
      <c r="S166" s="110"/>
      <c r="T166" s="110"/>
      <c r="U166" s="110"/>
      <c r="V166" s="110"/>
      <c r="W166" s="110"/>
      <c r="X166" s="110"/>
      <c r="Y166" s="110"/>
      <c r="Z166" s="110"/>
    </row>
    <row r="167" spans="1:26" ht="85.5">
      <c r="A167"/>
      <c r="B167" s="487">
        <v>159</v>
      </c>
      <c r="C167" s="528" t="s">
        <v>3474</v>
      </c>
      <c r="D167" s="528" t="s">
        <v>3559</v>
      </c>
      <c r="E167" s="130" t="s">
        <v>47</v>
      </c>
      <c r="F167" s="130" t="s">
        <v>2</v>
      </c>
      <c r="G167" s="499" t="s">
        <v>3545</v>
      </c>
      <c r="H167" s="110"/>
      <c r="I167" s="624"/>
      <c r="J167" s="600">
        <v>500000</v>
      </c>
      <c r="K167" s="110"/>
      <c r="L167" s="274"/>
      <c r="M167" s="162"/>
      <c r="N167" s="110"/>
      <c r="O167" s="487">
        <v>1</v>
      </c>
      <c r="P167" s="110"/>
      <c r="Q167" s="110"/>
      <c r="R167" s="110"/>
      <c r="S167" s="110"/>
      <c r="T167" s="110"/>
      <c r="U167" s="110"/>
      <c r="V167" s="110"/>
      <c r="W167" s="110"/>
      <c r="X167" s="110"/>
      <c r="Y167" s="110"/>
      <c r="Z167" s="110"/>
    </row>
    <row r="168" spans="1:26" ht="85.5">
      <c r="A168"/>
      <c r="B168" s="487">
        <v>160</v>
      </c>
      <c r="C168" s="528" t="s">
        <v>3409</v>
      </c>
      <c r="D168" s="528" t="s">
        <v>3562</v>
      </c>
      <c r="E168" s="130" t="s">
        <v>47</v>
      </c>
      <c r="F168" s="130" t="s">
        <v>2</v>
      </c>
      <c r="G168" s="499" t="s">
        <v>3545</v>
      </c>
      <c r="H168" s="110"/>
      <c r="I168" s="624"/>
      <c r="J168" s="600">
        <v>500000</v>
      </c>
      <c r="K168" s="110"/>
      <c r="L168" s="274"/>
      <c r="M168" s="162"/>
      <c r="N168" s="110"/>
      <c r="O168" s="487">
        <v>1</v>
      </c>
      <c r="P168" s="110"/>
      <c r="Q168" s="110"/>
      <c r="R168" s="110"/>
      <c r="S168" s="110"/>
      <c r="T168" s="110"/>
      <c r="U168" s="110"/>
      <c r="V168" s="110"/>
      <c r="W168" s="110"/>
      <c r="X168" s="110"/>
      <c r="Y168" s="110"/>
      <c r="Z168" s="110"/>
    </row>
    <row r="169" spans="1:26" ht="110.25">
      <c r="A169"/>
      <c r="B169" s="487">
        <v>161</v>
      </c>
      <c r="C169" s="528" t="s">
        <v>3518</v>
      </c>
      <c r="D169" s="528" t="s">
        <v>3287</v>
      </c>
      <c r="E169" s="130" t="s">
        <v>47</v>
      </c>
      <c r="F169" s="130" t="s">
        <v>2</v>
      </c>
      <c r="G169" s="499" t="s">
        <v>3545</v>
      </c>
      <c r="H169" s="110"/>
      <c r="I169" s="624"/>
      <c r="J169" s="600">
        <v>500000</v>
      </c>
      <c r="K169" s="110"/>
      <c r="L169" s="274"/>
      <c r="M169" s="162"/>
      <c r="N169" s="110"/>
      <c r="O169" s="487">
        <v>1</v>
      </c>
      <c r="P169" s="110"/>
      <c r="Q169" s="110"/>
      <c r="R169" s="110"/>
      <c r="S169" s="110"/>
      <c r="T169" s="110"/>
      <c r="U169" s="110"/>
      <c r="V169" s="110"/>
      <c r="W169" s="110"/>
      <c r="X169" s="110"/>
      <c r="Y169" s="110"/>
      <c r="Z169" s="110"/>
    </row>
    <row r="170" spans="1:26" ht="85.5">
      <c r="A170"/>
      <c r="B170" s="487">
        <v>162</v>
      </c>
      <c r="C170" s="528" t="s">
        <v>3540</v>
      </c>
      <c r="D170" s="528" t="s">
        <v>227</v>
      </c>
      <c r="E170" s="130" t="s">
        <v>47</v>
      </c>
      <c r="F170" s="130" t="s">
        <v>2</v>
      </c>
      <c r="G170" s="499" t="s">
        <v>3545</v>
      </c>
      <c r="H170" s="110"/>
      <c r="I170" s="624"/>
      <c r="J170" s="600">
        <v>500000</v>
      </c>
      <c r="K170" s="110"/>
      <c r="L170" s="274"/>
      <c r="M170" s="162"/>
      <c r="N170" s="110"/>
      <c r="O170" s="487">
        <v>1</v>
      </c>
      <c r="P170" s="110"/>
      <c r="Q170" s="110"/>
      <c r="R170" s="110"/>
      <c r="S170" s="110"/>
      <c r="T170" s="110"/>
      <c r="U170" s="110"/>
      <c r="V170" s="110"/>
      <c r="W170" s="110"/>
      <c r="X170" s="110"/>
      <c r="Y170" s="110"/>
      <c r="Z170" s="110"/>
    </row>
    <row r="171" spans="1:26" ht="85.5">
      <c r="A171"/>
      <c r="B171" s="487">
        <v>163</v>
      </c>
      <c r="C171" s="528" t="s">
        <v>3410</v>
      </c>
      <c r="D171" s="528" t="s">
        <v>3293</v>
      </c>
      <c r="E171" s="130" t="s">
        <v>47</v>
      </c>
      <c r="F171" s="130" t="s">
        <v>2</v>
      </c>
      <c r="G171" s="499" t="s">
        <v>3545</v>
      </c>
      <c r="H171" s="110"/>
      <c r="I171" s="624"/>
      <c r="J171" s="600">
        <v>500000</v>
      </c>
      <c r="K171" s="110"/>
      <c r="L171" s="274"/>
      <c r="M171" s="162"/>
      <c r="N171" s="110"/>
      <c r="O171" s="487">
        <v>1</v>
      </c>
      <c r="P171" s="110"/>
      <c r="Q171" s="110"/>
      <c r="R171" s="110"/>
      <c r="S171" s="110"/>
      <c r="T171" s="110"/>
      <c r="U171" s="110"/>
      <c r="V171" s="110"/>
      <c r="W171" s="110"/>
      <c r="X171" s="110"/>
      <c r="Y171" s="110"/>
      <c r="Z171" s="110"/>
    </row>
    <row r="172" spans="1:26" ht="85.5">
      <c r="A172"/>
      <c r="B172" s="487">
        <v>164</v>
      </c>
      <c r="C172" s="528" t="s">
        <v>3411</v>
      </c>
      <c r="D172" s="528" t="s">
        <v>3312</v>
      </c>
      <c r="E172" s="130" t="s">
        <v>47</v>
      </c>
      <c r="F172" s="130" t="s">
        <v>2</v>
      </c>
      <c r="G172" s="499" t="s">
        <v>3545</v>
      </c>
      <c r="H172" s="110"/>
      <c r="I172" s="624"/>
      <c r="J172" s="600">
        <v>500000</v>
      </c>
      <c r="K172" s="110"/>
      <c r="L172" s="274"/>
      <c r="M172" s="162"/>
      <c r="N172" s="110"/>
      <c r="O172" s="487">
        <v>1</v>
      </c>
      <c r="P172" s="110"/>
      <c r="Q172" s="110"/>
      <c r="R172" s="110"/>
      <c r="S172" s="110"/>
      <c r="T172" s="110"/>
      <c r="U172" s="110"/>
      <c r="V172" s="110"/>
      <c r="W172" s="110"/>
      <c r="X172" s="110"/>
      <c r="Y172" s="110"/>
      <c r="Z172" s="110"/>
    </row>
    <row r="173" spans="1:26" ht="85.5">
      <c r="A173"/>
      <c r="B173" s="487">
        <v>165</v>
      </c>
      <c r="C173" s="528" t="s">
        <v>3475</v>
      </c>
      <c r="D173" s="528" t="s">
        <v>3294</v>
      </c>
      <c r="E173" s="130" t="s">
        <v>47</v>
      </c>
      <c r="F173" s="130" t="s">
        <v>2</v>
      </c>
      <c r="G173" s="499" t="s">
        <v>3545</v>
      </c>
      <c r="H173" s="110"/>
      <c r="I173" s="624"/>
      <c r="J173" s="600">
        <v>500000</v>
      </c>
      <c r="K173" s="110"/>
      <c r="L173" s="274"/>
      <c r="M173" s="162"/>
      <c r="N173" s="110"/>
      <c r="O173" s="487">
        <v>1</v>
      </c>
      <c r="P173" s="110"/>
      <c r="Q173" s="110"/>
      <c r="R173" s="110"/>
      <c r="S173" s="110"/>
      <c r="T173" s="110"/>
      <c r="U173" s="110"/>
      <c r="V173" s="110"/>
      <c r="W173" s="110"/>
      <c r="X173" s="110"/>
      <c r="Y173" s="110"/>
      <c r="Z173" s="110"/>
    </row>
    <row r="174" spans="1:26" ht="85.5">
      <c r="A174"/>
      <c r="B174" s="487">
        <v>166</v>
      </c>
      <c r="C174" s="528" t="s">
        <v>3477</v>
      </c>
      <c r="D174" s="528" t="s">
        <v>3294</v>
      </c>
      <c r="E174" s="130" t="s">
        <v>47</v>
      </c>
      <c r="F174" s="130" t="s">
        <v>2</v>
      </c>
      <c r="G174" s="499" t="s">
        <v>3545</v>
      </c>
      <c r="H174" s="110"/>
      <c r="I174" s="624"/>
      <c r="J174" s="600">
        <v>500000</v>
      </c>
      <c r="K174" s="110"/>
      <c r="L174" s="274"/>
      <c r="M174" s="162"/>
      <c r="N174" s="110"/>
      <c r="O174" s="487">
        <v>1</v>
      </c>
      <c r="P174" s="110"/>
      <c r="Q174" s="110"/>
      <c r="R174" s="110"/>
      <c r="S174" s="110"/>
      <c r="T174" s="110"/>
      <c r="U174" s="110"/>
      <c r="V174" s="110"/>
      <c r="W174" s="110"/>
      <c r="X174" s="110"/>
      <c r="Y174" s="110"/>
      <c r="Z174" s="110"/>
    </row>
    <row r="175" spans="1:26" ht="85.5">
      <c r="A175"/>
      <c r="B175" s="487">
        <v>167</v>
      </c>
      <c r="C175" s="528" t="s">
        <v>3478</v>
      </c>
      <c r="D175" s="528" t="s">
        <v>3559</v>
      </c>
      <c r="E175" s="130" t="s">
        <v>47</v>
      </c>
      <c r="F175" s="130" t="s">
        <v>2</v>
      </c>
      <c r="G175" s="499" t="s">
        <v>3545</v>
      </c>
      <c r="H175" s="110"/>
      <c r="I175" s="624"/>
      <c r="J175" s="600">
        <v>500000</v>
      </c>
      <c r="K175" s="110"/>
      <c r="L175" s="274"/>
      <c r="M175" s="162"/>
      <c r="N175" s="110"/>
      <c r="O175" s="487">
        <v>1</v>
      </c>
      <c r="P175" s="110"/>
      <c r="Q175" s="110"/>
      <c r="R175" s="110"/>
      <c r="S175" s="110"/>
      <c r="T175" s="110"/>
      <c r="U175" s="110"/>
      <c r="V175" s="110"/>
      <c r="W175" s="110"/>
      <c r="X175" s="110"/>
      <c r="Y175" s="110"/>
      <c r="Z175" s="110"/>
    </row>
    <row r="176" spans="1:26" ht="85.5">
      <c r="A176"/>
      <c r="B176" s="487">
        <v>168</v>
      </c>
      <c r="C176" s="528" t="s">
        <v>3542</v>
      </c>
      <c r="D176" s="528" t="s">
        <v>3559</v>
      </c>
      <c r="E176" s="130" t="s">
        <v>47</v>
      </c>
      <c r="F176" s="130" t="s">
        <v>2</v>
      </c>
      <c r="G176" s="499" t="s">
        <v>3545</v>
      </c>
      <c r="H176" s="110"/>
      <c r="I176" s="624"/>
      <c r="J176" s="600">
        <v>500000</v>
      </c>
      <c r="K176" s="110"/>
      <c r="L176" s="274"/>
      <c r="M176" s="162"/>
      <c r="N176" s="110"/>
      <c r="O176" s="487">
        <v>1</v>
      </c>
      <c r="P176" s="110"/>
      <c r="Q176" s="110"/>
      <c r="R176" s="110"/>
      <c r="S176" s="110"/>
      <c r="T176" s="110"/>
      <c r="U176" s="110"/>
      <c r="V176" s="110"/>
      <c r="W176" s="110"/>
      <c r="X176" s="110"/>
      <c r="Y176" s="110"/>
      <c r="Z176" s="110"/>
    </row>
    <row r="177" spans="1:26" ht="75">
      <c r="A177">
        <v>1</v>
      </c>
      <c r="B177" s="487">
        <v>169</v>
      </c>
      <c r="C177" s="327" t="s">
        <v>3563</v>
      </c>
      <c r="D177" s="603" t="s">
        <v>3289</v>
      </c>
      <c r="E177" s="130" t="s">
        <v>45</v>
      </c>
      <c r="F177" s="130" t="s">
        <v>2</v>
      </c>
      <c r="G177" s="499" t="s">
        <v>3564</v>
      </c>
      <c r="H177" s="110"/>
      <c r="I177" s="624"/>
      <c r="J177" s="604">
        <v>500000</v>
      </c>
      <c r="K177" s="110"/>
      <c r="L177" s="274"/>
      <c r="M177" s="162"/>
      <c r="N177" s="110"/>
      <c r="O177" s="487">
        <v>1</v>
      </c>
      <c r="P177" s="110"/>
      <c r="Q177" s="110"/>
      <c r="R177" s="110"/>
      <c r="S177" s="110"/>
      <c r="T177" s="110"/>
      <c r="U177" s="110"/>
      <c r="V177" s="110"/>
      <c r="W177" s="110"/>
      <c r="X177" s="110"/>
      <c r="Y177" s="110"/>
      <c r="Z177" s="110"/>
    </row>
    <row r="178" spans="1:26" ht="71.25">
      <c r="A178">
        <v>2</v>
      </c>
      <c r="B178" s="487">
        <v>170</v>
      </c>
      <c r="C178" s="327" t="s">
        <v>3565</v>
      </c>
      <c r="D178" s="603" t="s">
        <v>3289</v>
      </c>
      <c r="E178" s="130" t="s">
        <v>45</v>
      </c>
      <c r="F178" s="130" t="s">
        <v>2</v>
      </c>
      <c r="G178" s="499" t="s">
        <v>3564</v>
      </c>
      <c r="H178" s="110"/>
      <c r="I178" s="624"/>
      <c r="J178" s="604">
        <v>500000</v>
      </c>
      <c r="K178" s="110"/>
      <c r="L178" s="274"/>
      <c r="M178" s="162"/>
      <c r="N178" s="110"/>
      <c r="O178" s="487">
        <v>1</v>
      </c>
      <c r="P178" s="110"/>
      <c r="Q178" s="110"/>
      <c r="R178" s="110"/>
      <c r="S178" s="110"/>
      <c r="T178" s="110"/>
      <c r="U178" s="110"/>
      <c r="V178" s="110"/>
      <c r="W178" s="110"/>
      <c r="X178" s="110"/>
      <c r="Y178" s="110"/>
      <c r="Z178" s="110"/>
    </row>
    <row r="179" spans="1:26" ht="71.25">
      <c r="A179">
        <v>3</v>
      </c>
      <c r="B179" s="487">
        <v>171</v>
      </c>
      <c r="C179" s="327" t="s">
        <v>3566</v>
      </c>
      <c r="D179" s="603" t="s">
        <v>3281</v>
      </c>
      <c r="E179" s="130" t="s">
        <v>45</v>
      </c>
      <c r="F179" s="130" t="s">
        <v>2</v>
      </c>
      <c r="G179" s="499" t="s">
        <v>3564</v>
      </c>
      <c r="H179" s="110"/>
      <c r="I179" s="624">
        <v>508841.9</v>
      </c>
      <c r="J179" s="604">
        <v>500000</v>
      </c>
      <c r="K179" s="110"/>
      <c r="L179" s="274"/>
      <c r="M179" s="162"/>
      <c r="N179" s="110"/>
      <c r="O179" s="487"/>
      <c r="P179" s="110">
        <v>1</v>
      </c>
      <c r="Q179" s="110"/>
      <c r="R179" s="110"/>
      <c r="S179" s="110"/>
      <c r="T179" s="110"/>
      <c r="U179" s="110"/>
      <c r="V179" s="110"/>
      <c r="W179" s="110"/>
      <c r="X179" s="110"/>
      <c r="Y179" s="110"/>
      <c r="Z179" s="110"/>
    </row>
    <row r="180" spans="1:26" ht="71.25">
      <c r="A180">
        <v>4</v>
      </c>
      <c r="B180" s="487">
        <v>172</v>
      </c>
      <c r="C180" s="327" t="s">
        <v>3567</v>
      </c>
      <c r="D180" s="603" t="s">
        <v>3275</v>
      </c>
      <c r="E180" s="130" t="s">
        <v>45</v>
      </c>
      <c r="F180" s="130" t="s">
        <v>2</v>
      </c>
      <c r="G180" s="499" t="s">
        <v>3564</v>
      </c>
      <c r="H180" s="110"/>
      <c r="I180" s="624"/>
      <c r="J180" s="604">
        <v>1000000</v>
      </c>
      <c r="K180" s="110"/>
      <c r="L180" s="274"/>
      <c r="M180" s="162"/>
      <c r="N180" s="110"/>
      <c r="O180" s="487">
        <v>1</v>
      </c>
      <c r="P180" s="110"/>
      <c r="Q180" s="110"/>
      <c r="R180" s="110"/>
      <c r="S180" s="110"/>
      <c r="T180" s="110"/>
      <c r="U180" s="110"/>
      <c r="V180" s="110"/>
      <c r="W180" s="110"/>
      <c r="X180" s="110"/>
      <c r="Y180" s="110"/>
      <c r="Z180" s="110"/>
    </row>
    <row r="181" spans="1:26" ht="71.25">
      <c r="A181">
        <v>5</v>
      </c>
      <c r="B181" s="487">
        <v>173</v>
      </c>
      <c r="C181" s="327" t="s">
        <v>3568</v>
      </c>
      <c r="D181" s="603" t="s">
        <v>3297</v>
      </c>
      <c r="E181" s="130" t="s">
        <v>45</v>
      </c>
      <c r="F181" s="130" t="s">
        <v>2</v>
      </c>
      <c r="G181" s="499" t="s">
        <v>3564</v>
      </c>
      <c r="H181" s="110"/>
      <c r="I181" s="624"/>
      <c r="J181" s="604">
        <v>1000000</v>
      </c>
      <c r="K181" s="110"/>
      <c r="L181" s="274"/>
      <c r="M181" s="162"/>
      <c r="N181" s="110"/>
      <c r="O181" s="487">
        <v>1</v>
      </c>
      <c r="P181" s="110"/>
      <c r="Q181" s="110"/>
      <c r="R181" s="110"/>
      <c r="S181" s="110"/>
      <c r="T181" s="110"/>
      <c r="U181" s="110"/>
      <c r="V181" s="110"/>
      <c r="W181" s="110"/>
      <c r="X181" s="110"/>
      <c r="Y181" s="110"/>
      <c r="Z181" s="110"/>
    </row>
    <row r="182" spans="1:26" ht="71.25">
      <c r="A182">
        <v>6</v>
      </c>
      <c r="B182" s="487">
        <v>174</v>
      </c>
      <c r="C182" s="327" t="s">
        <v>3569</v>
      </c>
      <c r="D182" s="603" t="s">
        <v>3297</v>
      </c>
      <c r="E182" s="130" t="s">
        <v>45</v>
      </c>
      <c r="F182" s="130" t="s">
        <v>2</v>
      </c>
      <c r="G182" s="499" t="s">
        <v>3564</v>
      </c>
      <c r="H182" s="110"/>
      <c r="I182" s="624"/>
      <c r="J182" s="604">
        <v>500000</v>
      </c>
      <c r="K182" s="110"/>
      <c r="L182" s="274"/>
      <c r="M182" s="162"/>
      <c r="N182" s="110"/>
      <c r="O182" s="487">
        <v>1</v>
      </c>
      <c r="P182" s="110"/>
      <c r="Q182" s="110"/>
      <c r="R182" s="110"/>
      <c r="S182" s="110"/>
      <c r="T182" s="110"/>
      <c r="U182" s="110"/>
      <c r="V182" s="110"/>
      <c r="W182" s="110"/>
      <c r="X182" s="110"/>
      <c r="Y182" s="110"/>
      <c r="Z182" s="110"/>
    </row>
    <row r="183" spans="1:26" ht="71.25">
      <c r="A183">
        <v>7</v>
      </c>
      <c r="B183" s="487">
        <v>175</v>
      </c>
      <c r="C183" s="327" t="s">
        <v>3570</v>
      </c>
      <c r="D183" s="603" t="s">
        <v>3280</v>
      </c>
      <c r="E183" s="130" t="s">
        <v>45</v>
      </c>
      <c r="F183" s="130" t="s">
        <v>2</v>
      </c>
      <c r="G183" s="499" t="s">
        <v>3564</v>
      </c>
      <c r="H183" s="110"/>
      <c r="I183" s="624"/>
      <c r="J183" s="604">
        <v>500000</v>
      </c>
      <c r="K183" s="110"/>
      <c r="L183" s="274"/>
      <c r="M183" s="162"/>
      <c r="N183" s="110"/>
      <c r="O183" s="487">
        <v>1</v>
      </c>
      <c r="P183" s="110"/>
      <c r="Q183" s="110"/>
      <c r="R183" s="110"/>
      <c r="S183" s="110"/>
      <c r="T183" s="110"/>
      <c r="U183" s="110"/>
      <c r="V183" s="110"/>
      <c r="W183" s="110"/>
      <c r="X183" s="110"/>
      <c r="Y183" s="110"/>
      <c r="Z183" s="110"/>
    </row>
    <row r="184" spans="1:26" ht="71.25">
      <c r="A184">
        <v>8</v>
      </c>
      <c r="B184" s="487">
        <v>176</v>
      </c>
      <c r="C184" s="327" t="s">
        <v>3571</v>
      </c>
      <c r="D184" s="603" t="s">
        <v>3560</v>
      </c>
      <c r="E184" s="130" t="s">
        <v>45</v>
      </c>
      <c r="F184" s="130" t="s">
        <v>2</v>
      </c>
      <c r="G184" s="499" t="s">
        <v>3564</v>
      </c>
      <c r="H184" s="110"/>
      <c r="I184" s="624"/>
      <c r="J184" s="604">
        <v>500000</v>
      </c>
      <c r="K184" s="110"/>
      <c r="L184" s="274"/>
      <c r="M184" s="162"/>
      <c r="N184" s="110"/>
      <c r="O184" s="487">
        <v>1</v>
      </c>
      <c r="P184" s="110"/>
      <c r="Q184" s="110"/>
      <c r="R184" s="110"/>
      <c r="S184" s="110"/>
      <c r="T184" s="110"/>
      <c r="U184" s="110"/>
      <c r="V184" s="110"/>
      <c r="W184" s="110"/>
      <c r="X184" s="110"/>
      <c r="Y184" s="110"/>
      <c r="Z184" s="110"/>
    </row>
    <row r="185" spans="1:26" ht="71.25">
      <c r="A185">
        <v>9</v>
      </c>
      <c r="B185" s="487">
        <v>177</v>
      </c>
      <c r="C185" s="327" t="s">
        <v>3572</v>
      </c>
      <c r="D185" s="603" t="s">
        <v>227</v>
      </c>
      <c r="E185" s="130" t="s">
        <v>45</v>
      </c>
      <c r="F185" s="130" t="s">
        <v>2</v>
      </c>
      <c r="G185" s="499" t="s">
        <v>3564</v>
      </c>
      <c r="H185" s="110"/>
      <c r="I185" s="624"/>
      <c r="J185" s="604">
        <v>500000</v>
      </c>
      <c r="K185" s="110"/>
      <c r="L185" s="274"/>
      <c r="M185" s="162"/>
      <c r="N185" s="110"/>
      <c r="O185" s="487">
        <v>1</v>
      </c>
      <c r="P185" s="110"/>
      <c r="Q185" s="110"/>
      <c r="R185" s="110"/>
      <c r="S185" s="110"/>
      <c r="T185" s="110"/>
      <c r="U185" s="110"/>
      <c r="V185" s="110"/>
      <c r="W185" s="110"/>
      <c r="X185" s="110"/>
      <c r="Y185" s="110"/>
      <c r="Z185" s="110"/>
    </row>
    <row r="186" spans="1:26" ht="75">
      <c r="A186">
        <v>10</v>
      </c>
      <c r="B186" s="487">
        <v>178</v>
      </c>
      <c r="C186" s="327" t="s">
        <v>3573</v>
      </c>
      <c r="D186" s="603" t="s">
        <v>3281</v>
      </c>
      <c r="E186" s="130" t="s">
        <v>45</v>
      </c>
      <c r="F186" s="130" t="s">
        <v>2</v>
      </c>
      <c r="G186" s="499" t="s">
        <v>3564</v>
      </c>
      <c r="H186" s="110"/>
      <c r="I186" s="624">
        <v>509472.17</v>
      </c>
      <c r="J186" s="604">
        <v>500000</v>
      </c>
      <c r="K186" s="110"/>
      <c r="L186" s="274"/>
      <c r="M186" s="162"/>
      <c r="N186" s="110"/>
      <c r="O186" s="487"/>
      <c r="P186" s="110">
        <v>1</v>
      </c>
      <c r="Q186" s="110"/>
      <c r="R186" s="110"/>
      <c r="S186" s="110"/>
      <c r="T186" s="110"/>
      <c r="U186" s="110"/>
      <c r="V186" s="110"/>
      <c r="W186" s="110"/>
      <c r="X186" s="110"/>
      <c r="Y186" s="110"/>
      <c r="Z186" s="110"/>
    </row>
    <row r="187" spans="1:26" ht="71.25">
      <c r="A187">
        <v>11</v>
      </c>
      <c r="B187" s="487">
        <v>179</v>
      </c>
      <c r="C187" s="327" t="s">
        <v>3574</v>
      </c>
      <c r="D187" s="603" t="s">
        <v>3293</v>
      </c>
      <c r="E187" s="130" t="s">
        <v>45</v>
      </c>
      <c r="F187" s="130" t="s">
        <v>2</v>
      </c>
      <c r="G187" s="499" t="s">
        <v>3564</v>
      </c>
      <c r="H187" s="110"/>
      <c r="I187" s="624"/>
      <c r="J187" s="604">
        <v>500000</v>
      </c>
      <c r="K187" s="110"/>
      <c r="L187" s="274"/>
      <c r="M187" s="162"/>
      <c r="N187" s="110"/>
      <c r="O187" s="487">
        <v>1</v>
      </c>
      <c r="P187" s="110"/>
      <c r="Q187" s="110"/>
      <c r="R187" s="110"/>
      <c r="S187" s="110"/>
      <c r="T187" s="110"/>
      <c r="U187" s="110"/>
      <c r="V187" s="110"/>
      <c r="W187" s="110"/>
      <c r="X187" s="110"/>
      <c r="Y187" s="110"/>
      <c r="Z187" s="110"/>
    </row>
    <row r="188" spans="1:26" ht="71.25">
      <c r="A188">
        <v>12</v>
      </c>
      <c r="B188" s="487">
        <v>180</v>
      </c>
      <c r="C188" s="327" t="s">
        <v>3575</v>
      </c>
      <c r="D188" s="603" t="s">
        <v>3279</v>
      </c>
      <c r="E188" s="130" t="s">
        <v>45</v>
      </c>
      <c r="F188" s="130" t="s">
        <v>2</v>
      </c>
      <c r="G188" s="499" t="s">
        <v>3564</v>
      </c>
      <c r="H188" s="110"/>
      <c r="I188" s="624"/>
      <c r="J188" s="604">
        <v>500000</v>
      </c>
      <c r="K188" s="110"/>
      <c r="L188" s="274"/>
      <c r="M188" s="162"/>
      <c r="N188" s="110"/>
      <c r="O188" s="487">
        <v>1</v>
      </c>
      <c r="P188" s="110"/>
      <c r="Q188" s="110"/>
      <c r="R188" s="110"/>
      <c r="S188" s="110"/>
      <c r="T188" s="110"/>
      <c r="U188" s="110"/>
      <c r="V188" s="110"/>
      <c r="W188" s="110"/>
      <c r="X188" s="110"/>
      <c r="Y188" s="110"/>
      <c r="Z188" s="110"/>
    </row>
    <row r="189" spans="1:26" ht="71.25">
      <c r="A189">
        <v>13</v>
      </c>
      <c r="B189" s="487">
        <v>181</v>
      </c>
      <c r="C189" s="327" t="s">
        <v>3576</v>
      </c>
      <c r="D189" s="603" t="s">
        <v>3293</v>
      </c>
      <c r="E189" s="130" t="s">
        <v>45</v>
      </c>
      <c r="F189" s="130" t="s">
        <v>2</v>
      </c>
      <c r="G189" s="499" t="s">
        <v>3564</v>
      </c>
      <c r="H189" s="110"/>
      <c r="I189" s="624"/>
      <c r="J189" s="604">
        <v>500000</v>
      </c>
      <c r="K189" s="110"/>
      <c r="L189" s="274"/>
      <c r="M189" s="162"/>
      <c r="N189" s="110"/>
      <c r="O189" s="487">
        <v>1</v>
      </c>
      <c r="P189" s="110"/>
      <c r="Q189" s="110"/>
      <c r="R189" s="110"/>
      <c r="S189" s="110"/>
      <c r="T189" s="110"/>
      <c r="U189" s="110"/>
      <c r="V189" s="110"/>
      <c r="W189" s="110"/>
      <c r="X189" s="110"/>
      <c r="Y189" s="110"/>
      <c r="Z189" s="110"/>
    </row>
    <row r="190" spans="1:26" ht="71.25">
      <c r="A190">
        <v>14</v>
      </c>
      <c r="B190" s="487">
        <v>182</v>
      </c>
      <c r="C190" s="327" t="s">
        <v>3577</v>
      </c>
      <c r="D190" s="603" t="s">
        <v>3292</v>
      </c>
      <c r="E190" s="130" t="s">
        <v>45</v>
      </c>
      <c r="F190" s="130" t="s">
        <v>2</v>
      </c>
      <c r="G190" s="499" t="s">
        <v>3564</v>
      </c>
      <c r="H190" s="110"/>
      <c r="I190" s="624"/>
      <c r="J190" s="604">
        <v>1000000</v>
      </c>
      <c r="K190" s="110"/>
      <c r="L190" s="274"/>
      <c r="M190" s="162"/>
      <c r="N190" s="110"/>
      <c r="O190" s="487">
        <v>1</v>
      </c>
      <c r="P190" s="110"/>
      <c r="Q190" s="110"/>
      <c r="R190" s="110"/>
      <c r="S190" s="110"/>
      <c r="T190" s="110"/>
      <c r="U190" s="110"/>
      <c r="V190" s="110"/>
      <c r="W190" s="110"/>
      <c r="X190" s="110"/>
      <c r="Y190" s="110"/>
      <c r="Z190" s="110"/>
    </row>
    <row r="191" spans="1:26" ht="71.25">
      <c r="A191">
        <v>15</v>
      </c>
      <c r="B191" s="487">
        <v>183</v>
      </c>
      <c r="C191" s="327" t="s">
        <v>3578</v>
      </c>
      <c r="D191" s="603" t="s">
        <v>3281</v>
      </c>
      <c r="E191" s="130" t="s">
        <v>45</v>
      </c>
      <c r="F191" s="130" t="s">
        <v>2</v>
      </c>
      <c r="G191" s="499" t="s">
        <v>3564</v>
      </c>
      <c r="H191" s="110"/>
      <c r="I191" s="624"/>
      <c r="J191" s="604">
        <v>1000000</v>
      </c>
      <c r="K191" s="110"/>
      <c r="L191" s="274"/>
      <c r="M191" s="162"/>
      <c r="N191" s="110"/>
      <c r="O191" s="487">
        <v>1</v>
      </c>
      <c r="P191" s="110"/>
      <c r="Q191" s="110"/>
      <c r="R191" s="110"/>
      <c r="S191" s="110"/>
      <c r="T191" s="110"/>
      <c r="U191" s="110"/>
      <c r="V191" s="110"/>
      <c r="W191" s="110"/>
      <c r="X191" s="110"/>
      <c r="Y191" s="110"/>
      <c r="Z191" s="110"/>
    </row>
    <row r="192" spans="1:26" ht="71.25">
      <c r="A192">
        <v>16</v>
      </c>
      <c r="B192" s="487">
        <v>184</v>
      </c>
      <c r="C192" s="327" t="s">
        <v>3579</v>
      </c>
      <c r="D192" s="603" t="s">
        <v>3287</v>
      </c>
      <c r="E192" s="130" t="s">
        <v>45</v>
      </c>
      <c r="F192" s="130" t="s">
        <v>2</v>
      </c>
      <c r="G192" s="499" t="s">
        <v>3564</v>
      </c>
      <c r="H192" s="110"/>
      <c r="I192" s="624"/>
      <c r="J192" s="604">
        <v>1000000</v>
      </c>
      <c r="K192" s="110"/>
      <c r="L192" s="274"/>
      <c r="M192" s="162"/>
      <c r="N192" s="110"/>
      <c r="O192" s="487">
        <v>1</v>
      </c>
      <c r="P192" s="110"/>
      <c r="Q192" s="110"/>
      <c r="R192" s="110"/>
      <c r="S192" s="110"/>
      <c r="T192" s="110"/>
      <c r="U192" s="110"/>
      <c r="V192" s="110"/>
      <c r="W192" s="110"/>
      <c r="X192" s="110"/>
      <c r="Y192" s="110"/>
      <c r="Z192" s="110"/>
    </row>
    <row r="193" spans="1:26" ht="71.25">
      <c r="A193">
        <v>17</v>
      </c>
      <c r="B193" s="487">
        <v>185</v>
      </c>
      <c r="C193" s="327" t="s">
        <v>3580</v>
      </c>
      <c r="D193" s="603" t="s">
        <v>3312</v>
      </c>
      <c r="E193" s="130" t="s">
        <v>45</v>
      </c>
      <c r="F193" s="130" t="s">
        <v>2</v>
      </c>
      <c r="G193" s="499" t="s">
        <v>3564</v>
      </c>
      <c r="H193" s="110"/>
      <c r="I193" s="624"/>
      <c r="J193" s="604">
        <v>500000</v>
      </c>
      <c r="K193" s="110"/>
      <c r="L193" s="274"/>
      <c r="M193" s="162"/>
      <c r="N193" s="110"/>
      <c r="O193" s="487">
        <v>1</v>
      </c>
      <c r="P193" s="110"/>
      <c r="Q193" s="110"/>
      <c r="R193" s="110"/>
      <c r="S193" s="110"/>
      <c r="T193" s="110"/>
      <c r="U193" s="110"/>
      <c r="V193" s="110"/>
      <c r="W193" s="110"/>
      <c r="X193" s="110"/>
      <c r="Y193" s="110"/>
      <c r="Z193" s="110"/>
    </row>
    <row r="194" spans="1:26" ht="71.25">
      <c r="A194">
        <v>18</v>
      </c>
      <c r="B194" s="487">
        <v>186</v>
      </c>
      <c r="C194" s="327" t="s">
        <v>3581</v>
      </c>
      <c r="D194" s="603" t="s">
        <v>3273</v>
      </c>
      <c r="E194" s="130" t="s">
        <v>45</v>
      </c>
      <c r="F194" s="130" t="s">
        <v>2</v>
      </c>
      <c r="G194" s="499" t="s">
        <v>3564</v>
      </c>
      <c r="H194" s="110"/>
      <c r="I194" s="624"/>
      <c r="J194" s="604">
        <v>500000</v>
      </c>
      <c r="K194" s="110"/>
      <c r="L194" s="274"/>
      <c r="M194" s="162"/>
      <c r="N194" s="110"/>
      <c r="O194" s="487">
        <v>1</v>
      </c>
      <c r="P194" s="110"/>
      <c r="Q194" s="110"/>
      <c r="R194" s="110"/>
      <c r="S194" s="110"/>
      <c r="T194" s="110"/>
      <c r="U194" s="110"/>
      <c r="V194" s="110"/>
      <c r="W194" s="110"/>
      <c r="X194" s="110"/>
      <c r="Y194" s="110"/>
      <c r="Z194" s="110"/>
    </row>
    <row r="195" spans="1:26" ht="71.25">
      <c r="A195">
        <v>19</v>
      </c>
      <c r="B195" s="487">
        <v>187</v>
      </c>
      <c r="C195" s="327" t="s">
        <v>3582</v>
      </c>
      <c r="D195" s="603" t="s">
        <v>3273</v>
      </c>
      <c r="E195" s="130" t="s">
        <v>45</v>
      </c>
      <c r="F195" s="130" t="s">
        <v>2</v>
      </c>
      <c r="G195" s="499" t="s">
        <v>3564</v>
      </c>
      <c r="H195" s="110"/>
      <c r="I195" s="624"/>
      <c r="J195" s="604">
        <v>1000000</v>
      </c>
      <c r="K195" s="110"/>
      <c r="L195" s="274"/>
      <c r="M195" s="162"/>
      <c r="N195" s="110"/>
      <c r="O195" s="487">
        <v>1</v>
      </c>
      <c r="P195" s="110"/>
      <c r="Q195" s="110"/>
      <c r="R195" s="110"/>
      <c r="S195" s="110"/>
      <c r="T195" s="110"/>
      <c r="U195" s="110"/>
      <c r="V195" s="110"/>
      <c r="W195" s="110"/>
      <c r="X195" s="110"/>
      <c r="Y195" s="110"/>
      <c r="Z195" s="110"/>
    </row>
    <row r="196" spans="1:26" ht="71.25">
      <c r="A196">
        <v>20</v>
      </c>
      <c r="B196" s="487">
        <v>188</v>
      </c>
      <c r="C196" s="327" t="s">
        <v>3583</v>
      </c>
      <c r="D196" s="603" t="s">
        <v>3295</v>
      </c>
      <c r="E196" s="130" t="s">
        <v>45</v>
      </c>
      <c r="F196" s="130" t="s">
        <v>2</v>
      </c>
      <c r="G196" s="499" t="s">
        <v>3564</v>
      </c>
      <c r="H196" s="110"/>
      <c r="I196" s="624"/>
      <c r="J196" s="604">
        <v>1000000</v>
      </c>
      <c r="K196" s="110"/>
      <c r="L196" s="274"/>
      <c r="M196" s="162"/>
      <c r="N196" s="110"/>
      <c r="O196" s="487">
        <v>1</v>
      </c>
      <c r="P196" s="110"/>
      <c r="Q196" s="110"/>
      <c r="R196" s="110"/>
      <c r="S196" s="110"/>
      <c r="T196" s="110"/>
      <c r="U196" s="110"/>
      <c r="V196" s="110"/>
      <c r="W196" s="110"/>
      <c r="X196" s="110"/>
      <c r="Y196" s="110"/>
      <c r="Z196" s="110"/>
    </row>
    <row r="197" spans="1:26" ht="71.25">
      <c r="A197">
        <v>21</v>
      </c>
      <c r="B197" s="487">
        <v>189</v>
      </c>
      <c r="C197" s="327" t="s">
        <v>3584</v>
      </c>
      <c r="D197" s="603" t="s">
        <v>3277</v>
      </c>
      <c r="E197" s="130" t="s">
        <v>45</v>
      </c>
      <c r="F197" s="130" t="s">
        <v>2</v>
      </c>
      <c r="G197" s="499" t="s">
        <v>3564</v>
      </c>
      <c r="H197" s="110"/>
      <c r="I197" s="624"/>
      <c r="J197" s="604">
        <v>1000000</v>
      </c>
      <c r="K197" s="110"/>
      <c r="L197" s="274"/>
      <c r="M197" s="162"/>
      <c r="N197" s="110"/>
      <c r="O197" s="487">
        <v>1</v>
      </c>
      <c r="P197" s="110"/>
      <c r="Q197" s="110"/>
      <c r="R197" s="110"/>
      <c r="S197" s="110"/>
      <c r="T197" s="110"/>
      <c r="U197" s="110"/>
      <c r="V197" s="110"/>
      <c r="W197" s="110"/>
      <c r="X197" s="110"/>
      <c r="Y197" s="110"/>
      <c r="Z197" s="110"/>
    </row>
    <row r="198" spans="1:26" ht="71.25">
      <c r="A198">
        <v>22</v>
      </c>
      <c r="B198" s="487">
        <v>190</v>
      </c>
      <c r="C198" s="327" t="s">
        <v>3585</v>
      </c>
      <c r="D198" s="603" t="s">
        <v>3312</v>
      </c>
      <c r="E198" s="130"/>
      <c r="F198" s="130"/>
      <c r="G198" s="499" t="s">
        <v>3564</v>
      </c>
      <c r="H198" s="110"/>
      <c r="I198" s="624"/>
      <c r="J198" s="604">
        <v>500000</v>
      </c>
      <c r="K198" s="110"/>
      <c r="L198" s="274"/>
      <c r="M198" s="162"/>
      <c r="N198" s="110"/>
      <c r="O198" s="487">
        <v>1</v>
      </c>
      <c r="P198" s="110"/>
      <c r="Q198" s="110"/>
      <c r="R198" s="110"/>
      <c r="S198" s="110"/>
      <c r="T198" s="110"/>
      <c r="U198" s="110"/>
      <c r="V198" s="110"/>
      <c r="W198" s="110"/>
      <c r="X198" s="110"/>
      <c r="Y198" s="110"/>
      <c r="Z198" s="110"/>
    </row>
    <row r="199" spans="1:26" ht="90">
      <c r="A199">
        <v>1</v>
      </c>
      <c r="B199" s="487">
        <v>191</v>
      </c>
      <c r="C199" s="530" t="s">
        <v>3586</v>
      </c>
      <c r="D199" s="603" t="s">
        <v>3275</v>
      </c>
      <c r="E199" s="130" t="s">
        <v>45</v>
      </c>
      <c r="F199" s="130" t="s">
        <v>2</v>
      </c>
      <c r="G199" s="605" t="s">
        <v>3587</v>
      </c>
      <c r="H199" s="110"/>
      <c r="I199" s="624"/>
      <c r="J199" s="606">
        <v>500000</v>
      </c>
      <c r="K199" s="110"/>
      <c r="L199" s="274"/>
      <c r="M199" s="162"/>
      <c r="N199" s="110"/>
      <c r="O199" s="487">
        <v>1</v>
      </c>
      <c r="P199" s="110"/>
      <c r="Q199" s="110"/>
      <c r="R199" s="110"/>
      <c r="S199" s="110"/>
      <c r="T199" s="110"/>
      <c r="U199" s="110"/>
      <c r="V199" s="110"/>
      <c r="W199" s="110"/>
      <c r="X199" s="110"/>
      <c r="Y199" s="110"/>
      <c r="Z199" s="110"/>
    </row>
    <row r="200" spans="1:26" ht="90">
      <c r="A200">
        <v>2</v>
      </c>
      <c r="B200" s="487">
        <v>192</v>
      </c>
      <c r="C200" s="530" t="s">
        <v>3588</v>
      </c>
      <c r="D200" s="603" t="s">
        <v>3275</v>
      </c>
      <c r="E200" s="130" t="s">
        <v>45</v>
      </c>
      <c r="F200" s="130" t="s">
        <v>2</v>
      </c>
      <c r="G200" s="605" t="s">
        <v>3587</v>
      </c>
      <c r="H200" s="110"/>
      <c r="I200" s="624"/>
      <c r="J200" s="604">
        <v>1000000</v>
      </c>
      <c r="K200" s="110"/>
      <c r="L200" s="274"/>
      <c r="M200" s="162"/>
      <c r="N200" s="110"/>
      <c r="O200" s="487">
        <v>1</v>
      </c>
      <c r="P200" s="110"/>
      <c r="Q200" s="110"/>
      <c r="R200" s="110"/>
      <c r="S200" s="110"/>
      <c r="T200" s="110"/>
      <c r="U200" s="110"/>
      <c r="V200" s="110"/>
      <c r="W200" s="110"/>
      <c r="X200" s="110"/>
      <c r="Y200" s="110"/>
      <c r="Z200" s="110"/>
    </row>
    <row r="201" spans="1:26" ht="90">
      <c r="A201">
        <v>3</v>
      </c>
      <c r="B201" s="487">
        <v>193</v>
      </c>
      <c r="C201" s="530" t="s">
        <v>3589</v>
      </c>
      <c r="D201" s="603" t="s">
        <v>3297</v>
      </c>
      <c r="E201" s="130" t="s">
        <v>45</v>
      </c>
      <c r="F201" s="130" t="s">
        <v>2</v>
      </c>
      <c r="G201" s="605" t="s">
        <v>3587</v>
      </c>
      <c r="H201" s="110"/>
      <c r="I201" s="624"/>
      <c r="J201" s="604">
        <v>500000</v>
      </c>
      <c r="K201" s="110"/>
      <c r="L201" s="274"/>
      <c r="M201" s="162"/>
      <c r="N201" s="110"/>
      <c r="O201" s="487">
        <v>1</v>
      </c>
      <c r="P201" s="110"/>
      <c r="Q201" s="110"/>
      <c r="R201" s="110"/>
      <c r="S201" s="110"/>
      <c r="T201" s="110"/>
      <c r="U201" s="110"/>
      <c r="V201" s="110"/>
      <c r="W201" s="110"/>
      <c r="X201" s="110"/>
      <c r="Y201" s="110"/>
      <c r="Z201" s="110"/>
    </row>
    <row r="202" spans="1:26" ht="90">
      <c r="A202">
        <v>4</v>
      </c>
      <c r="B202" s="487">
        <v>194</v>
      </c>
      <c r="C202" s="530" t="s">
        <v>3590</v>
      </c>
      <c r="D202" s="603" t="s">
        <v>3591</v>
      </c>
      <c r="E202" s="130" t="s">
        <v>45</v>
      </c>
      <c r="F202" s="130" t="s">
        <v>2</v>
      </c>
      <c r="G202" s="605" t="s">
        <v>3587</v>
      </c>
      <c r="H202" s="110"/>
      <c r="I202" s="624"/>
      <c r="J202" s="604">
        <v>1000000</v>
      </c>
      <c r="K202" s="110"/>
      <c r="L202" s="274"/>
      <c r="M202" s="162"/>
      <c r="N202" s="110"/>
      <c r="O202" s="487">
        <v>1</v>
      </c>
      <c r="P202" s="110"/>
      <c r="Q202" s="110"/>
      <c r="R202" s="110"/>
      <c r="S202" s="110"/>
      <c r="T202" s="110"/>
      <c r="U202" s="110"/>
      <c r="V202" s="110"/>
      <c r="W202" s="110"/>
      <c r="X202" s="110"/>
      <c r="Y202" s="110"/>
      <c r="Z202" s="110"/>
    </row>
    <row r="203" spans="1:26" ht="90">
      <c r="A203">
        <v>5</v>
      </c>
      <c r="B203" s="487">
        <v>195</v>
      </c>
      <c r="C203" s="530" t="s">
        <v>3592</v>
      </c>
      <c r="D203" s="603" t="s">
        <v>3281</v>
      </c>
      <c r="E203" s="130" t="s">
        <v>45</v>
      </c>
      <c r="F203" s="130" t="s">
        <v>2</v>
      </c>
      <c r="G203" s="605" t="s">
        <v>3587</v>
      </c>
      <c r="H203" s="110"/>
      <c r="I203" s="624"/>
      <c r="J203" s="604">
        <v>1000000</v>
      </c>
      <c r="K203" s="110"/>
      <c r="L203" s="274"/>
      <c r="M203" s="162"/>
      <c r="N203" s="110"/>
      <c r="O203" s="487">
        <v>1</v>
      </c>
      <c r="P203" s="110"/>
      <c r="Q203" s="110"/>
      <c r="R203" s="110"/>
      <c r="S203" s="110"/>
      <c r="T203" s="110"/>
      <c r="U203" s="110"/>
      <c r="V203" s="110"/>
      <c r="W203" s="110"/>
      <c r="X203" s="110"/>
      <c r="Y203" s="110"/>
      <c r="Z203" s="110"/>
    </row>
    <row r="204" spans="1:26" ht="90">
      <c r="A204">
        <v>6</v>
      </c>
      <c r="B204" s="487">
        <v>196</v>
      </c>
      <c r="C204" s="530" t="s">
        <v>3593</v>
      </c>
      <c r="D204" s="603" t="s">
        <v>3292</v>
      </c>
      <c r="E204" s="130" t="s">
        <v>45</v>
      </c>
      <c r="F204" s="130" t="s">
        <v>2</v>
      </c>
      <c r="G204" s="605" t="s">
        <v>3587</v>
      </c>
      <c r="H204" s="110"/>
      <c r="I204" s="624"/>
      <c r="J204" s="604">
        <v>500000</v>
      </c>
      <c r="K204" s="110"/>
      <c r="L204" s="274"/>
      <c r="M204" s="162"/>
      <c r="N204" s="110"/>
      <c r="O204" s="487">
        <v>1</v>
      </c>
      <c r="P204" s="110"/>
      <c r="Q204" s="110"/>
      <c r="R204" s="110"/>
      <c r="S204" s="110"/>
      <c r="T204" s="110"/>
      <c r="U204" s="110"/>
      <c r="V204" s="110"/>
      <c r="W204" s="110"/>
      <c r="X204" s="110"/>
      <c r="Y204" s="110"/>
      <c r="Z204" s="110"/>
    </row>
    <row r="205" spans="1:26" ht="90">
      <c r="A205">
        <v>7</v>
      </c>
      <c r="B205" s="487">
        <v>197</v>
      </c>
      <c r="C205" s="530" t="s">
        <v>3594</v>
      </c>
      <c r="D205" s="603" t="s">
        <v>3292</v>
      </c>
      <c r="E205" s="130" t="s">
        <v>45</v>
      </c>
      <c r="F205" s="130" t="s">
        <v>2</v>
      </c>
      <c r="G205" s="605" t="s">
        <v>3587</v>
      </c>
      <c r="H205" s="110"/>
      <c r="I205" s="624"/>
      <c r="J205" s="604">
        <v>1000000</v>
      </c>
      <c r="K205" s="110"/>
      <c r="L205" s="274"/>
      <c r="M205" s="162"/>
      <c r="N205" s="110"/>
      <c r="O205" s="487">
        <v>1</v>
      </c>
      <c r="P205" s="110"/>
      <c r="Q205" s="110"/>
      <c r="R205" s="110"/>
      <c r="S205" s="110"/>
      <c r="T205" s="110"/>
      <c r="U205" s="110"/>
      <c r="V205" s="110"/>
      <c r="W205" s="110"/>
      <c r="X205" s="110"/>
      <c r="Y205" s="110"/>
      <c r="Z205" s="110"/>
    </row>
    <row r="206" spans="1:26" ht="90">
      <c r="A206">
        <v>8</v>
      </c>
      <c r="B206" s="487">
        <v>198</v>
      </c>
      <c r="C206" s="530" t="s">
        <v>3595</v>
      </c>
      <c r="D206" s="603" t="s">
        <v>3277</v>
      </c>
      <c r="E206" s="130" t="s">
        <v>45</v>
      </c>
      <c r="F206" s="130" t="s">
        <v>2</v>
      </c>
      <c r="G206" s="605" t="s">
        <v>3587</v>
      </c>
      <c r="H206" s="110"/>
      <c r="I206" s="624"/>
      <c r="J206" s="604">
        <v>500000</v>
      </c>
      <c r="K206" s="110"/>
      <c r="L206" s="274"/>
      <c r="M206" s="162"/>
      <c r="N206" s="110"/>
      <c r="O206" s="487">
        <v>1</v>
      </c>
      <c r="P206" s="110"/>
      <c r="Q206" s="110"/>
      <c r="R206" s="110"/>
      <c r="S206" s="110"/>
      <c r="T206" s="110"/>
      <c r="U206" s="110"/>
      <c r="V206" s="110"/>
      <c r="W206" s="110"/>
      <c r="X206" s="110"/>
      <c r="Y206" s="110"/>
      <c r="Z206" s="110"/>
    </row>
    <row r="207" spans="1:26" ht="90">
      <c r="A207">
        <v>9</v>
      </c>
      <c r="B207" s="487">
        <v>199</v>
      </c>
      <c r="C207" s="530" t="s">
        <v>3596</v>
      </c>
      <c r="D207" s="603" t="s">
        <v>3560</v>
      </c>
      <c r="E207" s="130" t="s">
        <v>45</v>
      </c>
      <c r="F207" s="130" t="s">
        <v>2</v>
      </c>
      <c r="G207" s="605" t="s">
        <v>3587</v>
      </c>
      <c r="H207" s="110"/>
      <c r="I207" s="624"/>
      <c r="J207" s="604">
        <v>1000000</v>
      </c>
      <c r="K207" s="110"/>
      <c r="L207" s="274"/>
      <c r="M207" s="162"/>
      <c r="N207" s="110"/>
      <c r="O207" s="487">
        <v>1</v>
      </c>
      <c r="P207" s="110"/>
      <c r="Q207" s="110"/>
      <c r="R207" s="110"/>
      <c r="S207" s="110"/>
      <c r="T207" s="110"/>
      <c r="U207" s="110"/>
      <c r="V207" s="110"/>
      <c r="W207" s="110"/>
      <c r="X207" s="110"/>
      <c r="Y207" s="110"/>
      <c r="Z207" s="110"/>
    </row>
    <row r="208" spans="1:26" ht="90">
      <c r="A208">
        <v>10</v>
      </c>
      <c r="B208" s="487">
        <v>200</v>
      </c>
      <c r="C208" s="530" t="s">
        <v>3597</v>
      </c>
      <c r="D208" s="603" t="s">
        <v>3289</v>
      </c>
      <c r="E208" s="130" t="s">
        <v>45</v>
      </c>
      <c r="F208" s="130" t="s">
        <v>2</v>
      </c>
      <c r="G208" s="605" t="s">
        <v>3587</v>
      </c>
      <c r="H208" s="110"/>
      <c r="I208" s="624"/>
      <c r="J208" s="604">
        <v>500000</v>
      </c>
      <c r="K208" s="110"/>
      <c r="L208" s="274"/>
      <c r="M208" s="162"/>
      <c r="N208" s="110"/>
      <c r="O208" s="487">
        <v>1</v>
      </c>
      <c r="P208" s="110"/>
      <c r="Q208" s="110"/>
      <c r="R208" s="110"/>
      <c r="S208" s="110"/>
      <c r="T208" s="110"/>
      <c r="U208" s="110"/>
      <c r="V208" s="110"/>
      <c r="W208" s="110"/>
      <c r="X208" s="110"/>
      <c r="Y208" s="110"/>
      <c r="Z208" s="110"/>
    </row>
    <row r="209" spans="1:26" ht="90">
      <c r="A209">
        <v>11</v>
      </c>
      <c r="B209" s="487">
        <v>201</v>
      </c>
      <c r="C209" s="530" t="s">
        <v>3598</v>
      </c>
      <c r="D209" s="603" t="s">
        <v>3289</v>
      </c>
      <c r="E209" s="130" t="s">
        <v>45</v>
      </c>
      <c r="F209" s="130" t="s">
        <v>2</v>
      </c>
      <c r="G209" s="605" t="s">
        <v>3587</v>
      </c>
      <c r="H209" s="110"/>
      <c r="I209" s="624"/>
      <c r="J209" s="604">
        <v>1000000</v>
      </c>
      <c r="K209" s="110"/>
      <c r="L209" s="274"/>
      <c r="M209" s="162"/>
      <c r="N209" s="110"/>
      <c r="O209" s="487">
        <v>1</v>
      </c>
      <c r="P209" s="110"/>
      <c r="Q209" s="110"/>
      <c r="R209" s="110"/>
      <c r="S209" s="110"/>
      <c r="T209" s="110"/>
      <c r="U209" s="110"/>
      <c r="V209" s="110"/>
      <c r="W209" s="110"/>
      <c r="X209" s="110"/>
      <c r="Y209" s="110"/>
      <c r="Z209" s="110"/>
    </row>
    <row r="210" spans="1:26" ht="90">
      <c r="A210">
        <v>12</v>
      </c>
      <c r="B210" s="487">
        <v>202</v>
      </c>
      <c r="C210" s="530" t="s">
        <v>3599</v>
      </c>
      <c r="D210" s="603" t="s">
        <v>3289</v>
      </c>
      <c r="E210" s="130" t="s">
        <v>45</v>
      </c>
      <c r="F210" s="130" t="s">
        <v>2</v>
      </c>
      <c r="G210" s="605" t="s">
        <v>3587</v>
      </c>
      <c r="H210" s="110"/>
      <c r="I210" s="624"/>
      <c r="J210" s="604">
        <v>1000000</v>
      </c>
      <c r="K210" s="110"/>
      <c r="L210" s="274"/>
      <c r="M210" s="162"/>
      <c r="N210" s="110"/>
      <c r="O210" s="487">
        <v>1</v>
      </c>
      <c r="P210" s="110"/>
      <c r="Q210" s="110"/>
      <c r="R210" s="110"/>
      <c r="S210" s="110"/>
      <c r="T210" s="110"/>
      <c r="U210" s="110"/>
      <c r="V210" s="110"/>
      <c r="W210" s="110"/>
      <c r="X210" s="110"/>
      <c r="Y210" s="110"/>
      <c r="Z210" s="110"/>
    </row>
    <row r="211" spans="1:26" ht="90">
      <c r="A211">
        <v>13</v>
      </c>
      <c r="B211" s="487">
        <v>203</v>
      </c>
      <c r="C211" s="530" t="s">
        <v>3600</v>
      </c>
      <c r="D211" s="603" t="s">
        <v>227</v>
      </c>
      <c r="E211" s="130" t="s">
        <v>49</v>
      </c>
      <c r="F211" s="130" t="s">
        <v>2</v>
      </c>
      <c r="G211" s="605" t="s">
        <v>3587</v>
      </c>
      <c r="H211" s="110"/>
      <c r="I211" s="624"/>
      <c r="J211" s="604">
        <v>500000</v>
      </c>
      <c r="K211" s="110"/>
      <c r="L211" s="274"/>
      <c r="M211" s="162"/>
      <c r="N211" s="110"/>
      <c r="O211" s="487">
        <v>1</v>
      </c>
      <c r="P211" s="110"/>
      <c r="Q211" s="110"/>
      <c r="R211" s="110"/>
      <c r="S211" s="110"/>
      <c r="T211" s="110"/>
      <c r="U211" s="110"/>
      <c r="V211" s="110"/>
      <c r="W211" s="110"/>
      <c r="X211" s="110"/>
      <c r="Y211" s="110"/>
      <c r="Z211" s="110"/>
    </row>
    <row r="212" spans="1:26" ht="90">
      <c r="A212">
        <v>14</v>
      </c>
      <c r="B212" s="487">
        <v>204</v>
      </c>
      <c r="C212" s="530" t="s">
        <v>3601</v>
      </c>
      <c r="D212" s="603" t="s">
        <v>3287</v>
      </c>
      <c r="E212" s="130" t="s">
        <v>49</v>
      </c>
      <c r="F212" s="130" t="s">
        <v>2</v>
      </c>
      <c r="G212" s="605" t="s">
        <v>3587</v>
      </c>
      <c r="H212" s="110"/>
      <c r="I212" s="624"/>
      <c r="J212" s="604">
        <v>500000</v>
      </c>
      <c r="K212" s="110"/>
      <c r="L212" s="274"/>
      <c r="M212" s="162"/>
      <c r="N212" s="110"/>
      <c r="O212" s="487">
        <v>1</v>
      </c>
      <c r="P212" s="110"/>
      <c r="Q212" s="110"/>
      <c r="R212" s="110"/>
      <c r="S212" s="110"/>
      <c r="T212" s="110"/>
      <c r="U212" s="110"/>
      <c r="V212" s="110"/>
      <c r="W212" s="110"/>
      <c r="X212" s="110"/>
      <c r="Y212" s="110"/>
      <c r="Z212" s="110"/>
    </row>
    <row r="213" spans="1:26" ht="90">
      <c r="A213">
        <v>15</v>
      </c>
      <c r="B213" s="487">
        <v>205</v>
      </c>
      <c r="C213" s="530" t="s">
        <v>3602</v>
      </c>
      <c r="D213" s="603" t="s">
        <v>3293</v>
      </c>
      <c r="E213" s="130" t="s">
        <v>49</v>
      </c>
      <c r="F213" s="130" t="s">
        <v>2</v>
      </c>
      <c r="G213" s="605" t="s">
        <v>3587</v>
      </c>
      <c r="H213" s="110"/>
      <c r="I213" s="624"/>
      <c r="J213" s="604">
        <v>500000</v>
      </c>
      <c r="K213" s="110"/>
      <c r="L213" s="274"/>
      <c r="M213" s="162"/>
      <c r="N213" s="110"/>
      <c r="O213" s="487">
        <v>1</v>
      </c>
      <c r="P213" s="110"/>
      <c r="Q213" s="110"/>
      <c r="R213" s="110"/>
      <c r="S213" s="110"/>
      <c r="T213" s="110"/>
      <c r="U213" s="110"/>
      <c r="V213" s="110"/>
      <c r="W213" s="110"/>
      <c r="X213" s="110"/>
      <c r="Y213" s="110"/>
      <c r="Z213" s="110"/>
    </row>
    <row r="214" spans="1:26" ht="90">
      <c r="A214">
        <v>16</v>
      </c>
      <c r="B214" s="487">
        <v>206</v>
      </c>
      <c r="C214" s="530" t="s">
        <v>3603</v>
      </c>
      <c r="D214" s="603" t="s">
        <v>3295</v>
      </c>
      <c r="E214" s="130" t="s">
        <v>49</v>
      </c>
      <c r="F214" s="130" t="s">
        <v>2</v>
      </c>
      <c r="G214" s="605" t="s">
        <v>3587</v>
      </c>
      <c r="H214" s="110"/>
      <c r="I214" s="624"/>
      <c r="J214" s="604">
        <v>500000</v>
      </c>
      <c r="K214" s="110"/>
      <c r="L214" s="274"/>
      <c r="M214" s="162"/>
      <c r="N214" s="110"/>
      <c r="O214" s="487">
        <v>1</v>
      </c>
      <c r="P214" s="110"/>
      <c r="Q214" s="110"/>
      <c r="R214" s="110"/>
      <c r="S214" s="110"/>
      <c r="T214" s="110"/>
      <c r="U214" s="110"/>
      <c r="V214" s="110"/>
      <c r="W214" s="110"/>
      <c r="X214" s="110"/>
      <c r="Y214" s="110"/>
      <c r="Z214" s="110"/>
    </row>
    <row r="215" spans="1:26" ht="90">
      <c r="A215">
        <v>17</v>
      </c>
      <c r="B215" s="487">
        <v>207</v>
      </c>
      <c r="C215" s="530" t="s">
        <v>3604</v>
      </c>
      <c r="D215" s="603" t="s">
        <v>3275</v>
      </c>
      <c r="E215" s="130" t="s">
        <v>49</v>
      </c>
      <c r="F215" s="130" t="s">
        <v>2</v>
      </c>
      <c r="G215" s="605" t="s">
        <v>3587</v>
      </c>
      <c r="H215" s="110"/>
      <c r="I215" s="624"/>
      <c r="J215" s="604">
        <v>500000</v>
      </c>
      <c r="K215" s="110"/>
      <c r="L215" s="274"/>
      <c r="M215" s="162"/>
      <c r="N215" s="110"/>
      <c r="O215" s="487">
        <v>1</v>
      </c>
      <c r="P215" s="110"/>
      <c r="Q215" s="110"/>
      <c r="R215" s="110"/>
      <c r="S215" s="110"/>
      <c r="T215" s="110"/>
      <c r="U215" s="110"/>
      <c r="V215" s="110"/>
      <c r="W215" s="110"/>
      <c r="X215" s="110"/>
      <c r="Y215" s="110"/>
      <c r="Z215" s="110"/>
    </row>
    <row r="216" spans="1:26" ht="90">
      <c r="A216">
        <v>18</v>
      </c>
      <c r="B216" s="487">
        <v>208</v>
      </c>
      <c r="C216" s="530" t="s">
        <v>3605</v>
      </c>
      <c r="D216" s="603" t="s">
        <v>3297</v>
      </c>
      <c r="E216" s="130" t="s">
        <v>47</v>
      </c>
      <c r="F216" s="130" t="s">
        <v>2</v>
      </c>
      <c r="G216" s="605" t="s">
        <v>3587</v>
      </c>
      <c r="H216" s="110"/>
      <c r="I216" s="624"/>
      <c r="J216" s="604">
        <v>300000</v>
      </c>
      <c r="K216" s="110"/>
      <c r="L216" s="274"/>
      <c r="M216" s="162"/>
      <c r="N216" s="110"/>
      <c r="O216" s="487">
        <v>1</v>
      </c>
      <c r="P216" s="110"/>
      <c r="Q216" s="110"/>
      <c r="R216" s="110"/>
      <c r="S216" s="110"/>
      <c r="T216" s="110"/>
      <c r="U216" s="110"/>
      <c r="V216" s="110"/>
      <c r="W216" s="110"/>
      <c r="X216" s="110"/>
      <c r="Y216" s="110"/>
      <c r="Z216" s="110"/>
    </row>
    <row r="217" spans="1:26" ht="94.5">
      <c r="A217">
        <v>19</v>
      </c>
      <c r="B217" s="487">
        <v>209</v>
      </c>
      <c r="C217" s="530" t="s">
        <v>3606</v>
      </c>
      <c r="D217" s="603" t="s">
        <v>3279</v>
      </c>
      <c r="E217" s="130" t="s">
        <v>47</v>
      </c>
      <c r="F217" s="130" t="s">
        <v>2</v>
      </c>
      <c r="G217" s="605" t="s">
        <v>3587</v>
      </c>
      <c r="H217" s="110"/>
      <c r="I217" s="624"/>
      <c r="J217" s="604">
        <v>300000</v>
      </c>
      <c r="K217" s="110"/>
      <c r="L217" s="274"/>
      <c r="M217" s="162"/>
      <c r="N217" s="110"/>
      <c r="O217" s="487">
        <v>1</v>
      </c>
      <c r="P217" s="110"/>
      <c r="Q217" s="110"/>
      <c r="R217" s="110"/>
      <c r="S217" s="110"/>
      <c r="T217" s="110"/>
      <c r="U217" s="110"/>
      <c r="V217" s="110"/>
      <c r="W217" s="110"/>
      <c r="X217" s="110"/>
      <c r="Y217" s="110"/>
      <c r="Z217" s="110"/>
    </row>
    <row r="218" spans="1:26" ht="90">
      <c r="A218">
        <v>20</v>
      </c>
      <c r="B218" s="487">
        <v>210</v>
      </c>
      <c r="C218" s="530" t="s">
        <v>3607</v>
      </c>
      <c r="D218" s="603" t="s">
        <v>3281</v>
      </c>
      <c r="E218" s="130" t="s">
        <v>47</v>
      </c>
      <c r="F218" s="130" t="s">
        <v>2</v>
      </c>
      <c r="G218" s="605" t="s">
        <v>3587</v>
      </c>
      <c r="H218" s="110"/>
      <c r="I218" s="624"/>
      <c r="J218" s="604">
        <v>300000</v>
      </c>
      <c r="K218" s="110"/>
      <c r="L218" s="274"/>
      <c r="M218" s="162"/>
      <c r="N218" s="110"/>
      <c r="O218" s="487">
        <v>1</v>
      </c>
      <c r="P218" s="110"/>
      <c r="Q218" s="110"/>
      <c r="R218" s="110"/>
      <c r="S218" s="110"/>
      <c r="T218" s="110"/>
      <c r="U218" s="110"/>
      <c r="V218" s="110"/>
      <c r="W218" s="110"/>
      <c r="X218" s="110"/>
      <c r="Y218" s="110"/>
      <c r="Z218" s="110"/>
    </row>
    <row r="219" spans="1:26" ht="90">
      <c r="A219">
        <v>21</v>
      </c>
      <c r="B219" s="487">
        <v>211</v>
      </c>
      <c r="C219" s="530" t="s">
        <v>3608</v>
      </c>
      <c r="D219" s="603" t="s">
        <v>3281</v>
      </c>
      <c r="E219" s="130" t="s">
        <v>47</v>
      </c>
      <c r="F219" s="130" t="s">
        <v>2</v>
      </c>
      <c r="G219" s="605" t="s">
        <v>3587</v>
      </c>
      <c r="H219" s="110"/>
      <c r="I219" s="624"/>
      <c r="J219" s="604">
        <v>300000</v>
      </c>
      <c r="K219" s="110"/>
      <c r="L219" s="274"/>
      <c r="M219" s="162"/>
      <c r="N219" s="110"/>
      <c r="O219" s="487">
        <v>1</v>
      </c>
      <c r="P219" s="110"/>
      <c r="Q219" s="110"/>
      <c r="R219" s="110"/>
      <c r="S219" s="110"/>
      <c r="T219" s="110"/>
      <c r="U219" s="110"/>
      <c r="V219" s="110"/>
      <c r="W219" s="110"/>
      <c r="X219" s="110"/>
      <c r="Y219" s="110"/>
      <c r="Z219" s="110"/>
    </row>
    <row r="220" spans="1:26" ht="90">
      <c r="A220">
        <v>22</v>
      </c>
      <c r="B220" s="487">
        <v>212</v>
      </c>
      <c r="C220" s="530" t="s">
        <v>3609</v>
      </c>
      <c r="D220" s="603" t="s">
        <v>3292</v>
      </c>
      <c r="E220" s="130" t="s">
        <v>47</v>
      </c>
      <c r="F220" s="130" t="s">
        <v>2</v>
      </c>
      <c r="G220" s="605" t="s">
        <v>3587</v>
      </c>
      <c r="H220" s="110"/>
      <c r="I220" s="624"/>
      <c r="J220" s="604">
        <v>300000</v>
      </c>
      <c r="K220" s="110"/>
      <c r="L220" s="274"/>
      <c r="M220" s="162"/>
      <c r="N220" s="110"/>
      <c r="O220" s="487">
        <v>1</v>
      </c>
      <c r="P220" s="110"/>
      <c r="Q220" s="110"/>
      <c r="R220" s="110"/>
      <c r="S220" s="110"/>
      <c r="T220" s="110"/>
      <c r="U220" s="110"/>
      <c r="V220" s="110"/>
      <c r="W220" s="110"/>
      <c r="X220" s="110"/>
      <c r="Y220" s="110"/>
      <c r="Z220" s="110"/>
    </row>
    <row r="221" spans="1:26" ht="90">
      <c r="A221">
        <v>23</v>
      </c>
      <c r="B221" s="487">
        <v>213</v>
      </c>
      <c r="C221" s="530" t="s">
        <v>3610</v>
      </c>
      <c r="D221" s="603" t="s">
        <v>3277</v>
      </c>
      <c r="E221" s="130" t="s">
        <v>47</v>
      </c>
      <c r="F221" s="130" t="s">
        <v>2</v>
      </c>
      <c r="G221" s="605" t="s">
        <v>3587</v>
      </c>
      <c r="H221" s="110"/>
      <c r="I221" s="624"/>
      <c r="J221" s="604">
        <v>300000</v>
      </c>
      <c r="K221" s="110"/>
      <c r="L221" s="274"/>
      <c r="M221" s="162"/>
      <c r="N221" s="110"/>
      <c r="O221" s="487">
        <v>1</v>
      </c>
      <c r="P221" s="110"/>
      <c r="Q221" s="110"/>
      <c r="R221" s="110"/>
      <c r="S221" s="110"/>
      <c r="T221" s="110"/>
      <c r="U221" s="110"/>
      <c r="V221" s="110"/>
      <c r="W221" s="110"/>
      <c r="X221" s="110"/>
      <c r="Y221" s="110"/>
      <c r="Z221" s="110"/>
    </row>
    <row r="222" spans="1:26" ht="90">
      <c r="A222">
        <v>24</v>
      </c>
      <c r="B222" s="487">
        <v>214</v>
      </c>
      <c r="C222" s="530" t="s">
        <v>3611</v>
      </c>
      <c r="D222" s="603" t="s">
        <v>3560</v>
      </c>
      <c r="E222" s="130" t="s">
        <v>47</v>
      </c>
      <c r="F222" s="130" t="s">
        <v>2</v>
      </c>
      <c r="G222" s="605" t="s">
        <v>3587</v>
      </c>
      <c r="H222" s="110"/>
      <c r="I222" s="624"/>
      <c r="J222" s="604">
        <v>300000</v>
      </c>
      <c r="K222" s="110"/>
      <c r="L222" s="274"/>
      <c r="M222" s="162"/>
      <c r="N222" s="110"/>
      <c r="O222" s="487">
        <v>1</v>
      </c>
      <c r="P222" s="110"/>
      <c r="Q222" s="110"/>
      <c r="R222" s="110"/>
      <c r="S222" s="110"/>
      <c r="T222" s="110"/>
      <c r="U222" s="110"/>
      <c r="V222" s="110"/>
      <c r="W222" s="110"/>
      <c r="X222" s="110"/>
      <c r="Y222" s="110"/>
      <c r="Z222" s="110"/>
    </row>
    <row r="223" spans="1:26" ht="90">
      <c r="A223">
        <v>25</v>
      </c>
      <c r="B223" s="487">
        <v>215</v>
      </c>
      <c r="C223" s="530" t="s">
        <v>3612</v>
      </c>
      <c r="D223" s="603" t="s">
        <v>3560</v>
      </c>
      <c r="E223" s="130" t="s">
        <v>47</v>
      </c>
      <c r="F223" s="130" t="s">
        <v>2</v>
      </c>
      <c r="G223" s="605" t="s">
        <v>3587</v>
      </c>
      <c r="H223" s="110"/>
      <c r="I223" s="624"/>
      <c r="J223" s="604">
        <v>300000</v>
      </c>
      <c r="K223" s="110"/>
      <c r="L223" s="274"/>
      <c r="M223" s="162"/>
      <c r="N223" s="110"/>
      <c r="O223" s="487">
        <v>1</v>
      </c>
      <c r="P223" s="110"/>
      <c r="Q223" s="110"/>
      <c r="R223" s="110"/>
      <c r="S223" s="110"/>
      <c r="T223" s="110"/>
      <c r="U223" s="110"/>
      <c r="V223" s="110"/>
      <c r="W223" s="110"/>
      <c r="X223" s="110"/>
      <c r="Y223" s="110"/>
      <c r="Z223" s="110"/>
    </row>
    <row r="224" spans="1:26" ht="90">
      <c r="A224">
        <v>26</v>
      </c>
      <c r="B224" s="487">
        <v>216</v>
      </c>
      <c r="C224" s="530" t="s">
        <v>3613</v>
      </c>
      <c r="D224" s="603" t="s">
        <v>3289</v>
      </c>
      <c r="E224" s="130" t="s">
        <v>47</v>
      </c>
      <c r="F224" s="130" t="s">
        <v>2</v>
      </c>
      <c r="G224" s="605" t="s">
        <v>3587</v>
      </c>
      <c r="H224" s="110"/>
      <c r="I224" s="624"/>
      <c r="J224" s="604">
        <v>300000</v>
      </c>
      <c r="K224" s="110"/>
      <c r="L224" s="274"/>
      <c r="M224" s="162"/>
      <c r="N224" s="110"/>
      <c r="O224" s="487">
        <v>1</v>
      </c>
      <c r="P224" s="110"/>
      <c r="Q224" s="110"/>
      <c r="R224" s="110"/>
      <c r="S224" s="110"/>
      <c r="T224" s="110"/>
      <c r="U224" s="110"/>
      <c r="V224" s="110"/>
      <c r="W224" s="110"/>
      <c r="X224" s="110"/>
      <c r="Y224" s="110"/>
      <c r="Z224" s="110"/>
    </row>
    <row r="225" spans="1:26" ht="90">
      <c r="A225">
        <v>27</v>
      </c>
      <c r="B225" s="487">
        <v>217</v>
      </c>
      <c r="C225" s="530" t="s">
        <v>3614</v>
      </c>
      <c r="D225" s="603" t="s">
        <v>3275</v>
      </c>
      <c r="E225" s="130" t="s">
        <v>47</v>
      </c>
      <c r="F225" s="130" t="s">
        <v>2</v>
      </c>
      <c r="G225" s="605" t="s">
        <v>3587</v>
      </c>
      <c r="H225" s="110"/>
      <c r="I225" s="624"/>
      <c r="J225" s="604">
        <v>300000</v>
      </c>
      <c r="K225" s="110"/>
      <c r="L225" s="274"/>
      <c r="M225" s="162"/>
      <c r="N225" s="110"/>
      <c r="O225" s="487">
        <v>1</v>
      </c>
      <c r="P225" s="110"/>
      <c r="Q225" s="110"/>
      <c r="R225" s="110"/>
      <c r="S225" s="110"/>
      <c r="T225" s="110"/>
      <c r="U225" s="110"/>
      <c r="V225" s="110"/>
      <c r="W225" s="110"/>
      <c r="X225" s="110"/>
      <c r="Y225" s="110"/>
      <c r="Z225" s="110"/>
    </row>
    <row r="226" spans="1:26" ht="90">
      <c r="A226">
        <v>28</v>
      </c>
      <c r="B226" s="487">
        <v>218</v>
      </c>
      <c r="C226" s="530" t="s">
        <v>3615</v>
      </c>
      <c r="D226" s="603" t="s">
        <v>3281</v>
      </c>
      <c r="E226" s="130" t="s">
        <v>47</v>
      </c>
      <c r="F226" s="130" t="s">
        <v>2</v>
      </c>
      <c r="G226" s="605" t="s">
        <v>3587</v>
      </c>
      <c r="H226" s="110"/>
      <c r="I226" s="624"/>
      <c r="J226" s="604">
        <v>300000</v>
      </c>
      <c r="K226" s="110"/>
      <c r="L226" s="274"/>
      <c r="M226" s="162"/>
      <c r="N226" s="110"/>
      <c r="O226" s="487">
        <v>1</v>
      </c>
      <c r="P226" s="110"/>
      <c r="Q226" s="110"/>
      <c r="R226" s="110"/>
      <c r="S226" s="110"/>
      <c r="T226" s="110"/>
      <c r="U226" s="110"/>
      <c r="V226" s="110"/>
      <c r="W226" s="110"/>
      <c r="X226" s="110"/>
      <c r="Y226" s="110"/>
      <c r="Z226" s="110"/>
    </row>
    <row r="227" spans="1:26" ht="90">
      <c r="A227">
        <v>29</v>
      </c>
      <c r="B227" s="487">
        <v>219</v>
      </c>
      <c r="C227" s="530" t="s">
        <v>3616</v>
      </c>
      <c r="D227" s="603" t="s">
        <v>3295</v>
      </c>
      <c r="E227" s="130" t="s">
        <v>47</v>
      </c>
      <c r="F227" s="130" t="s">
        <v>2</v>
      </c>
      <c r="G227" s="605" t="s">
        <v>3587</v>
      </c>
      <c r="H227" s="110"/>
      <c r="I227" s="624"/>
      <c r="J227" s="604">
        <v>300000</v>
      </c>
      <c r="K227" s="110"/>
      <c r="L227" s="274"/>
      <c r="M227" s="162"/>
      <c r="N227" s="110"/>
      <c r="O227" s="487">
        <v>1</v>
      </c>
      <c r="P227" s="110"/>
      <c r="Q227" s="110"/>
      <c r="R227" s="110"/>
      <c r="S227" s="110"/>
      <c r="T227" s="110"/>
      <c r="U227" s="110"/>
      <c r="V227" s="110"/>
      <c r="W227" s="110"/>
      <c r="X227" s="110"/>
      <c r="Y227" s="110"/>
      <c r="Z227" s="110"/>
    </row>
    <row r="228" spans="1:26" ht="90">
      <c r="A228">
        <v>30</v>
      </c>
      <c r="B228" s="487">
        <v>220</v>
      </c>
      <c r="C228" s="530" t="s">
        <v>3617</v>
      </c>
      <c r="D228" s="603" t="s">
        <v>3560</v>
      </c>
      <c r="E228" s="130" t="s">
        <v>47</v>
      </c>
      <c r="F228" s="130" t="s">
        <v>2</v>
      </c>
      <c r="G228" s="605" t="s">
        <v>3587</v>
      </c>
      <c r="H228" s="110"/>
      <c r="I228" s="624"/>
      <c r="J228" s="604">
        <v>300000</v>
      </c>
      <c r="K228" s="110"/>
      <c r="L228" s="274"/>
      <c r="M228" s="162"/>
      <c r="N228" s="110"/>
      <c r="O228" s="487">
        <v>1</v>
      </c>
      <c r="P228" s="110"/>
      <c r="Q228" s="110"/>
      <c r="R228" s="110"/>
      <c r="S228" s="110"/>
      <c r="T228" s="110"/>
      <c r="U228" s="110"/>
      <c r="V228" s="110"/>
      <c r="W228" s="110"/>
      <c r="X228" s="110"/>
      <c r="Y228" s="110"/>
      <c r="Z228" s="110"/>
    </row>
    <row r="229" spans="1:26">
      <c r="A229"/>
      <c r="B229" s="111"/>
      <c r="C229" s="110" t="s">
        <v>87</v>
      </c>
      <c r="D229" s="274"/>
      <c r="E229" s="130"/>
      <c r="F229" s="130"/>
      <c r="G229" s="132"/>
      <c r="H229" s="110"/>
      <c r="I229" s="162"/>
      <c r="J229" s="629">
        <f>SUM(J9:J228)</f>
        <v>126970000</v>
      </c>
      <c r="K229" s="110"/>
      <c r="L229" s="274"/>
      <c r="M229" s="162"/>
      <c r="N229" s="110"/>
      <c r="O229" s="110">
        <f>SUM(O9:O228)</f>
        <v>197</v>
      </c>
      <c r="P229" s="110">
        <f>SUM(P9:P228)</f>
        <v>23</v>
      </c>
      <c r="Q229" s="110">
        <f t="shared" ref="Q229:X229" si="0">SUM(Q9:Q228)</f>
        <v>0</v>
      </c>
      <c r="R229" s="110">
        <f t="shared" si="0"/>
        <v>0</v>
      </c>
      <c r="S229" s="110">
        <f t="shared" si="0"/>
        <v>0</v>
      </c>
      <c r="T229" s="110">
        <f t="shared" si="0"/>
        <v>0</v>
      </c>
      <c r="U229" s="110">
        <f t="shared" si="0"/>
        <v>0</v>
      </c>
      <c r="V229" s="110">
        <f t="shared" si="0"/>
        <v>0</v>
      </c>
      <c r="W229" s="110">
        <f t="shared" si="0"/>
        <v>0</v>
      </c>
      <c r="X229" s="110">
        <f t="shared" si="0"/>
        <v>0</v>
      </c>
      <c r="Y229" s="110"/>
      <c r="Z229" s="110"/>
    </row>
    <row r="230" spans="1:26">
      <c r="A230"/>
      <c r="D230" s="180"/>
      <c r="G230" s="79"/>
      <c r="J230" s="577"/>
      <c r="M230" s="482"/>
    </row>
    <row r="231" spans="1:26">
      <c r="A231"/>
      <c r="B231" s="701" t="s">
        <v>88</v>
      </c>
      <c r="C231" s="701"/>
      <c r="D231" s="275"/>
      <c r="E231" s="702" t="s">
        <v>89</v>
      </c>
      <c r="F231" s="702"/>
      <c r="G231" s="702"/>
      <c r="H231" s="702"/>
      <c r="I231" s="702"/>
      <c r="J231" s="702"/>
      <c r="K231" s="113"/>
      <c r="L231" s="178"/>
      <c r="M231" s="482"/>
      <c r="N231" s="113"/>
      <c r="O231" s="113"/>
      <c r="P231" s="113"/>
      <c r="Q231" s="113"/>
      <c r="R231" s="113"/>
      <c r="S231" s="113"/>
      <c r="T231" s="113"/>
      <c r="U231" s="113"/>
    </row>
    <row r="232" spans="1:26">
      <c r="A232"/>
      <c r="B232" s="677" t="s">
        <v>90</v>
      </c>
      <c r="C232" s="678"/>
      <c r="D232" s="679"/>
      <c r="E232" s="703" t="s">
        <v>91</v>
      </c>
      <c r="F232" s="704"/>
      <c r="G232" s="704"/>
      <c r="H232" s="704"/>
      <c r="I232" s="704"/>
      <c r="J232" s="704"/>
      <c r="K232" s="115"/>
      <c r="L232" s="484"/>
      <c r="M232" s="588"/>
      <c r="N232" s="115"/>
      <c r="O232" s="115"/>
      <c r="P232" s="117"/>
      <c r="Q232" s="118"/>
      <c r="R232" s="118"/>
      <c r="S232" s="118"/>
      <c r="T232" s="119"/>
      <c r="U232" s="119"/>
      <c r="V232" s="120"/>
      <c r="W232" s="120"/>
      <c r="X232"/>
    </row>
    <row r="233" spans="1:26">
      <c r="A233"/>
      <c r="B233" s="677" t="s">
        <v>92</v>
      </c>
      <c r="C233" s="678"/>
      <c r="D233" s="679"/>
      <c r="E233" s="680" t="s">
        <v>93</v>
      </c>
      <c r="F233" s="681"/>
      <c r="G233" s="681"/>
      <c r="H233" s="681"/>
      <c r="I233" s="681"/>
      <c r="J233" s="681"/>
      <c r="K233" s="681"/>
      <c r="L233" s="681"/>
      <c r="M233" s="771"/>
      <c r="N233" s="681"/>
      <c r="O233" s="681"/>
      <c r="P233" s="776"/>
      <c r="Q233" s="121"/>
      <c r="R233" s="121"/>
      <c r="S233" s="121"/>
      <c r="T233" s="121"/>
      <c r="U233" s="121"/>
      <c r="V233" s="121"/>
      <c r="W233" s="121"/>
      <c r="X233"/>
    </row>
    <row r="234" spans="1:26">
      <c r="A234"/>
      <c r="B234" s="677" t="s">
        <v>94</v>
      </c>
      <c r="C234" s="678"/>
      <c r="D234" s="679"/>
      <c r="E234" s="607" t="s">
        <v>149</v>
      </c>
      <c r="F234" s="608"/>
      <c r="G234" s="609"/>
      <c r="H234" s="609"/>
      <c r="I234" s="626"/>
      <c r="J234" s="481"/>
      <c r="K234" s="506"/>
      <c r="L234" s="610"/>
      <c r="M234" s="611"/>
      <c r="N234" s="506"/>
      <c r="O234" s="506"/>
      <c r="P234" s="612"/>
      <c r="Q234" s="118"/>
      <c r="R234" s="118"/>
      <c r="S234" s="118"/>
      <c r="T234" s="119"/>
      <c r="U234" s="119"/>
      <c r="V234" s="120"/>
      <c r="W234" s="120"/>
      <c r="X234"/>
    </row>
    <row r="235" spans="1:26">
      <c r="A235"/>
      <c r="B235" s="677" t="s">
        <v>95</v>
      </c>
      <c r="C235" s="678"/>
      <c r="D235" s="679"/>
      <c r="E235" s="680" t="s">
        <v>96</v>
      </c>
      <c r="F235" s="681"/>
      <c r="G235" s="681"/>
      <c r="H235" s="681"/>
      <c r="I235" s="681"/>
      <c r="J235" s="681"/>
      <c r="K235" s="681"/>
      <c r="L235" s="681"/>
      <c r="M235" s="771"/>
      <c r="N235" s="681"/>
      <c r="O235" s="681"/>
      <c r="P235" s="125"/>
      <c r="Q235" s="118"/>
      <c r="R235" s="118"/>
      <c r="S235" s="118"/>
      <c r="T235" s="119"/>
      <c r="U235" s="119"/>
      <c r="V235" s="120"/>
      <c r="W235" s="120"/>
      <c r="X235"/>
    </row>
    <row r="236" spans="1:26">
      <c r="A236"/>
      <c r="B236" s="677" t="s">
        <v>97</v>
      </c>
      <c r="C236" s="678"/>
      <c r="D236" s="679"/>
      <c r="E236" s="680" t="s">
        <v>98</v>
      </c>
      <c r="F236" s="681"/>
      <c r="G236" s="681"/>
      <c r="H236" s="681"/>
      <c r="I236" s="681"/>
      <c r="J236" s="681"/>
      <c r="K236" s="681"/>
      <c r="L236" s="681"/>
      <c r="M236" s="771"/>
      <c r="N236" s="681"/>
      <c r="O236" s="681"/>
      <c r="P236" s="125"/>
      <c r="Q236" s="118"/>
      <c r="R236" s="118"/>
      <c r="S236" s="118"/>
      <c r="T236" s="119"/>
      <c r="U236" s="119"/>
      <c r="V236" s="120"/>
      <c r="W236" s="120"/>
      <c r="X236"/>
    </row>
    <row r="237" spans="1:26">
      <c r="A237"/>
      <c r="B237" s="677" t="s">
        <v>99</v>
      </c>
      <c r="C237" s="678"/>
      <c r="D237" s="679"/>
      <c r="E237" s="680" t="s">
        <v>100</v>
      </c>
      <c r="F237" s="681"/>
      <c r="G237" s="681"/>
      <c r="H237" s="681"/>
      <c r="I237" s="681"/>
      <c r="J237" s="681"/>
      <c r="K237" s="681"/>
      <c r="L237" s="681"/>
      <c r="M237" s="771"/>
      <c r="N237" s="681"/>
      <c r="O237" s="681"/>
      <c r="P237" s="125"/>
      <c r="Q237" s="118"/>
      <c r="R237" s="118"/>
      <c r="S237" s="118"/>
      <c r="T237" s="119"/>
      <c r="U237" s="119"/>
      <c r="V237" s="120"/>
      <c r="W237" s="120"/>
      <c r="X237"/>
    </row>
    <row r="238" spans="1:26">
      <c r="A238"/>
      <c r="B238" s="684" t="s">
        <v>101</v>
      </c>
      <c r="C238" s="685"/>
      <c r="D238" s="686"/>
      <c r="E238" s="680" t="s">
        <v>102</v>
      </c>
      <c r="F238" s="681"/>
      <c r="G238" s="681"/>
      <c r="H238" s="681"/>
      <c r="I238" s="681"/>
      <c r="J238" s="681"/>
      <c r="K238" s="681"/>
      <c r="L238" s="681"/>
      <c r="M238" s="771"/>
      <c r="N238" s="681"/>
      <c r="O238" s="681"/>
      <c r="P238" s="125"/>
      <c r="Q238" s="118"/>
      <c r="R238" s="118"/>
      <c r="S238" s="118"/>
      <c r="T238" s="119"/>
      <c r="U238" s="119"/>
      <c r="V238" s="120"/>
      <c r="W238" s="120"/>
      <c r="X238"/>
    </row>
    <row r="239" spans="1:26">
      <c r="A239"/>
      <c r="B239" s="677" t="s">
        <v>103</v>
      </c>
      <c r="C239" s="678"/>
      <c r="D239" s="679"/>
      <c r="E239" s="687" t="s">
        <v>104</v>
      </c>
      <c r="F239" s="688"/>
      <c r="G239" s="688"/>
      <c r="H239" s="688"/>
      <c r="I239" s="688"/>
      <c r="J239" s="688"/>
      <c r="K239" s="688"/>
      <c r="L239" s="688"/>
      <c r="M239" s="772"/>
      <c r="N239" s="688"/>
      <c r="O239" s="688"/>
      <c r="P239" s="689"/>
      <c r="Q239" s="118"/>
      <c r="R239" s="118"/>
      <c r="S239" s="118"/>
      <c r="T239" s="119"/>
      <c r="U239" s="119"/>
      <c r="V239" s="120"/>
      <c r="W239" s="120"/>
      <c r="X239"/>
    </row>
    <row r="240" spans="1:26">
      <c r="A240"/>
      <c r="B240" s="677" t="s">
        <v>105</v>
      </c>
      <c r="C240" s="678"/>
      <c r="D240" s="678"/>
      <c r="H240" s="506"/>
      <c r="I240" s="590"/>
      <c r="J240" s="481"/>
      <c r="K240" s="506"/>
      <c r="L240" s="505"/>
      <c r="M240" s="481"/>
      <c r="N240" s="506"/>
      <c r="O240" s="120"/>
      <c r="P240" s="120"/>
      <c r="Q240" s="120"/>
      <c r="R240" s="120"/>
      <c r="S240" s="120"/>
      <c r="T240" s="120"/>
      <c r="U240" s="120"/>
      <c r="V240" s="120"/>
      <c r="W240" s="120"/>
      <c r="X240"/>
    </row>
    <row r="241" spans="1:26">
      <c r="A241"/>
      <c r="B241" s="682" t="s">
        <v>106</v>
      </c>
      <c r="C241" s="683"/>
      <c r="D241" s="683"/>
      <c r="G241" s="113"/>
      <c r="H241" s="113"/>
      <c r="I241" s="627"/>
      <c r="J241" s="593"/>
      <c r="K241" s="126"/>
      <c r="L241" s="486"/>
      <c r="M241" s="594"/>
      <c r="N241" s="126"/>
      <c r="O241" s="126"/>
      <c r="P241" s="126"/>
      <c r="Q241" s="126"/>
      <c r="R241" s="126"/>
      <c r="X241"/>
    </row>
    <row r="242" spans="1:26">
      <c r="A242"/>
      <c r="B242" s="677" t="s">
        <v>107</v>
      </c>
      <c r="C242" s="678"/>
      <c r="D242" s="678"/>
      <c r="J242" s="577"/>
      <c r="M242" s="482"/>
      <c r="X242"/>
    </row>
    <row r="243" spans="1:26">
      <c r="A243"/>
      <c r="B243" s="504"/>
      <c r="C243" s="504"/>
      <c r="D243" s="504"/>
      <c r="J243" s="577"/>
      <c r="M243" s="482"/>
      <c r="X243"/>
    </row>
    <row r="244" spans="1:26">
      <c r="A244"/>
      <c r="C244" s="128" t="s">
        <v>108</v>
      </c>
      <c r="D244" s="276"/>
      <c r="G244" s="129"/>
      <c r="H244" s="129"/>
      <c r="I244" s="483"/>
      <c r="J244" s="595"/>
      <c r="K244" s="129"/>
      <c r="M244" s="482"/>
      <c r="X244"/>
    </row>
    <row r="245" spans="1:26">
      <c r="A245"/>
      <c r="B245" s="773" t="s">
        <v>3551</v>
      </c>
      <c r="C245" s="773"/>
      <c r="D245" s="773"/>
      <c r="E245" s="773"/>
      <c r="F245" s="773"/>
      <c r="G245" s="774" t="s">
        <v>3552</v>
      </c>
      <c r="H245" s="774"/>
      <c r="I245" s="774"/>
      <c r="J245" s="774"/>
      <c r="K245" s="774"/>
      <c r="L245" s="774" t="s">
        <v>3553</v>
      </c>
      <c r="M245" s="774"/>
      <c r="N245" s="774"/>
      <c r="O245" s="774"/>
      <c r="P245" s="774"/>
      <c r="Q245" s="774"/>
      <c r="R245" s="774"/>
      <c r="S245" s="774"/>
      <c r="T245" s="774"/>
      <c r="U245" s="774"/>
      <c r="V245" s="774"/>
      <c r="W245" s="596"/>
      <c r="X245" s="596"/>
    </row>
    <row r="246" spans="1:26">
      <c r="A246"/>
      <c r="C246" s="597" t="s">
        <v>3554</v>
      </c>
      <c r="D246" s="598"/>
      <c r="E246" s="598"/>
      <c r="F246" s="775" t="s">
        <v>3555</v>
      </c>
      <c r="G246" s="775"/>
      <c r="H246" s="775"/>
      <c r="I246" s="775"/>
      <c r="J246" s="775"/>
      <c r="K246" s="597"/>
      <c r="L246" s="775" t="s">
        <v>3556</v>
      </c>
      <c r="M246" s="775"/>
      <c r="N246" s="775"/>
      <c r="O246" s="775"/>
      <c r="P246" s="775"/>
      <c r="Q246" s="775"/>
      <c r="R246" s="775"/>
      <c r="S246" s="775"/>
      <c r="T246" s="775"/>
      <c r="U246" s="775"/>
      <c r="V246" s="775"/>
      <c r="W246" s="775"/>
      <c r="X246" s="775"/>
    </row>
    <row r="247" spans="1:26" ht="21" customHeight="1">
      <c r="A247"/>
      <c r="C247" s="128"/>
      <c r="D247" s="129"/>
      <c r="G247" s="129"/>
      <c r="H247" s="129"/>
      <c r="I247" s="483"/>
      <c r="J247" s="483"/>
      <c r="K247" s="129"/>
      <c r="X247"/>
      <c r="Y247"/>
      <c r="Z247"/>
    </row>
  </sheetData>
  <mergeCells count="78">
    <mergeCell ref="F246:J246"/>
    <mergeCell ref="L246:X246"/>
    <mergeCell ref="B241:D241"/>
    <mergeCell ref="B242:D242"/>
    <mergeCell ref="B245:F245"/>
    <mergeCell ref="G245:K245"/>
    <mergeCell ref="L245:V245"/>
    <mergeCell ref="B238:D238"/>
    <mergeCell ref="E238:O238"/>
    <mergeCell ref="B239:D239"/>
    <mergeCell ref="E239:P239"/>
    <mergeCell ref="B240:D240"/>
    <mergeCell ref="B235:D235"/>
    <mergeCell ref="E235:O235"/>
    <mergeCell ref="B236:D236"/>
    <mergeCell ref="E236:O236"/>
    <mergeCell ref="B237:D237"/>
    <mergeCell ref="E237:O237"/>
    <mergeCell ref="B232:D232"/>
    <mergeCell ref="E232:J232"/>
    <mergeCell ref="B233:D233"/>
    <mergeCell ref="E233:P233"/>
    <mergeCell ref="B234:D234"/>
    <mergeCell ref="AN70:AX70"/>
    <mergeCell ref="AH71:AL71"/>
    <mergeCell ref="AN71:AZ71"/>
    <mergeCell ref="B231:C231"/>
    <mergeCell ref="E231:J231"/>
    <mergeCell ref="AD66:AF66"/>
    <mergeCell ref="AD67:AF67"/>
    <mergeCell ref="AD68:AF68"/>
    <mergeCell ref="AD70:AH70"/>
    <mergeCell ref="AI70:AM70"/>
    <mergeCell ref="AD63:AF63"/>
    <mergeCell ref="AG63:AQ63"/>
    <mergeCell ref="AD64:AF64"/>
    <mergeCell ref="AG64:AQ64"/>
    <mergeCell ref="AD65:AF65"/>
    <mergeCell ref="AG65:AR65"/>
    <mergeCell ref="AD60:AF60"/>
    <mergeCell ref="AD61:AF61"/>
    <mergeCell ref="AG61:AQ61"/>
    <mergeCell ref="AD62:AF62"/>
    <mergeCell ref="AG62:AQ62"/>
    <mergeCell ref="AD57:AE57"/>
    <mergeCell ref="AG57:AL57"/>
    <mergeCell ref="AD58:AF58"/>
    <mergeCell ref="AG58:AL58"/>
    <mergeCell ref="AD59:AF59"/>
    <mergeCell ref="AG59:AR59"/>
    <mergeCell ref="Z5:Z8"/>
    <mergeCell ref="M6:N6"/>
    <mergeCell ref="O6:X6"/>
    <mergeCell ref="M7:M8"/>
    <mergeCell ref="N7:N8"/>
    <mergeCell ref="O7:O8"/>
    <mergeCell ref="P7:S7"/>
    <mergeCell ref="T7:T8"/>
    <mergeCell ref="U7:U8"/>
    <mergeCell ref="V7:V8"/>
    <mergeCell ref="W7:W8"/>
    <mergeCell ref="X7:X8"/>
    <mergeCell ref="B2:S2"/>
    <mergeCell ref="T2:Z2"/>
    <mergeCell ref="B3:X3"/>
    <mergeCell ref="B4:D4"/>
    <mergeCell ref="B5:B8"/>
    <mergeCell ref="C5:C8"/>
    <mergeCell ref="D5:D8"/>
    <mergeCell ref="E5:E8"/>
    <mergeCell ref="F5:F8"/>
    <mergeCell ref="G5:G8"/>
    <mergeCell ref="H5:H8"/>
    <mergeCell ref="J5:J8"/>
    <mergeCell ref="K5:K8"/>
    <mergeCell ref="L5:L8"/>
    <mergeCell ref="M5:X5"/>
    <mergeCell ref="Y5:Y8"/>
  </mergeCells>
  <pageMargins left="0.7" right="0.2" top="0.75" bottom="0.25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2:Y167"/>
  <sheetViews>
    <sheetView workbookViewId="0">
      <selection activeCell="L87" sqref="L87"/>
    </sheetView>
  </sheetViews>
  <sheetFormatPr defaultRowHeight="15.75"/>
  <cols>
    <col min="1" max="1" width="1.42578125" style="104" customWidth="1"/>
    <col min="2" max="2" width="5" style="127" customWidth="1"/>
    <col min="3" max="3" width="33.140625" style="180" customWidth="1"/>
    <col min="4" max="4" width="10" style="104" customWidth="1"/>
    <col min="5" max="6" width="9.28515625" style="143" customWidth="1"/>
    <col min="7" max="7" width="17.85546875" style="104" customWidth="1"/>
    <col min="8" max="8" width="15.42578125" style="104" customWidth="1"/>
    <col min="9" max="9" width="15.28515625" style="175" customWidth="1"/>
    <col min="10" max="10" width="10.7109375" style="104" customWidth="1"/>
    <col min="11" max="11" width="16.7109375" style="104" customWidth="1"/>
    <col min="12" max="12" width="10.140625" style="104" customWidth="1"/>
    <col min="13" max="13" width="4.85546875" style="104" customWidth="1"/>
    <col min="14" max="23" width="4.7109375" style="104" customWidth="1"/>
    <col min="24" max="25" width="6.140625" style="104" customWidth="1"/>
  </cols>
  <sheetData>
    <row r="2" spans="2:25" ht="18.75">
      <c r="B2" s="709" t="s">
        <v>64</v>
      </c>
      <c r="C2" s="709"/>
      <c r="D2" s="709"/>
      <c r="E2" s="709"/>
      <c r="F2" s="709"/>
      <c r="G2" s="709"/>
      <c r="H2" s="709"/>
      <c r="I2" s="709"/>
      <c r="J2" s="709"/>
      <c r="K2" s="709"/>
      <c r="L2" s="709"/>
      <c r="M2" s="709"/>
      <c r="N2" s="709"/>
      <c r="O2" s="709"/>
      <c r="P2" s="709"/>
      <c r="Q2" s="709"/>
      <c r="R2" s="709"/>
      <c r="S2" s="710" t="s">
        <v>65</v>
      </c>
      <c r="T2" s="710"/>
      <c r="U2" s="710"/>
      <c r="V2" s="710"/>
      <c r="W2" s="710"/>
      <c r="X2" s="710"/>
      <c r="Y2" s="710"/>
    </row>
    <row r="3" spans="2:25" ht="18.75">
      <c r="B3" s="709" t="s">
        <v>66</v>
      </c>
      <c r="C3" s="709"/>
      <c r="D3" s="709"/>
      <c r="E3" s="709"/>
      <c r="F3" s="709"/>
      <c r="G3" s="709"/>
      <c r="H3" s="709"/>
      <c r="I3" s="709"/>
      <c r="J3" s="709"/>
      <c r="K3" s="709"/>
      <c r="L3" s="709"/>
      <c r="M3" s="709"/>
      <c r="N3" s="709"/>
      <c r="O3" s="709"/>
      <c r="P3" s="709"/>
      <c r="Q3" s="709"/>
      <c r="R3" s="709"/>
      <c r="S3" s="709"/>
      <c r="T3" s="709"/>
      <c r="U3" s="709"/>
      <c r="V3" s="709"/>
      <c r="W3" s="709"/>
      <c r="X3" s="105"/>
    </row>
    <row r="4" spans="2:25">
      <c r="B4" s="711" t="s">
        <v>122</v>
      </c>
      <c r="C4" s="711"/>
      <c r="D4" s="711"/>
      <c r="E4" s="140"/>
      <c r="F4" s="140"/>
      <c r="G4" s="106"/>
      <c r="H4" s="106"/>
      <c r="I4" s="171"/>
      <c r="J4" s="106"/>
      <c r="K4" s="106"/>
      <c r="L4" s="107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8"/>
    </row>
    <row r="5" spans="2:25">
      <c r="B5" s="712" t="s">
        <v>67</v>
      </c>
      <c r="C5" s="713" t="s">
        <v>68</v>
      </c>
      <c r="D5" s="695" t="s">
        <v>69</v>
      </c>
      <c r="E5" s="697" t="s">
        <v>70</v>
      </c>
      <c r="F5" s="697" t="s">
        <v>570</v>
      </c>
      <c r="G5" s="695" t="s">
        <v>71</v>
      </c>
      <c r="H5" s="695" t="s">
        <v>72</v>
      </c>
      <c r="I5" s="724" t="s">
        <v>73</v>
      </c>
      <c r="J5" s="695" t="s">
        <v>74</v>
      </c>
      <c r="K5" s="695" t="s">
        <v>75</v>
      </c>
      <c r="L5" s="714" t="s">
        <v>76</v>
      </c>
      <c r="M5" s="714"/>
      <c r="N5" s="714"/>
      <c r="O5" s="714"/>
      <c r="P5" s="714"/>
      <c r="Q5" s="714"/>
      <c r="R5" s="714"/>
      <c r="S5" s="714"/>
      <c r="T5" s="714"/>
      <c r="U5" s="714"/>
      <c r="V5" s="714"/>
      <c r="W5" s="714"/>
      <c r="X5" s="715" t="s">
        <v>77</v>
      </c>
      <c r="Y5" s="718" t="s">
        <v>78</v>
      </c>
    </row>
    <row r="6" spans="2:25">
      <c r="B6" s="712"/>
      <c r="C6" s="713"/>
      <c r="D6" s="708"/>
      <c r="E6" s="698"/>
      <c r="F6" s="698"/>
      <c r="G6" s="708"/>
      <c r="H6" s="708"/>
      <c r="I6" s="725"/>
      <c r="J6" s="708"/>
      <c r="K6" s="708"/>
      <c r="L6" s="714" t="s">
        <v>79</v>
      </c>
      <c r="M6" s="714"/>
      <c r="N6" s="721" t="s">
        <v>80</v>
      </c>
      <c r="O6" s="722"/>
      <c r="P6" s="722"/>
      <c r="Q6" s="722"/>
      <c r="R6" s="722"/>
      <c r="S6" s="722"/>
      <c r="T6" s="722"/>
      <c r="U6" s="722"/>
      <c r="V6" s="722"/>
      <c r="W6" s="723"/>
      <c r="X6" s="716"/>
      <c r="Y6" s="719"/>
    </row>
    <row r="7" spans="2:25">
      <c r="B7" s="712"/>
      <c r="C7" s="713"/>
      <c r="D7" s="708"/>
      <c r="E7" s="698"/>
      <c r="F7" s="698"/>
      <c r="G7" s="708"/>
      <c r="H7" s="708"/>
      <c r="I7" s="725"/>
      <c r="J7" s="708"/>
      <c r="K7" s="708"/>
      <c r="L7" s="693" t="s">
        <v>81</v>
      </c>
      <c r="M7" s="695" t="s">
        <v>82</v>
      </c>
      <c r="N7" s="695" t="s">
        <v>0</v>
      </c>
      <c r="O7" s="705" t="s">
        <v>1</v>
      </c>
      <c r="P7" s="706"/>
      <c r="Q7" s="706"/>
      <c r="R7" s="707"/>
      <c r="S7" s="695" t="s">
        <v>2</v>
      </c>
      <c r="T7" s="695" t="s">
        <v>3</v>
      </c>
      <c r="U7" s="695" t="s">
        <v>4</v>
      </c>
      <c r="V7" s="695" t="s">
        <v>5</v>
      </c>
      <c r="W7" s="695" t="s">
        <v>6</v>
      </c>
      <c r="X7" s="716"/>
      <c r="Y7" s="719"/>
    </row>
    <row r="8" spans="2:25" ht="36.75" customHeight="1">
      <c r="B8" s="712"/>
      <c r="C8" s="713"/>
      <c r="D8" s="696"/>
      <c r="E8" s="699"/>
      <c r="F8" s="699"/>
      <c r="G8" s="696"/>
      <c r="H8" s="696"/>
      <c r="I8" s="726"/>
      <c r="J8" s="696"/>
      <c r="K8" s="696"/>
      <c r="L8" s="694"/>
      <c r="M8" s="696"/>
      <c r="N8" s="696"/>
      <c r="O8" s="109" t="s">
        <v>83</v>
      </c>
      <c r="P8" s="109" t="s">
        <v>84</v>
      </c>
      <c r="Q8" s="109" t="s">
        <v>85</v>
      </c>
      <c r="R8" s="109" t="s">
        <v>86</v>
      </c>
      <c r="S8" s="696"/>
      <c r="T8" s="696"/>
      <c r="U8" s="696"/>
      <c r="V8" s="696"/>
      <c r="W8" s="696"/>
      <c r="X8" s="717"/>
      <c r="Y8" s="720"/>
    </row>
    <row r="9" spans="2:25" ht="57.75" customHeight="1">
      <c r="B9" s="130">
        <v>1</v>
      </c>
      <c r="C9" s="325" t="s">
        <v>2892</v>
      </c>
      <c r="D9" s="110"/>
      <c r="E9" s="130" t="s">
        <v>47</v>
      </c>
      <c r="F9" s="130" t="s">
        <v>2</v>
      </c>
      <c r="G9" s="169" t="s">
        <v>127</v>
      </c>
      <c r="H9" s="110"/>
      <c r="I9" s="324">
        <v>500000</v>
      </c>
      <c r="J9" s="110"/>
      <c r="K9" s="110"/>
      <c r="L9" s="110"/>
      <c r="M9" s="110"/>
      <c r="N9" s="242">
        <v>1</v>
      </c>
      <c r="O9" s="242" t="s">
        <v>150</v>
      </c>
      <c r="P9" s="242" t="s">
        <v>150</v>
      </c>
      <c r="Q9" s="242" t="s">
        <v>150</v>
      </c>
      <c r="R9" s="242" t="s">
        <v>150</v>
      </c>
      <c r="S9" s="242" t="s">
        <v>150</v>
      </c>
      <c r="T9" s="242" t="s">
        <v>150</v>
      </c>
      <c r="U9" s="242" t="s">
        <v>150</v>
      </c>
      <c r="V9" s="242" t="s">
        <v>150</v>
      </c>
      <c r="W9" s="242" t="s">
        <v>150</v>
      </c>
      <c r="X9" s="110"/>
      <c r="Y9" s="110"/>
    </row>
    <row r="10" spans="2:25" ht="57.75" customHeight="1">
      <c r="B10" s="130">
        <v>2</v>
      </c>
      <c r="C10" s="235" t="s">
        <v>2893</v>
      </c>
      <c r="D10" s="110"/>
      <c r="E10" s="130" t="s">
        <v>47</v>
      </c>
      <c r="F10" s="130" t="s">
        <v>2</v>
      </c>
      <c r="G10" s="169" t="s">
        <v>127</v>
      </c>
      <c r="H10" s="110"/>
      <c r="I10" s="324">
        <v>500000</v>
      </c>
      <c r="J10" s="110"/>
      <c r="K10" s="110"/>
      <c r="L10" s="110"/>
      <c r="M10" s="110"/>
      <c r="N10" s="242">
        <v>1</v>
      </c>
      <c r="O10" s="242" t="s">
        <v>150</v>
      </c>
      <c r="P10" s="242" t="s">
        <v>150</v>
      </c>
      <c r="Q10" s="242" t="s">
        <v>150</v>
      </c>
      <c r="R10" s="242" t="s">
        <v>150</v>
      </c>
      <c r="S10" s="242" t="s">
        <v>150</v>
      </c>
      <c r="T10" s="242" t="s">
        <v>150</v>
      </c>
      <c r="U10" s="242" t="s">
        <v>150</v>
      </c>
      <c r="V10" s="242" t="s">
        <v>150</v>
      </c>
      <c r="W10" s="242" t="s">
        <v>150</v>
      </c>
      <c r="X10" s="110"/>
      <c r="Y10" s="110"/>
    </row>
    <row r="11" spans="2:25" ht="57.75" customHeight="1">
      <c r="B11" s="130">
        <v>3</v>
      </c>
      <c r="C11" s="235" t="s">
        <v>2894</v>
      </c>
      <c r="D11" s="110"/>
      <c r="E11" s="130" t="s">
        <v>47</v>
      </c>
      <c r="F11" s="130" t="s">
        <v>2</v>
      </c>
      <c r="G11" s="169" t="s">
        <v>127</v>
      </c>
      <c r="H11" s="110"/>
      <c r="I11" s="324">
        <v>500000</v>
      </c>
      <c r="J11" s="110"/>
      <c r="K11" s="110"/>
      <c r="L11" s="110"/>
      <c r="M11" s="110"/>
      <c r="N11" s="242">
        <v>1</v>
      </c>
      <c r="O11" s="242" t="s">
        <v>150</v>
      </c>
      <c r="P11" s="242" t="s">
        <v>150</v>
      </c>
      <c r="Q11" s="242" t="s">
        <v>150</v>
      </c>
      <c r="R11" s="242" t="s">
        <v>150</v>
      </c>
      <c r="S11" s="242" t="s">
        <v>150</v>
      </c>
      <c r="T11" s="242" t="s">
        <v>150</v>
      </c>
      <c r="U11" s="242" t="s">
        <v>150</v>
      </c>
      <c r="V11" s="242" t="s">
        <v>150</v>
      </c>
      <c r="W11" s="242" t="s">
        <v>150</v>
      </c>
      <c r="X11" s="110"/>
      <c r="Y11" s="110"/>
    </row>
    <row r="12" spans="2:25" ht="57.75" customHeight="1">
      <c r="B12" s="130">
        <v>4</v>
      </c>
      <c r="C12" s="235" t="s">
        <v>2895</v>
      </c>
      <c r="D12" s="110"/>
      <c r="E12" s="130" t="s">
        <v>47</v>
      </c>
      <c r="F12" s="130" t="s">
        <v>2</v>
      </c>
      <c r="G12" s="169" t="s">
        <v>127</v>
      </c>
      <c r="H12" s="110"/>
      <c r="I12" s="324">
        <v>500000</v>
      </c>
      <c r="J12" s="110"/>
      <c r="K12" s="110"/>
      <c r="L12" s="110"/>
      <c r="M12" s="110"/>
      <c r="N12" s="242">
        <v>1</v>
      </c>
      <c r="O12" s="242" t="s">
        <v>150</v>
      </c>
      <c r="P12" s="242" t="s">
        <v>150</v>
      </c>
      <c r="Q12" s="242" t="s">
        <v>150</v>
      </c>
      <c r="R12" s="242" t="s">
        <v>150</v>
      </c>
      <c r="S12" s="242" t="s">
        <v>150</v>
      </c>
      <c r="T12" s="242" t="s">
        <v>150</v>
      </c>
      <c r="U12" s="242" t="s">
        <v>150</v>
      </c>
      <c r="V12" s="242" t="s">
        <v>150</v>
      </c>
      <c r="W12" s="242" t="s">
        <v>150</v>
      </c>
      <c r="X12" s="110"/>
      <c r="Y12" s="110"/>
    </row>
    <row r="13" spans="2:25" ht="57.75" customHeight="1">
      <c r="B13" s="130">
        <v>5</v>
      </c>
      <c r="C13" s="235" t="s">
        <v>2896</v>
      </c>
      <c r="D13" s="110"/>
      <c r="E13" s="130" t="s">
        <v>47</v>
      </c>
      <c r="F13" s="130" t="s">
        <v>2</v>
      </c>
      <c r="G13" s="169" t="s">
        <v>127</v>
      </c>
      <c r="H13" s="110"/>
      <c r="I13" s="324">
        <v>500000</v>
      </c>
      <c r="J13" s="110"/>
      <c r="K13" s="110"/>
      <c r="L13" s="110"/>
      <c r="M13" s="110"/>
      <c r="N13" s="242">
        <v>1</v>
      </c>
      <c r="O13" s="242" t="s">
        <v>150</v>
      </c>
      <c r="P13" s="242" t="s">
        <v>150</v>
      </c>
      <c r="Q13" s="242" t="s">
        <v>150</v>
      </c>
      <c r="R13" s="242" t="s">
        <v>150</v>
      </c>
      <c r="S13" s="242" t="s">
        <v>150</v>
      </c>
      <c r="T13" s="242" t="s">
        <v>150</v>
      </c>
      <c r="U13" s="242" t="s">
        <v>150</v>
      </c>
      <c r="V13" s="242" t="s">
        <v>150</v>
      </c>
      <c r="W13" s="242" t="s">
        <v>150</v>
      </c>
      <c r="X13" s="110"/>
      <c r="Y13" s="110"/>
    </row>
    <row r="14" spans="2:25" ht="57.75" customHeight="1">
      <c r="B14" s="130">
        <v>6</v>
      </c>
      <c r="C14" s="235" t="s">
        <v>2897</v>
      </c>
      <c r="D14" s="110"/>
      <c r="E14" s="130" t="s">
        <v>47</v>
      </c>
      <c r="F14" s="130" t="s">
        <v>2</v>
      </c>
      <c r="G14" s="169" t="s">
        <v>127</v>
      </c>
      <c r="H14" s="110"/>
      <c r="I14" s="324">
        <v>500000</v>
      </c>
      <c r="J14" s="110"/>
      <c r="K14" s="110"/>
      <c r="L14" s="110"/>
      <c r="M14" s="110"/>
      <c r="N14" s="242">
        <v>1</v>
      </c>
      <c r="O14" s="242" t="s">
        <v>150</v>
      </c>
      <c r="P14" s="242" t="s">
        <v>150</v>
      </c>
      <c r="Q14" s="242" t="s">
        <v>150</v>
      </c>
      <c r="R14" s="242" t="s">
        <v>150</v>
      </c>
      <c r="S14" s="242" t="s">
        <v>150</v>
      </c>
      <c r="T14" s="242" t="s">
        <v>150</v>
      </c>
      <c r="U14" s="242" t="s">
        <v>150</v>
      </c>
      <c r="V14" s="242" t="s">
        <v>150</v>
      </c>
      <c r="W14" s="242" t="s">
        <v>150</v>
      </c>
      <c r="X14" s="110"/>
      <c r="Y14" s="110"/>
    </row>
    <row r="15" spans="2:25" ht="57.75" customHeight="1">
      <c r="B15" s="130">
        <v>7</v>
      </c>
      <c r="C15" s="328" t="s">
        <v>2898</v>
      </c>
      <c r="D15" s="110"/>
      <c r="E15" s="130" t="s">
        <v>47</v>
      </c>
      <c r="F15" s="130" t="s">
        <v>2</v>
      </c>
      <c r="G15" s="169" t="s">
        <v>127</v>
      </c>
      <c r="H15" s="110"/>
      <c r="I15" s="324">
        <v>500000</v>
      </c>
      <c r="J15" s="110"/>
      <c r="K15" s="110"/>
      <c r="L15" s="110"/>
      <c r="M15" s="110"/>
      <c r="N15" s="242">
        <v>1</v>
      </c>
      <c r="O15" s="242" t="s">
        <v>150</v>
      </c>
      <c r="P15" s="242" t="s">
        <v>150</v>
      </c>
      <c r="Q15" s="242" t="s">
        <v>150</v>
      </c>
      <c r="R15" s="242" t="s">
        <v>150</v>
      </c>
      <c r="S15" s="242" t="s">
        <v>150</v>
      </c>
      <c r="T15" s="242" t="s">
        <v>150</v>
      </c>
      <c r="U15" s="242" t="s">
        <v>150</v>
      </c>
      <c r="V15" s="242" t="s">
        <v>150</v>
      </c>
      <c r="W15" s="242" t="s">
        <v>150</v>
      </c>
      <c r="X15" s="110"/>
      <c r="Y15" s="110"/>
    </row>
    <row r="16" spans="2:25" ht="57.75" customHeight="1">
      <c r="B16" s="130">
        <v>8</v>
      </c>
      <c r="C16" s="235" t="s">
        <v>2899</v>
      </c>
      <c r="D16" s="110"/>
      <c r="E16" s="130" t="s">
        <v>36</v>
      </c>
      <c r="F16" s="130" t="s">
        <v>2</v>
      </c>
      <c r="G16" s="169" t="s">
        <v>127</v>
      </c>
      <c r="H16" s="110"/>
      <c r="I16" s="324">
        <v>1000000</v>
      </c>
      <c r="J16" s="110"/>
      <c r="K16" s="110"/>
      <c r="L16" s="110"/>
      <c r="M16" s="110"/>
      <c r="N16" s="242">
        <v>1</v>
      </c>
      <c r="O16" s="242" t="s">
        <v>150</v>
      </c>
      <c r="P16" s="242" t="s">
        <v>150</v>
      </c>
      <c r="Q16" s="242" t="s">
        <v>150</v>
      </c>
      <c r="R16" s="242" t="s">
        <v>150</v>
      </c>
      <c r="S16" s="242" t="s">
        <v>150</v>
      </c>
      <c r="T16" s="242" t="s">
        <v>150</v>
      </c>
      <c r="U16" s="242" t="s">
        <v>150</v>
      </c>
      <c r="V16" s="242" t="s">
        <v>150</v>
      </c>
      <c r="W16" s="242" t="s">
        <v>150</v>
      </c>
      <c r="X16" s="110"/>
      <c r="Y16" s="110"/>
    </row>
    <row r="17" spans="2:25" ht="57.75" customHeight="1">
      <c r="B17" s="130">
        <v>9</v>
      </c>
      <c r="C17" s="235" t="s">
        <v>2900</v>
      </c>
      <c r="D17" s="110"/>
      <c r="E17" s="130" t="s">
        <v>49</v>
      </c>
      <c r="F17" s="130" t="s">
        <v>2</v>
      </c>
      <c r="G17" s="169" t="s">
        <v>127</v>
      </c>
      <c r="H17" s="110"/>
      <c r="I17" s="324">
        <v>1000000</v>
      </c>
      <c r="J17" s="110"/>
      <c r="K17" s="110"/>
      <c r="L17" s="110"/>
      <c r="M17" s="110"/>
      <c r="N17" s="242">
        <v>1</v>
      </c>
      <c r="O17" s="242" t="s">
        <v>150</v>
      </c>
      <c r="P17" s="242" t="s">
        <v>150</v>
      </c>
      <c r="Q17" s="242" t="s">
        <v>150</v>
      </c>
      <c r="R17" s="242" t="s">
        <v>150</v>
      </c>
      <c r="S17" s="242" t="s">
        <v>150</v>
      </c>
      <c r="T17" s="242" t="s">
        <v>150</v>
      </c>
      <c r="U17" s="242" t="s">
        <v>150</v>
      </c>
      <c r="V17" s="242" t="s">
        <v>150</v>
      </c>
      <c r="W17" s="242" t="s">
        <v>150</v>
      </c>
      <c r="X17" s="110"/>
      <c r="Y17" s="110"/>
    </row>
    <row r="18" spans="2:25" ht="57.75" customHeight="1">
      <c r="B18" s="130">
        <v>10</v>
      </c>
      <c r="C18" s="235" t="s">
        <v>2901</v>
      </c>
      <c r="D18" s="110"/>
      <c r="E18" s="130" t="s">
        <v>49</v>
      </c>
      <c r="F18" s="130" t="s">
        <v>2</v>
      </c>
      <c r="G18" s="169" t="s">
        <v>127</v>
      </c>
      <c r="H18" s="110"/>
      <c r="I18" s="324">
        <v>1000000</v>
      </c>
      <c r="J18" s="110"/>
      <c r="K18" s="110"/>
      <c r="L18" s="110"/>
      <c r="M18" s="110"/>
      <c r="N18" s="242">
        <v>1</v>
      </c>
      <c r="O18" s="242" t="s">
        <v>150</v>
      </c>
      <c r="P18" s="242" t="s">
        <v>150</v>
      </c>
      <c r="Q18" s="242" t="s">
        <v>150</v>
      </c>
      <c r="R18" s="242" t="s">
        <v>150</v>
      </c>
      <c r="S18" s="242" t="s">
        <v>150</v>
      </c>
      <c r="T18" s="242" t="s">
        <v>150</v>
      </c>
      <c r="U18" s="242" t="s">
        <v>150</v>
      </c>
      <c r="V18" s="242" t="s">
        <v>150</v>
      </c>
      <c r="W18" s="242" t="s">
        <v>150</v>
      </c>
      <c r="X18" s="110"/>
      <c r="Y18" s="110"/>
    </row>
    <row r="19" spans="2:25" ht="57.75" customHeight="1">
      <c r="B19" s="130">
        <v>11</v>
      </c>
      <c r="C19" s="235" t="s">
        <v>2902</v>
      </c>
      <c r="D19" s="110"/>
      <c r="E19" s="130" t="s">
        <v>49</v>
      </c>
      <c r="F19" s="130" t="s">
        <v>2</v>
      </c>
      <c r="G19" s="169" t="s">
        <v>127</v>
      </c>
      <c r="H19" s="110"/>
      <c r="I19" s="324">
        <v>1000000</v>
      </c>
      <c r="J19" s="110"/>
      <c r="K19" s="110"/>
      <c r="L19" s="110"/>
      <c r="M19" s="110"/>
      <c r="N19" s="242">
        <v>1</v>
      </c>
      <c r="O19" s="242" t="s">
        <v>150</v>
      </c>
      <c r="P19" s="242" t="s">
        <v>150</v>
      </c>
      <c r="Q19" s="242" t="s">
        <v>150</v>
      </c>
      <c r="R19" s="242" t="s">
        <v>150</v>
      </c>
      <c r="S19" s="242" t="s">
        <v>150</v>
      </c>
      <c r="T19" s="242" t="s">
        <v>150</v>
      </c>
      <c r="U19" s="242" t="s">
        <v>150</v>
      </c>
      <c r="V19" s="242" t="s">
        <v>150</v>
      </c>
      <c r="W19" s="242" t="s">
        <v>150</v>
      </c>
      <c r="X19" s="110"/>
      <c r="Y19" s="110"/>
    </row>
    <row r="20" spans="2:25" ht="57.75" customHeight="1">
      <c r="B20" s="130">
        <v>12</v>
      </c>
      <c r="C20" s="235" t="s">
        <v>2903</v>
      </c>
      <c r="D20" s="110"/>
      <c r="E20" s="130" t="s">
        <v>49</v>
      </c>
      <c r="F20" s="130" t="s">
        <v>2</v>
      </c>
      <c r="G20" s="169" t="s">
        <v>127</v>
      </c>
      <c r="H20" s="110"/>
      <c r="I20" s="324">
        <v>1000000</v>
      </c>
      <c r="J20" s="110"/>
      <c r="K20" s="110"/>
      <c r="L20" s="110"/>
      <c r="M20" s="110"/>
      <c r="N20" s="242">
        <v>1</v>
      </c>
      <c r="O20" s="242" t="s">
        <v>150</v>
      </c>
      <c r="P20" s="242" t="s">
        <v>150</v>
      </c>
      <c r="Q20" s="242" t="s">
        <v>150</v>
      </c>
      <c r="R20" s="242" t="s">
        <v>150</v>
      </c>
      <c r="S20" s="242" t="s">
        <v>150</v>
      </c>
      <c r="T20" s="242" t="s">
        <v>150</v>
      </c>
      <c r="U20" s="242" t="s">
        <v>150</v>
      </c>
      <c r="V20" s="242" t="s">
        <v>150</v>
      </c>
      <c r="W20" s="242" t="s">
        <v>150</v>
      </c>
      <c r="X20" s="110"/>
      <c r="Y20" s="110"/>
    </row>
    <row r="21" spans="2:25" ht="57.75" customHeight="1">
      <c r="B21" s="130">
        <v>13</v>
      </c>
      <c r="C21" s="235" t="s">
        <v>2904</v>
      </c>
      <c r="D21" s="110"/>
      <c r="E21" s="130" t="s">
        <v>45</v>
      </c>
      <c r="F21" s="130" t="s">
        <v>2</v>
      </c>
      <c r="G21" s="169" t="s">
        <v>127</v>
      </c>
      <c r="H21" s="110"/>
      <c r="I21" s="324">
        <v>1500000</v>
      </c>
      <c r="J21" s="110"/>
      <c r="K21" s="110"/>
      <c r="L21" s="110"/>
      <c r="M21" s="110"/>
      <c r="N21" s="242">
        <v>1</v>
      </c>
      <c r="O21" s="242" t="s">
        <v>150</v>
      </c>
      <c r="P21" s="242" t="s">
        <v>150</v>
      </c>
      <c r="Q21" s="242" t="s">
        <v>150</v>
      </c>
      <c r="R21" s="242" t="s">
        <v>150</v>
      </c>
      <c r="S21" s="242" t="s">
        <v>150</v>
      </c>
      <c r="T21" s="242" t="s">
        <v>150</v>
      </c>
      <c r="U21" s="242" t="s">
        <v>150</v>
      </c>
      <c r="V21" s="242" t="s">
        <v>150</v>
      </c>
      <c r="W21" s="242" t="s">
        <v>150</v>
      </c>
      <c r="X21" s="110"/>
      <c r="Y21" s="110"/>
    </row>
    <row r="22" spans="2:25" ht="57.75" customHeight="1">
      <c r="B22" s="130">
        <v>14</v>
      </c>
      <c r="C22" s="235" t="s">
        <v>2905</v>
      </c>
      <c r="D22" s="110"/>
      <c r="E22" s="130" t="s">
        <v>45</v>
      </c>
      <c r="F22" s="130" t="s">
        <v>2</v>
      </c>
      <c r="G22" s="169" t="s">
        <v>127</v>
      </c>
      <c r="H22" s="110"/>
      <c r="I22" s="324">
        <v>1500000</v>
      </c>
      <c r="J22" s="110"/>
      <c r="K22" s="110"/>
      <c r="L22" s="110"/>
      <c r="M22" s="110"/>
      <c r="N22" s="242">
        <v>1</v>
      </c>
      <c r="O22" s="242" t="s">
        <v>150</v>
      </c>
      <c r="P22" s="242" t="s">
        <v>150</v>
      </c>
      <c r="Q22" s="242" t="s">
        <v>150</v>
      </c>
      <c r="R22" s="242" t="s">
        <v>150</v>
      </c>
      <c r="S22" s="242" t="s">
        <v>150</v>
      </c>
      <c r="T22" s="242" t="s">
        <v>150</v>
      </c>
      <c r="U22" s="242" t="s">
        <v>150</v>
      </c>
      <c r="V22" s="242" t="s">
        <v>150</v>
      </c>
      <c r="W22" s="242" t="s">
        <v>150</v>
      </c>
      <c r="X22" s="110"/>
      <c r="Y22" s="110"/>
    </row>
    <row r="23" spans="2:25" ht="57.75" customHeight="1">
      <c r="B23" s="130">
        <v>15</v>
      </c>
      <c r="C23" s="235" t="s">
        <v>2906</v>
      </c>
      <c r="D23" s="110"/>
      <c r="E23" s="130" t="s">
        <v>45</v>
      </c>
      <c r="F23" s="130" t="s">
        <v>2</v>
      </c>
      <c r="G23" s="169" t="s">
        <v>127</v>
      </c>
      <c r="H23" s="110"/>
      <c r="I23" s="324">
        <v>1000000</v>
      </c>
      <c r="J23" s="110"/>
      <c r="K23" s="110"/>
      <c r="L23" s="110"/>
      <c r="M23" s="110"/>
      <c r="N23" s="242">
        <v>1</v>
      </c>
      <c r="O23" s="242" t="s">
        <v>150</v>
      </c>
      <c r="P23" s="242" t="s">
        <v>150</v>
      </c>
      <c r="Q23" s="242" t="s">
        <v>150</v>
      </c>
      <c r="R23" s="242" t="s">
        <v>150</v>
      </c>
      <c r="S23" s="242" t="s">
        <v>150</v>
      </c>
      <c r="T23" s="242" t="s">
        <v>150</v>
      </c>
      <c r="U23" s="242" t="s">
        <v>150</v>
      </c>
      <c r="V23" s="242" t="s">
        <v>150</v>
      </c>
      <c r="W23" s="242" t="s">
        <v>150</v>
      </c>
      <c r="X23" s="110"/>
      <c r="Y23" s="110"/>
    </row>
    <row r="24" spans="2:25" ht="57.75" customHeight="1">
      <c r="B24" s="130">
        <v>16</v>
      </c>
      <c r="C24" s="235" t="s">
        <v>2907</v>
      </c>
      <c r="D24" s="110"/>
      <c r="E24" s="130" t="s">
        <v>45</v>
      </c>
      <c r="F24" s="130" t="s">
        <v>2</v>
      </c>
      <c r="G24" s="169" t="s">
        <v>127</v>
      </c>
      <c r="H24" s="110"/>
      <c r="I24" s="324">
        <v>1000000</v>
      </c>
      <c r="J24" s="110"/>
      <c r="K24" s="110"/>
      <c r="L24" s="110"/>
      <c r="M24" s="110"/>
      <c r="N24" s="242">
        <v>1</v>
      </c>
      <c r="O24" s="242" t="s">
        <v>150</v>
      </c>
      <c r="P24" s="242" t="s">
        <v>150</v>
      </c>
      <c r="Q24" s="242" t="s">
        <v>150</v>
      </c>
      <c r="R24" s="242" t="s">
        <v>150</v>
      </c>
      <c r="S24" s="242" t="s">
        <v>150</v>
      </c>
      <c r="T24" s="242" t="s">
        <v>150</v>
      </c>
      <c r="U24" s="242" t="s">
        <v>150</v>
      </c>
      <c r="V24" s="242" t="s">
        <v>150</v>
      </c>
      <c r="W24" s="242" t="s">
        <v>150</v>
      </c>
      <c r="X24" s="110"/>
      <c r="Y24" s="110"/>
    </row>
    <row r="25" spans="2:25" ht="57.75" customHeight="1">
      <c r="B25" s="130">
        <v>17</v>
      </c>
      <c r="C25" s="235" t="s">
        <v>2908</v>
      </c>
      <c r="D25" s="110"/>
      <c r="E25" s="130" t="s">
        <v>45</v>
      </c>
      <c r="F25" s="130" t="s">
        <v>2</v>
      </c>
      <c r="G25" s="169" t="s">
        <v>127</v>
      </c>
      <c r="H25" s="110"/>
      <c r="I25" s="324">
        <v>1000000</v>
      </c>
      <c r="J25" s="110"/>
      <c r="K25" s="110"/>
      <c r="L25" s="110"/>
      <c r="M25" s="110"/>
      <c r="N25" s="242">
        <v>1</v>
      </c>
      <c r="O25" s="242" t="s">
        <v>150</v>
      </c>
      <c r="P25" s="242" t="s">
        <v>150</v>
      </c>
      <c r="Q25" s="242" t="s">
        <v>150</v>
      </c>
      <c r="R25" s="242" t="s">
        <v>150</v>
      </c>
      <c r="S25" s="242" t="s">
        <v>150</v>
      </c>
      <c r="T25" s="242" t="s">
        <v>150</v>
      </c>
      <c r="U25" s="242" t="s">
        <v>150</v>
      </c>
      <c r="V25" s="242" t="s">
        <v>150</v>
      </c>
      <c r="W25" s="242" t="s">
        <v>150</v>
      </c>
      <c r="X25" s="110"/>
      <c r="Y25" s="110"/>
    </row>
    <row r="26" spans="2:25" ht="57.75" customHeight="1">
      <c r="B26" s="130">
        <v>18</v>
      </c>
      <c r="C26" s="235" t="s">
        <v>2909</v>
      </c>
      <c r="D26" s="110"/>
      <c r="E26" s="130" t="s">
        <v>45</v>
      </c>
      <c r="F26" s="130" t="s">
        <v>2</v>
      </c>
      <c r="G26" s="169" t="s">
        <v>127</v>
      </c>
      <c r="H26" s="110"/>
      <c r="I26" s="324">
        <v>1000000</v>
      </c>
      <c r="J26" s="110"/>
      <c r="K26" s="110"/>
      <c r="L26" s="110"/>
      <c r="M26" s="110"/>
      <c r="N26" s="242">
        <v>1</v>
      </c>
      <c r="O26" s="242" t="s">
        <v>150</v>
      </c>
      <c r="P26" s="242" t="s">
        <v>150</v>
      </c>
      <c r="Q26" s="242" t="s">
        <v>150</v>
      </c>
      <c r="R26" s="242" t="s">
        <v>150</v>
      </c>
      <c r="S26" s="242" t="s">
        <v>150</v>
      </c>
      <c r="T26" s="242" t="s">
        <v>150</v>
      </c>
      <c r="U26" s="242" t="s">
        <v>150</v>
      </c>
      <c r="V26" s="242" t="s">
        <v>150</v>
      </c>
      <c r="W26" s="242" t="s">
        <v>150</v>
      </c>
      <c r="X26" s="110"/>
      <c r="Y26" s="110"/>
    </row>
    <row r="27" spans="2:25" ht="57.75" customHeight="1">
      <c r="B27" s="130">
        <v>19</v>
      </c>
      <c r="C27" s="235" t="s">
        <v>2910</v>
      </c>
      <c r="D27" s="110"/>
      <c r="E27" s="130" t="s">
        <v>45</v>
      </c>
      <c r="F27" s="130" t="s">
        <v>2</v>
      </c>
      <c r="G27" s="169" t="s">
        <v>127</v>
      </c>
      <c r="H27" s="110"/>
      <c r="I27" s="324">
        <v>1000000</v>
      </c>
      <c r="J27" s="110"/>
      <c r="K27" s="110"/>
      <c r="L27" s="110"/>
      <c r="M27" s="110"/>
      <c r="N27" s="242">
        <v>1</v>
      </c>
      <c r="O27" s="242" t="s">
        <v>150</v>
      </c>
      <c r="P27" s="242" t="s">
        <v>150</v>
      </c>
      <c r="Q27" s="242" t="s">
        <v>150</v>
      </c>
      <c r="R27" s="242" t="s">
        <v>150</v>
      </c>
      <c r="S27" s="242" t="s">
        <v>150</v>
      </c>
      <c r="T27" s="242" t="s">
        <v>150</v>
      </c>
      <c r="U27" s="242" t="s">
        <v>150</v>
      </c>
      <c r="V27" s="242" t="s">
        <v>150</v>
      </c>
      <c r="W27" s="242" t="s">
        <v>150</v>
      </c>
      <c r="X27" s="110"/>
      <c r="Y27" s="110"/>
    </row>
    <row r="28" spans="2:25" ht="57.75" customHeight="1">
      <c r="B28" s="130">
        <v>20</v>
      </c>
      <c r="C28" s="235" t="s">
        <v>2911</v>
      </c>
      <c r="D28" s="110"/>
      <c r="E28" s="130" t="s">
        <v>45</v>
      </c>
      <c r="F28" s="130" t="s">
        <v>2</v>
      </c>
      <c r="G28" s="169" t="s">
        <v>127</v>
      </c>
      <c r="H28" s="110"/>
      <c r="I28" s="324">
        <v>1000000</v>
      </c>
      <c r="J28" s="110"/>
      <c r="K28" s="110"/>
      <c r="L28" s="110"/>
      <c r="M28" s="110"/>
      <c r="N28" s="242">
        <v>1</v>
      </c>
      <c r="O28" s="242" t="s">
        <v>150</v>
      </c>
      <c r="P28" s="242" t="s">
        <v>150</v>
      </c>
      <c r="Q28" s="242" t="s">
        <v>150</v>
      </c>
      <c r="R28" s="242" t="s">
        <v>150</v>
      </c>
      <c r="S28" s="242" t="s">
        <v>150</v>
      </c>
      <c r="T28" s="242" t="s">
        <v>150</v>
      </c>
      <c r="U28" s="242" t="s">
        <v>150</v>
      </c>
      <c r="V28" s="242" t="s">
        <v>150</v>
      </c>
      <c r="W28" s="242" t="s">
        <v>150</v>
      </c>
      <c r="X28" s="110"/>
      <c r="Y28" s="110"/>
    </row>
    <row r="29" spans="2:25" ht="57.75" customHeight="1">
      <c r="B29" s="130">
        <v>21</v>
      </c>
      <c r="C29" s="235" t="s">
        <v>2912</v>
      </c>
      <c r="D29" s="110"/>
      <c r="E29" s="130" t="s">
        <v>45</v>
      </c>
      <c r="F29" s="130" t="s">
        <v>2</v>
      </c>
      <c r="G29" s="169" t="s">
        <v>127</v>
      </c>
      <c r="H29" s="110"/>
      <c r="I29" s="324">
        <v>1000000</v>
      </c>
      <c r="J29" s="110"/>
      <c r="K29" s="110"/>
      <c r="L29" s="110"/>
      <c r="M29" s="110"/>
      <c r="N29" s="242">
        <v>1</v>
      </c>
      <c r="O29" s="242" t="s">
        <v>150</v>
      </c>
      <c r="P29" s="242" t="s">
        <v>150</v>
      </c>
      <c r="Q29" s="242" t="s">
        <v>150</v>
      </c>
      <c r="R29" s="242" t="s">
        <v>150</v>
      </c>
      <c r="S29" s="242" t="s">
        <v>150</v>
      </c>
      <c r="T29" s="242" t="s">
        <v>150</v>
      </c>
      <c r="U29" s="242" t="s">
        <v>150</v>
      </c>
      <c r="V29" s="242" t="s">
        <v>150</v>
      </c>
      <c r="W29" s="242" t="s">
        <v>150</v>
      </c>
      <c r="X29" s="110"/>
      <c r="Y29" s="110"/>
    </row>
    <row r="30" spans="2:25" ht="57.75" customHeight="1">
      <c r="B30" s="130">
        <v>22</v>
      </c>
      <c r="C30" s="235" t="s">
        <v>2913</v>
      </c>
      <c r="D30" s="110"/>
      <c r="E30" s="130" t="s">
        <v>45</v>
      </c>
      <c r="F30" s="130" t="s">
        <v>2</v>
      </c>
      <c r="G30" s="169" t="s">
        <v>127</v>
      </c>
      <c r="H30" s="110"/>
      <c r="I30" s="324">
        <v>1000000</v>
      </c>
      <c r="J30" s="110"/>
      <c r="K30" s="110"/>
      <c r="L30" s="110"/>
      <c r="M30" s="110"/>
      <c r="N30" s="242">
        <v>1</v>
      </c>
      <c r="O30" s="242" t="s">
        <v>150</v>
      </c>
      <c r="P30" s="242" t="s">
        <v>150</v>
      </c>
      <c r="Q30" s="242" t="s">
        <v>150</v>
      </c>
      <c r="R30" s="242" t="s">
        <v>150</v>
      </c>
      <c r="S30" s="242" t="s">
        <v>150</v>
      </c>
      <c r="T30" s="242" t="s">
        <v>150</v>
      </c>
      <c r="U30" s="242" t="s">
        <v>150</v>
      </c>
      <c r="V30" s="242" t="s">
        <v>150</v>
      </c>
      <c r="W30" s="242" t="s">
        <v>150</v>
      </c>
      <c r="X30" s="110"/>
      <c r="Y30" s="110"/>
    </row>
    <row r="31" spans="2:25" ht="57.75" customHeight="1">
      <c r="B31" s="130">
        <v>23</v>
      </c>
      <c r="C31" s="235" t="s">
        <v>2914</v>
      </c>
      <c r="D31" s="110"/>
      <c r="E31" s="130" t="s">
        <v>45</v>
      </c>
      <c r="F31" s="130" t="s">
        <v>2</v>
      </c>
      <c r="G31" s="169" t="s">
        <v>127</v>
      </c>
      <c r="H31" s="110"/>
      <c r="I31" s="324">
        <v>1000000</v>
      </c>
      <c r="J31" s="110"/>
      <c r="K31" s="110"/>
      <c r="L31" s="110"/>
      <c r="M31" s="110"/>
      <c r="N31" s="242">
        <v>1</v>
      </c>
      <c r="O31" s="242" t="s">
        <v>150</v>
      </c>
      <c r="P31" s="242" t="s">
        <v>150</v>
      </c>
      <c r="Q31" s="242" t="s">
        <v>150</v>
      </c>
      <c r="R31" s="242" t="s">
        <v>150</v>
      </c>
      <c r="S31" s="242" t="s">
        <v>150</v>
      </c>
      <c r="T31" s="242" t="s">
        <v>150</v>
      </c>
      <c r="U31" s="242" t="s">
        <v>150</v>
      </c>
      <c r="V31" s="242" t="s">
        <v>150</v>
      </c>
      <c r="W31" s="242" t="s">
        <v>150</v>
      </c>
      <c r="X31" s="110"/>
      <c r="Y31" s="110"/>
    </row>
    <row r="32" spans="2:25" ht="57.75" customHeight="1">
      <c r="B32" s="130">
        <v>24</v>
      </c>
      <c r="C32" s="235" t="s">
        <v>2915</v>
      </c>
      <c r="D32" s="110"/>
      <c r="E32" s="130" t="s">
        <v>45</v>
      </c>
      <c r="F32" s="130" t="s">
        <v>2</v>
      </c>
      <c r="G32" s="169" t="s">
        <v>127</v>
      </c>
      <c r="H32" s="110"/>
      <c r="I32" s="324">
        <v>1000000</v>
      </c>
      <c r="J32" s="110"/>
      <c r="K32" s="110"/>
      <c r="L32" s="110"/>
      <c r="M32" s="110"/>
      <c r="N32" s="242">
        <v>1</v>
      </c>
      <c r="O32" s="242" t="s">
        <v>150</v>
      </c>
      <c r="P32" s="242" t="s">
        <v>150</v>
      </c>
      <c r="Q32" s="242" t="s">
        <v>150</v>
      </c>
      <c r="R32" s="242" t="s">
        <v>150</v>
      </c>
      <c r="S32" s="242" t="s">
        <v>150</v>
      </c>
      <c r="T32" s="242" t="s">
        <v>150</v>
      </c>
      <c r="U32" s="242" t="s">
        <v>150</v>
      </c>
      <c r="V32" s="242" t="s">
        <v>150</v>
      </c>
      <c r="W32" s="242" t="s">
        <v>150</v>
      </c>
      <c r="X32" s="110"/>
      <c r="Y32" s="110"/>
    </row>
    <row r="33" spans="2:25" ht="57.75" customHeight="1">
      <c r="B33" s="130">
        <v>25</v>
      </c>
      <c r="C33" s="235" t="s">
        <v>2474</v>
      </c>
      <c r="D33" s="110"/>
      <c r="E33" s="130" t="s">
        <v>45</v>
      </c>
      <c r="F33" s="130" t="s">
        <v>2</v>
      </c>
      <c r="G33" s="169" t="s">
        <v>127</v>
      </c>
      <c r="H33" s="110"/>
      <c r="I33" s="324">
        <v>1000000</v>
      </c>
      <c r="J33" s="110"/>
      <c r="K33" s="110"/>
      <c r="L33" s="110"/>
      <c r="M33" s="110"/>
      <c r="N33" s="242">
        <v>1</v>
      </c>
      <c r="O33" s="242" t="s">
        <v>150</v>
      </c>
      <c r="P33" s="242" t="s">
        <v>150</v>
      </c>
      <c r="Q33" s="242" t="s">
        <v>150</v>
      </c>
      <c r="R33" s="242" t="s">
        <v>150</v>
      </c>
      <c r="S33" s="242" t="s">
        <v>150</v>
      </c>
      <c r="T33" s="242" t="s">
        <v>150</v>
      </c>
      <c r="U33" s="242" t="s">
        <v>150</v>
      </c>
      <c r="V33" s="242" t="s">
        <v>150</v>
      </c>
      <c r="W33" s="242" t="s">
        <v>150</v>
      </c>
      <c r="X33" s="110"/>
      <c r="Y33" s="110"/>
    </row>
    <row r="34" spans="2:25" ht="57.75" customHeight="1">
      <c r="B34" s="130">
        <v>26</v>
      </c>
      <c r="C34" s="235" t="s">
        <v>2475</v>
      </c>
      <c r="D34" s="110"/>
      <c r="E34" s="130" t="s">
        <v>45</v>
      </c>
      <c r="F34" s="130" t="s">
        <v>2</v>
      </c>
      <c r="G34" s="169" t="s">
        <v>127</v>
      </c>
      <c r="H34" s="110">
        <v>965049.05</v>
      </c>
      <c r="I34" s="324">
        <v>1000000</v>
      </c>
      <c r="J34" s="110"/>
      <c r="K34" s="110"/>
      <c r="L34" s="110"/>
      <c r="M34" s="110"/>
      <c r="N34" s="242" t="s">
        <v>150</v>
      </c>
      <c r="O34" s="242">
        <v>1</v>
      </c>
      <c r="P34" s="242" t="s">
        <v>150</v>
      </c>
      <c r="Q34" s="242" t="s">
        <v>150</v>
      </c>
      <c r="R34" s="242" t="s">
        <v>150</v>
      </c>
      <c r="S34" s="242" t="s">
        <v>150</v>
      </c>
      <c r="T34" s="242" t="s">
        <v>150</v>
      </c>
      <c r="U34" s="242" t="s">
        <v>150</v>
      </c>
      <c r="V34" s="242" t="s">
        <v>150</v>
      </c>
      <c r="W34" s="242" t="s">
        <v>150</v>
      </c>
      <c r="X34" s="110"/>
      <c r="Y34" s="110"/>
    </row>
    <row r="35" spans="2:25" ht="57.75" customHeight="1">
      <c r="B35" s="130">
        <v>27</v>
      </c>
      <c r="C35" s="235" t="s">
        <v>2916</v>
      </c>
      <c r="D35" s="110"/>
      <c r="E35" s="130" t="s">
        <v>45</v>
      </c>
      <c r="F35" s="130" t="s">
        <v>2</v>
      </c>
      <c r="G35" s="169" t="s">
        <v>127</v>
      </c>
      <c r="H35" s="110"/>
      <c r="I35" s="324">
        <v>1000000</v>
      </c>
      <c r="J35" s="110"/>
      <c r="K35" s="110"/>
      <c r="L35" s="110"/>
      <c r="M35" s="110"/>
      <c r="N35" s="242">
        <v>1</v>
      </c>
      <c r="O35" s="242" t="s">
        <v>150</v>
      </c>
      <c r="P35" s="242" t="s">
        <v>150</v>
      </c>
      <c r="Q35" s="242" t="s">
        <v>150</v>
      </c>
      <c r="R35" s="242" t="s">
        <v>150</v>
      </c>
      <c r="S35" s="242" t="s">
        <v>150</v>
      </c>
      <c r="T35" s="242" t="s">
        <v>150</v>
      </c>
      <c r="U35" s="242" t="s">
        <v>150</v>
      </c>
      <c r="V35" s="242" t="s">
        <v>150</v>
      </c>
      <c r="W35" s="242" t="s">
        <v>150</v>
      </c>
      <c r="X35" s="110"/>
      <c r="Y35" s="110"/>
    </row>
    <row r="36" spans="2:25" ht="57.75" customHeight="1">
      <c r="B36" s="130">
        <v>28</v>
      </c>
      <c r="C36" s="235" t="s">
        <v>2917</v>
      </c>
      <c r="D36" s="110"/>
      <c r="E36" s="130" t="s">
        <v>45</v>
      </c>
      <c r="F36" s="130" t="s">
        <v>2</v>
      </c>
      <c r="G36" s="169" t="s">
        <v>127</v>
      </c>
      <c r="H36" s="110"/>
      <c r="I36" s="324">
        <v>1000000</v>
      </c>
      <c r="J36" s="110"/>
      <c r="K36" s="110"/>
      <c r="L36" s="110"/>
      <c r="M36" s="110"/>
      <c r="N36" s="242">
        <v>1</v>
      </c>
      <c r="O36" s="242" t="s">
        <v>150</v>
      </c>
      <c r="P36" s="242" t="s">
        <v>150</v>
      </c>
      <c r="Q36" s="242" t="s">
        <v>150</v>
      </c>
      <c r="R36" s="242" t="s">
        <v>150</v>
      </c>
      <c r="S36" s="242" t="s">
        <v>150</v>
      </c>
      <c r="T36" s="242" t="s">
        <v>150</v>
      </c>
      <c r="U36" s="242" t="s">
        <v>150</v>
      </c>
      <c r="V36" s="242" t="s">
        <v>150</v>
      </c>
      <c r="W36" s="242" t="s">
        <v>150</v>
      </c>
      <c r="X36" s="110"/>
      <c r="Y36" s="110"/>
    </row>
    <row r="37" spans="2:25" ht="57.75" customHeight="1">
      <c r="B37" s="130">
        <v>29</v>
      </c>
      <c r="C37" s="235" t="s">
        <v>2918</v>
      </c>
      <c r="D37" s="110"/>
      <c r="E37" s="130" t="s">
        <v>45</v>
      </c>
      <c r="F37" s="130" t="s">
        <v>2</v>
      </c>
      <c r="G37" s="169" t="s">
        <v>127</v>
      </c>
      <c r="H37" s="110"/>
      <c r="I37" s="324">
        <v>1000000</v>
      </c>
      <c r="J37" s="110"/>
      <c r="K37" s="110"/>
      <c r="L37" s="110"/>
      <c r="M37" s="110"/>
      <c r="N37" s="242">
        <v>1</v>
      </c>
      <c r="O37" s="242" t="s">
        <v>150</v>
      </c>
      <c r="P37" s="242" t="s">
        <v>150</v>
      </c>
      <c r="Q37" s="242" t="s">
        <v>150</v>
      </c>
      <c r="R37" s="242" t="s">
        <v>150</v>
      </c>
      <c r="S37" s="242" t="s">
        <v>150</v>
      </c>
      <c r="T37" s="242" t="s">
        <v>150</v>
      </c>
      <c r="U37" s="242" t="s">
        <v>150</v>
      </c>
      <c r="V37" s="242" t="s">
        <v>150</v>
      </c>
      <c r="W37" s="242" t="s">
        <v>150</v>
      </c>
      <c r="X37" s="110"/>
      <c r="Y37" s="110"/>
    </row>
    <row r="38" spans="2:25" ht="57.75" customHeight="1">
      <c r="B38" s="130">
        <v>30</v>
      </c>
      <c r="C38" s="235" t="s">
        <v>2919</v>
      </c>
      <c r="D38" s="110"/>
      <c r="E38" s="130" t="s">
        <v>45</v>
      </c>
      <c r="F38" s="130" t="s">
        <v>2</v>
      </c>
      <c r="G38" s="169" t="s">
        <v>127</v>
      </c>
      <c r="H38" s="110"/>
      <c r="I38" s="324">
        <v>1000000</v>
      </c>
      <c r="J38" s="110"/>
      <c r="K38" s="110"/>
      <c r="L38" s="110"/>
      <c r="M38" s="110"/>
      <c r="N38" s="242">
        <v>1</v>
      </c>
      <c r="O38" s="242" t="s">
        <v>150</v>
      </c>
      <c r="P38" s="242" t="s">
        <v>150</v>
      </c>
      <c r="Q38" s="242" t="s">
        <v>150</v>
      </c>
      <c r="R38" s="242" t="s">
        <v>150</v>
      </c>
      <c r="S38" s="242" t="s">
        <v>150</v>
      </c>
      <c r="T38" s="242" t="s">
        <v>150</v>
      </c>
      <c r="U38" s="242" t="s">
        <v>150</v>
      </c>
      <c r="V38" s="242" t="s">
        <v>150</v>
      </c>
      <c r="W38" s="242" t="s">
        <v>150</v>
      </c>
      <c r="X38" s="110"/>
      <c r="Y38" s="110"/>
    </row>
    <row r="39" spans="2:25" ht="57.75" customHeight="1">
      <c r="B39" s="130">
        <v>31</v>
      </c>
      <c r="C39" s="235" t="s">
        <v>2920</v>
      </c>
      <c r="D39" s="110"/>
      <c r="E39" s="130" t="s">
        <v>45</v>
      </c>
      <c r="F39" s="130" t="s">
        <v>2</v>
      </c>
      <c r="G39" s="169" t="s">
        <v>127</v>
      </c>
      <c r="H39" s="110"/>
      <c r="I39" s="324">
        <v>1000000</v>
      </c>
      <c r="J39" s="110"/>
      <c r="K39" s="110"/>
      <c r="L39" s="110"/>
      <c r="M39" s="110"/>
      <c r="N39" s="242">
        <v>1</v>
      </c>
      <c r="O39" s="242" t="s">
        <v>150</v>
      </c>
      <c r="P39" s="242" t="s">
        <v>150</v>
      </c>
      <c r="Q39" s="242" t="s">
        <v>150</v>
      </c>
      <c r="R39" s="242" t="s">
        <v>150</v>
      </c>
      <c r="S39" s="242" t="s">
        <v>150</v>
      </c>
      <c r="T39" s="242" t="s">
        <v>150</v>
      </c>
      <c r="U39" s="242" t="s">
        <v>150</v>
      </c>
      <c r="V39" s="242" t="s">
        <v>150</v>
      </c>
      <c r="W39" s="242" t="s">
        <v>150</v>
      </c>
      <c r="X39" s="110"/>
      <c r="Y39" s="110"/>
    </row>
    <row r="40" spans="2:25" ht="57.75" customHeight="1">
      <c r="B40" s="130">
        <v>32</v>
      </c>
      <c r="C40" s="235" t="s">
        <v>2921</v>
      </c>
      <c r="D40" s="110"/>
      <c r="E40" s="130" t="s">
        <v>45</v>
      </c>
      <c r="F40" s="130" t="s">
        <v>2</v>
      </c>
      <c r="G40" s="169" t="s">
        <v>127</v>
      </c>
      <c r="H40" s="110"/>
      <c r="I40" s="324">
        <v>1000000</v>
      </c>
      <c r="J40" s="110"/>
      <c r="K40" s="110"/>
      <c r="L40" s="110"/>
      <c r="M40" s="110"/>
      <c r="N40" s="242">
        <v>1</v>
      </c>
      <c r="O40" s="242" t="s">
        <v>150</v>
      </c>
      <c r="P40" s="242" t="s">
        <v>150</v>
      </c>
      <c r="Q40" s="242" t="s">
        <v>150</v>
      </c>
      <c r="R40" s="242" t="s">
        <v>150</v>
      </c>
      <c r="S40" s="242" t="s">
        <v>150</v>
      </c>
      <c r="T40" s="242" t="s">
        <v>150</v>
      </c>
      <c r="U40" s="242" t="s">
        <v>150</v>
      </c>
      <c r="V40" s="242" t="s">
        <v>150</v>
      </c>
      <c r="W40" s="242" t="s">
        <v>150</v>
      </c>
      <c r="X40" s="110"/>
      <c r="Y40" s="110"/>
    </row>
    <row r="41" spans="2:25" ht="57.75" customHeight="1">
      <c r="B41" s="130">
        <v>33</v>
      </c>
      <c r="C41" s="235" t="s">
        <v>2922</v>
      </c>
      <c r="D41" s="110"/>
      <c r="E41" s="130" t="s">
        <v>45</v>
      </c>
      <c r="F41" s="130" t="s">
        <v>2</v>
      </c>
      <c r="G41" s="169" t="s">
        <v>127</v>
      </c>
      <c r="H41" s="110"/>
      <c r="I41" s="324">
        <v>1000000</v>
      </c>
      <c r="J41" s="110"/>
      <c r="K41" s="110"/>
      <c r="L41" s="110"/>
      <c r="M41" s="110"/>
      <c r="N41" s="242">
        <v>1</v>
      </c>
      <c r="O41" s="242" t="s">
        <v>150</v>
      </c>
      <c r="P41" s="242" t="s">
        <v>150</v>
      </c>
      <c r="Q41" s="242" t="s">
        <v>150</v>
      </c>
      <c r="R41" s="242" t="s">
        <v>150</v>
      </c>
      <c r="S41" s="242" t="s">
        <v>150</v>
      </c>
      <c r="T41" s="242" t="s">
        <v>150</v>
      </c>
      <c r="U41" s="242" t="s">
        <v>150</v>
      </c>
      <c r="V41" s="242" t="s">
        <v>150</v>
      </c>
      <c r="W41" s="242" t="s">
        <v>150</v>
      </c>
      <c r="X41" s="110"/>
      <c r="Y41" s="110"/>
    </row>
    <row r="42" spans="2:25" ht="57.75" customHeight="1">
      <c r="B42" s="130">
        <v>34</v>
      </c>
      <c r="C42" s="235" t="s">
        <v>2923</v>
      </c>
      <c r="D42" s="110"/>
      <c r="E42" s="130" t="s">
        <v>45</v>
      </c>
      <c r="F42" s="130" t="s">
        <v>2</v>
      </c>
      <c r="G42" s="169" t="s">
        <v>127</v>
      </c>
      <c r="H42" s="110"/>
      <c r="I42" s="324">
        <v>1000000</v>
      </c>
      <c r="J42" s="110"/>
      <c r="K42" s="110"/>
      <c r="L42" s="110"/>
      <c r="M42" s="110"/>
      <c r="N42" s="242">
        <v>1</v>
      </c>
      <c r="O42" s="242" t="s">
        <v>150</v>
      </c>
      <c r="P42" s="242" t="s">
        <v>150</v>
      </c>
      <c r="Q42" s="242" t="s">
        <v>150</v>
      </c>
      <c r="R42" s="242" t="s">
        <v>150</v>
      </c>
      <c r="S42" s="242" t="s">
        <v>150</v>
      </c>
      <c r="T42" s="242" t="s">
        <v>150</v>
      </c>
      <c r="U42" s="242" t="s">
        <v>150</v>
      </c>
      <c r="V42" s="242" t="s">
        <v>150</v>
      </c>
      <c r="W42" s="242" t="s">
        <v>150</v>
      </c>
      <c r="X42" s="110"/>
      <c r="Y42" s="110"/>
    </row>
    <row r="43" spans="2:25" ht="57.75" customHeight="1">
      <c r="B43" s="130">
        <v>35</v>
      </c>
      <c r="C43" s="325" t="s">
        <v>2924</v>
      </c>
      <c r="D43" s="110"/>
      <c r="E43" s="130" t="s">
        <v>45</v>
      </c>
      <c r="F43" s="130" t="s">
        <v>2</v>
      </c>
      <c r="G43" s="169" t="s">
        <v>127</v>
      </c>
      <c r="H43" s="110"/>
      <c r="I43" s="324">
        <v>1000000</v>
      </c>
      <c r="J43" s="110"/>
      <c r="K43" s="110"/>
      <c r="L43" s="110"/>
      <c r="M43" s="110"/>
      <c r="N43" s="242">
        <v>1</v>
      </c>
      <c r="O43" s="242" t="s">
        <v>150</v>
      </c>
      <c r="P43" s="242" t="s">
        <v>150</v>
      </c>
      <c r="Q43" s="242" t="s">
        <v>150</v>
      </c>
      <c r="R43" s="242" t="s">
        <v>150</v>
      </c>
      <c r="S43" s="242" t="s">
        <v>150</v>
      </c>
      <c r="T43" s="242" t="s">
        <v>150</v>
      </c>
      <c r="U43" s="242" t="s">
        <v>150</v>
      </c>
      <c r="V43" s="242" t="s">
        <v>150</v>
      </c>
      <c r="W43" s="242" t="s">
        <v>150</v>
      </c>
      <c r="X43" s="110"/>
      <c r="Y43" s="110"/>
    </row>
    <row r="44" spans="2:25" ht="57.75" customHeight="1">
      <c r="B44" s="130">
        <v>36</v>
      </c>
      <c r="C44" s="235" t="s">
        <v>2925</v>
      </c>
      <c r="D44" s="110"/>
      <c r="E44" s="130" t="s">
        <v>45</v>
      </c>
      <c r="F44" s="130" t="s">
        <v>2</v>
      </c>
      <c r="G44" s="169" t="s">
        <v>127</v>
      </c>
      <c r="H44" s="110"/>
      <c r="I44" s="324">
        <v>1000000</v>
      </c>
      <c r="J44" s="110"/>
      <c r="K44" s="110"/>
      <c r="L44" s="110"/>
      <c r="M44" s="110"/>
      <c r="N44" s="242">
        <v>1</v>
      </c>
      <c r="O44" s="242" t="s">
        <v>150</v>
      </c>
      <c r="P44" s="242" t="s">
        <v>150</v>
      </c>
      <c r="Q44" s="242" t="s">
        <v>150</v>
      </c>
      <c r="R44" s="242" t="s">
        <v>150</v>
      </c>
      <c r="S44" s="242" t="s">
        <v>150</v>
      </c>
      <c r="T44" s="242" t="s">
        <v>150</v>
      </c>
      <c r="U44" s="242" t="s">
        <v>150</v>
      </c>
      <c r="V44" s="242" t="s">
        <v>150</v>
      </c>
      <c r="W44" s="242" t="s">
        <v>150</v>
      </c>
      <c r="X44" s="110"/>
      <c r="Y44" s="110"/>
    </row>
    <row r="45" spans="2:25" ht="57.75" customHeight="1">
      <c r="B45" s="130">
        <v>37</v>
      </c>
      <c r="C45" s="235" t="s">
        <v>2926</v>
      </c>
      <c r="D45" s="110"/>
      <c r="E45" s="130" t="s">
        <v>45</v>
      </c>
      <c r="F45" s="130" t="s">
        <v>2</v>
      </c>
      <c r="G45" s="169" t="s">
        <v>127</v>
      </c>
      <c r="H45" s="110"/>
      <c r="I45" s="324">
        <v>1000000</v>
      </c>
      <c r="J45" s="110"/>
      <c r="K45" s="110"/>
      <c r="L45" s="110"/>
      <c r="M45" s="110"/>
      <c r="N45" s="242">
        <v>1</v>
      </c>
      <c r="O45" s="242" t="s">
        <v>150</v>
      </c>
      <c r="P45" s="242" t="s">
        <v>150</v>
      </c>
      <c r="Q45" s="242" t="s">
        <v>150</v>
      </c>
      <c r="R45" s="242" t="s">
        <v>150</v>
      </c>
      <c r="S45" s="242" t="s">
        <v>150</v>
      </c>
      <c r="T45" s="242" t="s">
        <v>150</v>
      </c>
      <c r="U45" s="242" t="s">
        <v>150</v>
      </c>
      <c r="V45" s="242" t="s">
        <v>150</v>
      </c>
      <c r="W45" s="242" t="s">
        <v>150</v>
      </c>
      <c r="X45" s="110"/>
      <c r="Y45" s="110"/>
    </row>
    <row r="46" spans="2:25" ht="57.75" customHeight="1">
      <c r="B46" s="130">
        <v>38</v>
      </c>
      <c r="C46" s="235" t="s">
        <v>2927</v>
      </c>
      <c r="D46" s="110"/>
      <c r="E46" s="130" t="s">
        <v>45</v>
      </c>
      <c r="F46" s="130" t="s">
        <v>2</v>
      </c>
      <c r="G46" s="169" t="s">
        <v>127</v>
      </c>
      <c r="H46" s="110"/>
      <c r="I46" s="324">
        <v>1000000</v>
      </c>
      <c r="J46" s="110"/>
      <c r="K46" s="110"/>
      <c r="L46" s="110"/>
      <c r="M46" s="110"/>
      <c r="N46" s="242">
        <v>1</v>
      </c>
      <c r="O46" s="242" t="s">
        <v>150</v>
      </c>
      <c r="P46" s="242" t="s">
        <v>150</v>
      </c>
      <c r="Q46" s="242" t="s">
        <v>150</v>
      </c>
      <c r="R46" s="242" t="s">
        <v>150</v>
      </c>
      <c r="S46" s="242" t="s">
        <v>150</v>
      </c>
      <c r="T46" s="242" t="s">
        <v>150</v>
      </c>
      <c r="U46" s="242" t="s">
        <v>150</v>
      </c>
      <c r="V46" s="242" t="s">
        <v>150</v>
      </c>
      <c r="W46" s="242" t="s">
        <v>150</v>
      </c>
      <c r="X46" s="110"/>
      <c r="Y46" s="110"/>
    </row>
    <row r="47" spans="2:25" ht="57.75" customHeight="1">
      <c r="B47" s="130">
        <v>39</v>
      </c>
      <c r="C47" s="235" t="s">
        <v>2928</v>
      </c>
      <c r="D47" s="110"/>
      <c r="E47" s="130" t="s">
        <v>45</v>
      </c>
      <c r="F47" s="130" t="s">
        <v>2</v>
      </c>
      <c r="G47" s="169" t="s">
        <v>127</v>
      </c>
      <c r="H47" s="110"/>
      <c r="I47" s="324">
        <v>1000000</v>
      </c>
      <c r="J47" s="110"/>
      <c r="K47" s="110"/>
      <c r="L47" s="110"/>
      <c r="M47" s="110"/>
      <c r="N47" s="242">
        <v>1</v>
      </c>
      <c r="O47" s="242" t="s">
        <v>150</v>
      </c>
      <c r="P47" s="242" t="s">
        <v>150</v>
      </c>
      <c r="Q47" s="242" t="s">
        <v>150</v>
      </c>
      <c r="R47" s="242" t="s">
        <v>150</v>
      </c>
      <c r="S47" s="242" t="s">
        <v>150</v>
      </c>
      <c r="T47" s="242" t="s">
        <v>150</v>
      </c>
      <c r="U47" s="242" t="s">
        <v>150</v>
      </c>
      <c r="V47" s="242" t="s">
        <v>150</v>
      </c>
      <c r="W47" s="242" t="s">
        <v>150</v>
      </c>
      <c r="X47" s="110"/>
      <c r="Y47" s="110"/>
    </row>
    <row r="48" spans="2:25" ht="57.75" customHeight="1">
      <c r="B48" s="130">
        <v>40</v>
      </c>
      <c r="C48" s="235" t="s">
        <v>2929</v>
      </c>
      <c r="D48" s="110"/>
      <c r="E48" s="130" t="s">
        <v>45</v>
      </c>
      <c r="F48" s="130" t="s">
        <v>2</v>
      </c>
      <c r="G48" s="169" t="s">
        <v>127</v>
      </c>
      <c r="H48" s="110"/>
      <c r="I48" s="324">
        <v>1000000</v>
      </c>
      <c r="J48" s="110"/>
      <c r="K48" s="110"/>
      <c r="L48" s="110"/>
      <c r="M48" s="110"/>
      <c r="N48" s="242">
        <v>1</v>
      </c>
      <c r="O48" s="242" t="s">
        <v>150</v>
      </c>
      <c r="P48" s="242" t="s">
        <v>150</v>
      </c>
      <c r="Q48" s="242" t="s">
        <v>150</v>
      </c>
      <c r="R48" s="242" t="s">
        <v>150</v>
      </c>
      <c r="S48" s="242" t="s">
        <v>150</v>
      </c>
      <c r="T48" s="242" t="s">
        <v>150</v>
      </c>
      <c r="U48" s="242" t="s">
        <v>150</v>
      </c>
      <c r="V48" s="242" t="s">
        <v>150</v>
      </c>
      <c r="W48" s="242" t="s">
        <v>150</v>
      </c>
      <c r="X48" s="110"/>
      <c r="Y48" s="110"/>
    </row>
    <row r="49" spans="2:25" ht="57.75" customHeight="1">
      <c r="B49" s="130">
        <v>41</v>
      </c>
      <c r="C49" s="235" t="s">
        <v>2930</v>
      </c>
      <c r="D49" s="110"/>
      <c r="E49" s="130" t="s">
        <v>45</v>
      </c>
      <c r="F49" s="130" t="s">
        <v>2</v>
      </c>
      <c r="G49" s="169" t="s">
        <v>127</v>
      </c>
      <c r="H49" s="110">
        <v>965047.6</v>
      </c>
      <c r="I49" s="324">
        <v>1000000</v>
      </c>
      <c r="J49" s="110"/>
      <c r="K49" s="110"/>
      <c r="L49" s="110"/>
      <c r="M49" s="110"/>
      <c r="N49" s="242" t="s">
        <v>150</v>
      </c>
      <c r="O49" s="242">
        <v>1</v>
      </c>
      <c r="P49" s="242" t="s">
        <v>150</v>
      </c>
      <c r="Q49" s="242" t="s">
        <v>150</v>
      </c>
      <c r="R49" s="242" t="s">
        <v>150</v>
      </c>
      <c r="S49" s="242" t="s">
        <v>150</v>
      </c>
      <c r="T49" s="242" t="s">
        <v>150</v>
      </c>
      <c r="U49" s="242" t="s">
        <v>150</v>
      </c>
      <c r="V49" s="242" t="s">
        <v>150</v>
      </c>
      <c r="W49" s="242" t="s">
        <v>150</v>
      </c>
      <c r="X49" s="110"/>
      <c r="Y49" s="110"/>
    </row>
    <row r="50" spans="2:25" ht="57.75" customHeight="1">
      <c r="B50" s="130">
        <v>42</v>
      </c>
      <c r="C50" s="235" t="s">
        <v>2931</v>
      </c>
      <c r="D50" s="110"/>
      <c r="E50" s="130" t="s">
        <v>45</v>
      </c>
      <c r="F50" s="130" t="s">
        <v>2</v>
      </c>
      <c r="G50" s="169" t="s">
        <v>127</v>
      </c>
      <c r="H50" s="110"/>
      <c r="I50" s="324">
        <v>1000000</v>
      </c>
      <c r="J50" s="110"/>
      <c r="K50" s="110"/>
      <c r="L50" s="110"/>
      <c r="M50" s="110"/>
      <c r="N50" s="242">
        <v>1</v>
      </c>
      <c r="O50" s="242" t="s">
        <v>150</v>
      </c>
      <c r="P50" s="242" t="s">
        <v>150</v>
      </c>
      <c r="Q50" s="242" t="s">
        <v>150</v>
      </c>
      <c r="R50" s="242" t="s">
        <v>150</v>
      </c>
      <c r="S50" s="242" t="s">
        <v>150</v>
      </c>
      <c r="T50" s="242" t="s">
        <v>150</v>
      </c>
      <c r="U50" s="242" t="s">
        <v>150</v>
      </c>
      <c r="V50" s="242" t="s">
        <v>150</v>
      </c>
      <c r="W50" s="242" t="s">
        <v>150</v>
      </c>
      <c r="X50" s="110"/>
      <c r="Y50" s="110"/>
    </row>
    <row r="51" spans="2:25" ht="57.75" customHeight="1">
      <c r="B51" s="130">
        <v>43</v>
      </c>
      <c r="C51" s="235" t="s">
        <v>2932</v>
      </c>
      <c r="D51" s="110"/>
      <c r="E51" s="130" t="s">
        <v>45</v>
      </c>
      <c r="F51" s="130" t="s">
        <v>2</v>
      </c>
      <c r="G51" s="169" t="s">
        <v>127</v>
      </c>
      <c r="H51" s="110"/>
      <c r="I51" s="324">
        <v>1000000</v>
      </c>
      <c r="J51" s="110"/>
      <c r="K51" s="110"/>
      <c r="L51" s="110"/>
      <c r="M51" s="110"/>
      <c r="N51" s="242">
        <v>1</v>
      </c>
      <c r="O51" s="242" t="s">
        <v>150</v>
      </c>
      <c r="P51" s="242" t="s">
        <v>150</v>
      </c>
      <c r="Q51" s="242" t="s">
        <v>150</v>
      </c>
      <c r="R51" s="242" t="s">
        <v>150</v>
      </c>
      <c r="S51" s="242" t="s">
        <v>150</v>
      </c>
      <c r="T51" s="242" t="s">
        <v>150</v>
      </c>
      <c r="U51" s="242" t="s">
        <v>150</v>
      </c>
      <c r="V51" s="242" t="s">
        <v>150</v>
      </c>
      <c r="W51" s="242" t="s">
        <v>150</v>
      </c>
      <c r="X51" s="110"/>
      <c r="Y51" s="110"/>
    </row>
    <row r="52" spans="2:25" ht="57.75" customHeight="1">
      <c r="B52" s="130">
        <v>44</v>
      </c>
      <c r="C52" s="235" t="s">
        <v>2933</v>
      </c>
      <c r="D52" s="110"/>
      <c r="E52" s="130" t="s">
        <v>45</v>
      </c>
      <c r="F52" s="130" t="s">
        <v>2</v>
      </c>
      <c r="G52" s="169" t="s">
        <v>127</v>
      </c>
      <c r="H52" s="110"/>
      <c r="I52" s="324">
        <v>1000000</v>
      </c>
      <c r="J52" s="110"/>
      <c r="K52" s="110"/>
      <c r="L52" s="110"/>
      <c r="M52" s="110"/>
      <c r="N52" s="242">
        <v>1</v>
      </c>
      <c r="O52" s="242" t="s">
        <v>150</v>
      </c>
      <c r="P52" s="242" t="s">
        <v>150</v>
      </c>
      <c r="Q52" s="242" t="s">
        <v>150</v>
      </c>
      <c r="R52" s="242" t="s">
        <v>150</v>
      </c>
      <c r="S52" s="242" t="s">
        <v>150</v>
      </c>
      <c r="T52" s="242" t="s">
        <v>150</v>
      </c>
      <c r="U52" s="242" t="s">
        <v>150</v>
      </c>
      <c r="V52" s="242" t="s">
        <v>150</v>
      </c>
      <c r="W52" s="242" t="s">
        <v>150</v>
      </c>
      <c r="X52" s="110"/>
      <c r="Y52" s="110"/>
    </row>
    <row r="53" spans="2:25" ht="57.75" customHeight="1">
      <c r="B53" s="130">
        <v>45</v>
      </c>
      <c r="C53" s="235" t="s">
        <v>2934</v>
      </c>
      <c r="D53" s="110"/>
      <c r="E53" s="130" t="s">
        <v>45</v>
      </c>
      <c r="F53" s="130" t="s">
        <v>2</v>
      </c>
      <c r="G53" s="169" t="s">
        <v>127</v>
      </c>
      <c r="H53" s="110">
        <v>965049.48</v>
      </c>
      <c r="I53" s="324">
        <v>1000000</v>
      </c>
      <c r="J53" s="110"/>
      <c r="K53" s="110"/>
      <c r="L53" s="110"/>
      <c r="M53" s="110"/>
      <c r="N53" s="242" t="s">
        <v>150</v>
      </c>
      <c r="O53" s="242">
        <v>1</v>
      </c>
      <c r="P53" s="242" t="s">
        <v>150</v>
      </c>
      <c r="Q53" s="242" t="s">
        <v>150</v>
      </c>
      <c r="R53" s="242" t="s">
        <v>150</v>
      </c>
      <c r="S53" s="242" t="s">
        <v>150</v>
      </c>
      <c r="T53" s="242" t="s">
        <v>150</v>
      </c>
      <c r="U53" s="242" t="s">
        <v>150</v>
      </c>
      <c r="V53" s="242" t="s">
        <v>150</v>
      </c>
      <c r="W53" s="242" t="s">
        <v>150</v>
      </c>
      <c r="X53" s="110"/>
      <c r="Y53" s="110"/>
    </row>
    <row r="54" spans="2:25" ht="57.75" customHeight="1">
      <c r="B54" s="130">
        <v>46</v>
      </c>
      <c r="C54" s="137" t="s">
        <v>480</v>
      </c>
      <c r="D54" s="138"/>
      <c r="E54" s="135" t="s">
        <v>45</v>
      </c>
      <c r="F54" s="135" t="s">
        <v>2</v>
      </c>
      <c r="G54" s="169" t="s">
        <v>148</v>
      </c>
      <c r="H54" s="138"/>
      <c r="I54" s="156">
        <v>500000</v>
      </c>
      <c r="J54" s="138"/>
      <c r="K54" s="138"/>
      <c r="L54" s="138"/>
      <c r="M54" s="138"/>
      <c r="N54" s="135" t="s">
        <v>150</v>
      </c>
      <c r="O54" s="135">
        <v>1</v>
      </c>
      <c r="P54" s="135" t="s">
        <v>150</v>
      </c>
      <c r="Q54" s="135" t="s">
        <v>150</v>
      </c>
      <c r="R54" s="135" t="s">
        <v>150</v>
      </c>
      <c r="S54" s="135" t="s">
        <v>150</v>
      </c>
      <c r="T54" s="135" t="s">
        <v>150</v>
      </c>
      <c r="U54" s="135" t="s">
        <v>150</v>
      </c>
      <c r="V54" s="135" t="s">
        <v>150</v>
      </c>
      <c r="W54" s="135" t="s">
        <v>150</v>
      </c>
      <c r="X54" s="138"/>
      <c r="Y54" s="138"/>
    </row>
    <row r="55" spans="2:25" ht="57.75" customHeight="1">
      <c r="B55" s="130">
        <v>47</v>
      </c>
      <c r="C55" s="137" t="s">
        <v>481</v>
      </c>
      <c r="D55" s="138"/>
      <c r="E55" s="135" t="s">
        <v>45</v>
      </c>
      <c r="F55" s="135" t="s">
        <v>2</v>
      </c>
      <c r="G55" s="169" t="s">
        <v>148</v>
      </c>
      <c r="H55" s="138"/>
      <c r="I55" s="156">
        <v>500000</v>
      </c>
      <c r="J55" s="138"/>
      <c r="K55" s="138"/>
      <c r="L55" s="138"/>
      <c r="M55" s="138"/>
      <c r="N55" s="135" t="s">
        <v>150</v>
      </c>
      <c r="O55" s="135">
        <v>1</v>
      </c>
      <c r="P55" s="135" t="s">
        <v>150</v>
      </c>
      <c r="Q55" s="135" t="s">
        <v>150</v>
      </c>
      <c r="R55" s="135" t="s">
        <v>150</v>
      </c>
      <c r="S55" s="135" t="s">
        <v>150</v>
      </c>
      <c r="T55" s="135" t="s">
        <v>150</v>
      </c>
      <c r="U55" s="135" t="s">
        <v>150</v>
      </c>
      <c r="V55" s="135" t="s">
        <v>150</v>
      </c>
      <c r="W55" s="135" t="s">
        <v>150</v>
      </c>
      <c r="X55" s="138"/>
      <c r="Y55" s="138"/>
    </row>
    <row r="56" spans="2:25" ht="57.75" customHeight="1">
      <c r="B56" s="130">
        <v>48</v>
      </c>
      <c r="C56" s="137" t="s">
        <v>482</v>
      </c>
      <c r="D56" s="138"/>
      <c r="E56" s="135" t="s">
        <v>45</v>
      </c>
      <c r="F56" s="135" t="s">
        <v>2</v>
      </c>
      <c r="G56" s="169" t="s">
        <v>148</v>
      </c>
      <c r="H56" s="138"/>
      <c r="I56" s="156">
        <v>500000</v>
      </c>
      <c r="J56" s="138"/>
      <c r="K56" s="138"/>
      <c r="L56" s="138"/>
      <c r="M56" s="138"/>
      <c r="N56" s="135" t="s">
        <v>150</v>
      </c>
      <c r="O56" s="135">
        <v>1</v>
      </c>
      <c r="P56" s="135" t="s">
        <v>150</v>
      </c>
      <c r="Q56" s="135" t="s">
        <v>150</v>
      </c>
      <c r="R56" s="135" t="s">
        <v>150</v>
      </c>
      <c r="S56" s="135" t="s">
        <v>150</v>
      </c>
      <c r="T56" s="135" t="s">
        <v>150</v>
      </c>
      <c r="U56" s="135" t="s">
        <v>150</v>
      </c>
      <c r="V56" s="135" t="s">
        <v>150</v>
      </c>
      <c r="W56" s="135" t="s">
        <v>150</v>
      </c>
      <c r="X56" s="138"/>
      <c r="Y56" s="138"/>
    </row>
    <row r="57" spans="2:25" ht="57.75" customHeight="1">
      <c r="B57" s="130">
        <v>49</v>
      </c>
      <c r="C57" s="137" t="s">
        <v>483</v>
      </c>
      <c r="D57" s="138"/>
      <c r="E57" s="135" t="s">
        <v>45</v>
      </c>
      <c r="F57" s="135" t="s">
        <v>2</v>
      </c>
      <c r="G57" s="169" t="s">
        <v>148</v>
      </c>
      <c r="H57" s="138"/>
      <c r="I57" s="156">
        <v>500000</v>
      </c>
      <c r="J57" s="138"/>
      <c r="K57" s="138"/>
      <c r="L57" s="138"/>
      <c r="M57" s="138"/>
      <c r="N57" s="135" t="s">
        <v>150</v>
      </c>
      <c r="O57" s="135">
        <v>1</v>
      </c>
      <c r="P57" s="135" t="s">
        <v>150</v>
      </c>
      <c r="Q57" s="135" t="s">
        <v>150</v>
      </c>
      <c r="R57" s="135" t="s">
        <v>150</v>
      </c>
      <c r="S57" s="135" t="s">
        <v>150</v>
      </c>
      <c r="T57" s="135" t="s">
        <v>150</v>
      </c>
      <c r="U57" s="135" t="s">
        <v>150</v>
      </c>
      <c r="V57" s="135" t="s">
        <v>150</v>
      </c>
      <c r="W57" s="135" t="s">
        <v>150</v>
      </c>
      <c r="X57" s="138"/>
      <c r="Y57" s="138"/>
    </row>
    <row r="58" spans="2:25" ht="57.75" customHeight="1">
      <c r="B58" s="130">
        <v>50</v>
      </c>
      <c r="C58" s="137" t="s">
        <v>484</v>
      </c>
      <c r="D58" s="138"/>
      <c r="E58" s="135" t="s">
        <v>45</v>
      </c>
      <c r="F58" s="135" t="s">
        <v>2</v>
      </c>
      <c r="G58" s="169" t="s">
        <v>148</v>
      </c>
      <c r="H58" s="138"/>
      <c r="I58" s="156">
        <v>500000</v>
      </c>
      <c r="J58" s="138"/>
      <c r="K58" s="138"/>
      <c r="L58" s="138"/>
      <c r="M58" s="138"/>
      <c r="N58" s="135" t="s">
        <v>150</v>
      </c>
      <c r="O58" s="135">
        <v>1</v>
      </c>
      <c r="P58" s="135" t="s">
        <v>150</v>
      </c>
      <c r="Q58" s="135" t="s">
        <v>150</v>
      </c>
      <c r="R58" s="135" t="s">
        <v>150</v>
      </c>
      <c r="S58" s="135" t="s">
        <v>150</v>
      </c>
      <c r="T58" s="135" t="s">
        <v>150</v>
      </c>
      <c r="U58" s="135" t="s">
        <v>150</v>
      </c>
      <c r="V58" s="135" t="s">
        <v>150</v>
      </c>
      <c r="W58" s="135" t="s">
        <v>150</v>
      </c>
      <c r="X58" s="138"/>
      <c r="Y58" s="138"/>
    </row>
    <row r="59" spans="2:25" ht="57.75" customHeight="1">
      <c r="B59" s="130">
        <v>51</v>
      </c>
      <c r="C59" s="137" t="s">
        <v>485</v>
      </c>
      <c r="D59" s="138"/>
      <c r="E59" s="135" t="s">
        <v>45</v>
      </c>
      <c r="F59" s="135" t="s">
        <v>2</v>
      </c>
      <c r="G59" s="169" t="s">
        <v>148</v>
      </c>
      <c r="H59" s="138"/>
      <c r="I59" s="156">
        <v>500000</v>
      </c>
      <c r="J59" s="138"/>
      <c r="K59" s="138"/>
      <c r="L59" s="138"/>
      <c r="M59" s="138"/>
      <c r="N59" s="135" t="s">
        <v>150</v>
      </c>
      <c r="O59" s="135">
        <v>1</v>
      </c>
      <c r="P59" s="135" t="s">
        <v>150</v>
      </c>
      <c r="Q59" s="135" t="s">
        <v>150</v>
      </c>
      <c r="R59" s="135" t="s">
        <v>150</v>
      </c>
      <c r="S59" s="135" t="s">
        <v>150</v>
      </c>
      <c r="T59" s="135" t="s">
        <v>150</v>
      </c>
      <c r="U59" s="135" t="s">
        <v>150</v>
      </c>
      <c r="V59" s="135" t="s">
        <v>150</v>
      </c>
      <c r="W59" s="135" t="s">
        <v>150</v>
      </c>
      <c r="X59" s="138"/>
      <c r="Y59" s="138"/>
    </row>
    <row r="60" spans="2:25" ht="57.75" customHeight="1">
      <c r="B60" s="130">
        <v>52</v>
      </c>
      <c r="C60" s="137" t="s">
        <v>486</v>
      </c>
      <c r="D60" s="138"/>
      <c r="E60" s="135" t="s">
        <v>45</v>
      </c>
      <c r="F60" s="135" t="s">
        <v>2</v>
      </c>
      <c r="G60" s="169" t="s">
        <v>148</v>
      </c>
      <c r="H60" s="138"/>
      <c r="I60" s="156">
        <v>500000</v>
      </c>
      <c r="J60" s="138"/>
      <c r="K60" s="138"/>
      <c r="L60" s="138"/>
      <c r="M60" s="138"/>
      <c r="N60" s="135" t="s">
        <v>150</v>
      </c>
      <c r="O60" s="135">
        <v>1</v>
      </c>
      <c r="P60" s="135" t="s">
        <v>150</v>
      </c>
      <c r="Q60" s="135" t="s">
        <v>150</v>
      </c>
      <c r="R60" s="135" t="s">
        <v>150</v>
      </c>
      <c r="S60" s="135" t="s">
        <v>150</v>
      </c>
      <c r="T60" s="135" t="s">
        <v>150</v>
      </c>
      <c r="U60" s="135" t="s">
        <v>150</v>
      </c>
      <c r="V60" s="135" t="s">
        <v>150</v>
      </c>
      <c r="W60" s="135" t="s">
        <v>150</v>
      </c>
      <c r="X60" s="138"/>
      <c r="Y60" s="138"/>
    </row>
    <row r="61" spans="2:25" ht="57.75" customHeight="1">
      <c r="B61" s="130">
        <v>53</v>
      </c>
      <c r="C61" s="137" t="s">
        <v>487</v>
      </c>
      <c r="D61" s="138"/>
      <c r="E61" s="135" t="s">
        <v>45</v>
      </c>
      <c r="F61" s="135" t="s">
        <v>2</v>
      </c>
      <c r="G61" s="169" t="s">
        <v>148</v>
      </c>
      <c r="H61" s="138"/>
      <c r="I61" s="156">
        <v>500000</v>
      </c>
      <c r="J61" s="138"/>
      <c r="K61" s="138"/>
      <c r="L61" s="138"/>
      <c r="M61" s="138"/>
      <c r="N61" s="135" t="s">
        <v>150</v>
      </c>
      <c r="O61" s="135">
        <v>1</v>
      </c>
      <c r="P61" s="135" t="s">
        <v>150</v>
      </c>
      <c r="Q61" s="135" t="s">
        <v>150</v>
      </c>
      <c r="R61" s="135" t="s">
        <v>150</v>
      </c>
      <c r="S61" s="135" t="s">
        <v>150</v>
      </c>
      <c r="T61" s="135" t="s">
        <v>150</v>
      </c>
      <c r="U61" s="135" t="s">
        <v>150</v>
      </c>
      <c r="V61" s="135" t="s">
        <v>150</v>
      </c>
      <c r="W61" s="135" t="s">
        <v>150</v>
      </c>
      <c r="X61" s="138"/>
      <c r="Y61" s="138"/>
    </row>
    <row r="62" spans="2:25" ht="57.75" customHeight="1">
      <c r="B62" s="130">
        <v>54</v>
      </c>
      <c r="C62" s="137" t="s">
        <v>488</v>
      </c>
      <c r="D62" s="138"/>
      <c r="E62" s="135" t="s">
        <v>45</v>
      </c>
      <c r="F62" s="135" t="s">
        <v>2</v>
      </c>
      <c r="G62" s="169" t="s">
        <v>148</v>
      </c>
      <c r="H62" s="138"/>
      <c r="I62" s="156">
        <v>500000</v>
      </c>
      <c r="J62" s="138"/>
      <c r="K62" s="138"/>
      <c r="L62" s="138"/>
      <c r="M62" s="138"/>
      <c r="N62" s="135" t="s">
        <v>150</v>
      </c>
      <c r="O62" s="135">
        <v>1</v>
      </c>
      <c r="P62" s="135" t="s">
        <v>150</v>
      </c>
      <c r="Q62" s="135" t="s">
        <v>150</v>
      </c>
      <c r="R62" s="135" t="s">
        <v>150</v>
      </c>
      <c r="S62" s="135" t="s">
        <v>150</v>
      </c>
      <c r="T62" s="135" t="s">
        <v>150</v>
      </c>
      <c r="U62" s="135" t="s">
        <v>150</v>
      </c>
      <c r="V62" s="135" t="s">
        <v>150</v>
      </c>
      <c r="W62" s="135" t="s">
        <v>150</v>
      </c>
      <c r="X62" s="138"/>
      <c r="Y62" s="138"/>
    </row>
    <row r="63" spans="2:25" ht="57.75" customHeight="1">
      <c r="B63" s="130">
        <v>55</v>
      </c>
      <c r="C63" s="137" t="s">
        <v>489</v>
      </c>
      <c r="D63" s="138"/>
      <c r="E63" s="135" t="s">
        <v>45</v>
      </c>
      <c r="F63" s="135" t="s">
        <v>2</v>
      </c>
      <c r="G63" s="169" t="s">
        <v>148</v>
      </c>
      <c r="H63" s="138"/>
      <c r="I63" s="156">
        <v>500000</v>
      </c>
      <c r="J63" s="138"/>
      <c r="K63" s="138"/>
      <c r="L63" s="138"/>
      <c r="M63" s="138"/>
      <c r="N63" s="135" t="s">
        <v>150</v>
      </c>
      <c r="O63" s="135">
        <v>1</v>
      </c>
      <c r="P63" s="135" t="s">
        <v>150</v>
      </c>
      <c r="Q63" s="135" t="s">
        <v>150</v>
      </c>
      <c r="R63" s="135" t="s">
        <v>150</v>
      </c>
      <c r="S63" s="135" t="s">
        <v>150</v>
      </c>
      <c r="T63" s="135" t="s">
        <v>150</v>
      </c>
      <c r="U63" s="135" t="s">
        <v>150</v>
      </c>
      <c r="V63" s="135" t="s">
        <v>150</v>
      </c>
      <c r="W63" s="135" t="s">
        <v>150</v>
      </c>
      <c r="X63" s="138"/>
      <c r="Y63" s="138"/>
    </row>
    <row r="64" spans="2:25" ht="57.75" customHeight="1">
      <c r="B64" s="130">
        <v>56</v>
      </c>
      <c r="C64" s="137" t="s">
        <v>490</v>
      </c>
      <c r="D64" s="138"/>
      <c r="E64" s="135" t="s">
        <v>45</v>
      </c>
      <c r="F64" s="135" t="s">
        <v>2</v>
      </c>
      <c r="G64" s="169" t="s">
        <v>148</v>
      </c>
      <c r="H64" s="138"/>
      <c r="I64" s="156">
        <v>500000</v>
      </c>
      <c r="J64" s="138"/>
      <c r="K64" s="138"/>
      <c r="L64" s="138"/>
      <c r="M64" s="138"/>
      <c r="N64" s="135" t="s">
        <v>150</v>
      </c>
      <c r="O64" s="135">
        <v>1</v>
      </c>
      <c r="P64" s="135" t="s">
        <v>150</v>
      </c>
      <c r="Q64" s="135" t="s">
        <v>150</v>
      </c>
      <c r="R64" s="135" t="s">
        <v>150</v>
      </c>
      <c r="S64" s="135" t="s">
        <v>150</v>
      </c>
      <c r="T64" s="135" t="s">
        <v>150</v>
      </c>
      <c r="U64" s="135" t="s">
        <v>150</v>
      </c>
      <c r="V64" s="135" t="s">
        <v>150</v>
      </c>
      <c r="W64" s="135" t="s">
        <v>150</v>
      </c>
      <c r="X64" s="138"/>
      <c r="Y64" s="138"/>
    </row>
    <row r="65" spans="2:25" ht="57.75" customHeight="1">
      <c r="B65" s="130">
        <v>57</v>
      </c>
      <c r="C65" s="137" t="s">
        <v>491</v>
      </c>
      <c r="D65" s="138"/>
      <c r="E65" s="135" t="s">
        <v>45</v>
      </c>
      <c r="F65" s="135" t="s">
        <v>2</v>
      </c>
      <c r="G65" s="169" t="s">
        <v>148</v>
      </c>
      <c r="H65" s="138"/>
      <c r="I65" s="156">
        <v>500000</v>
      </c>
      <c r="J65" s="138"/>
      <c r="K65" s="138"/>
      <c r="L65" s="138"/>
      <c r="M65" s="138"/>
      <c r="N65" s="135" t="s">
        <v>150</v>
      </c>
      <c r="O65" s="135">
        <v>1</v>
      </c>
      <c r="P65" s="135" t="s">
        <v>150</v>
      </c>
      <c r="Q65" s="135" t="s">
        <v>150</v>
      </c>
      <c r="R65" s="135" t="s">
        <v>150</v>
      </c>
      <c r="S65" s="135" t="s">
        <v>150</v>
      </c>
      <c r="T65" s="135" t="s">
        <v>150</v>
      </c>
      <c r="U65" s="135" t="s">
        <v>150</v>
      </c>
      <c r="V65" s="135" t="s">
        <v>150</v>
      </c>
      <c r="W65" s="135" t="s">
        <v>150</v>
      </c>
      <c r="X65" s="138"/>
      <c r="Y65" s="138"/>
    </row>
    <row r="66" spans="2:25" ht="57.75" customHeight="1">
      <c r="B66" s="130">
        <v>58</v>
      </c>
      <c r="C66" s="137" t="s">
        <v>492</v>
      </c>
      <c r="D66" s="138"/>
      <c r="E66" s="135" t="s">
        <v>45</v>
      </c>
      <c r="F66" s="135" t="s">
        <v>2</v>
      </c>
      <c r="G66" s="169" t="s">
        <v>148</v>
      </c>
      <c r="H66" s="138"/>
      <c r="I66" s="156">
        <v>500000</v>
      </c>
      <c r="J66" s="138"/>
      <c r="K66" s="138"/>
      <c r="L66" s="138"/>
      <c r="M66" s="138"/>
      <c r="N66" s="135" t="s">
        <v>150</v>
      </c>
      <c r="O66" s="135">
        <v>1</v>
      </c>
      <c r="P66" s="135" t="s">
        <v>150</v>
      </c>
      <c r="Q66" s="135" t="s">
        <v>150</v>
      </c>
      <c r="R66" s="135" t="s">
        <v>150</v>
      </c>
      <c r="S66" s="135" t="s">
        <v>150</v>
      </c>
      <c r="T66" s="135" t="s">
        <v>150</v>
      </c>
      <c r="U66" s="135" t="s">
        <v>150</v>
      </c>
      <c r="V66" s="135" t="s">
        <v>150</v>
      </c>
      <c r="W66" s="135" t="s">
        <v>150</v>
      </c>
      <c r="X66" s="138"/>
      <c r="Y66" s="138"/>
    </row>
    <row r="67" spans="2:25" ht="57.75" customHeight="1">
      <c r="B67" s="130">
        <v>59</v>
      </c>
      <c r="C67" s="137" t="s">
        <v>493</v>
      </c>
      <c r="D67" s="138"/>
      <c r="E67" s="135" t="s">
        <v>45</v>
      </c>
      <c r="F67" s="135" t="s">
        <v>2</v>
      </c>
      <c r="G67" s="169" t="s">
        <v>148</v>
      </c>
      <c r="H67" s="138"/>
      <c r="I67" s="156">
        <v>500000</v>
      </c>
      <c r="J67" s="138"/>
      <c r="K67" s="138"/>
      <c r="L67" s="138"/>
      <c r="M67" s="138"/>
      <c r="N67" s="135" t="s">
        <v>150</v>
      </c>
      <c r="O67" s="135">
        <v>1</v>
      </c>
      <c r="P67" s="135" t="s">
        <v>150</v>
      </c>
      <c r="Q67" s="135" t="s">
        <v>150</v>
      </c>
      <c r="R67" s="135" t="s">
        <v>150</v>
      </c>
      <c r="S67" s="135" t="s">
        <v>150</v>
      </c>
      <c r="T67" s="135" t="s">
        <v>150</v>
      </c>
      <c r="U67" s="135" t="s">
        <v>150</v>
      </c>
      <c r="V67" s="135" t="s">
        <v>150</v>
      </c>
      <c r="W67" s="135" t="s">
        <v>150</v>
      </c>
      <c r="X67" s="138"/>
      <c r="Y67" s="138"/>
    </row>
    <row r="68" spans="2:25" ht="57.75" customHeight="1">
      <c r="B68" s="130">
        <v>60</v>
      </c>
      <c r="C68" s="237" t="s">
        <v>2476</v>
      </c>
      <c r="D68" s="138"/>
      <c r="E68" s="135" t="s">
        <v>45</v>
      </c>
      <c r="F68" s="135" t="s">
        <v>2</v>
      </c>
      <c r="G68" s="169" t="s">
        <v>148</v>
      </c>
      <c r="H68" s="138"/>
      <c r="I68" s="243">
        <v>500000</v>
      </c>
      <c r="J68" s="138"/>
      <c r="K68" s="138"/>
      <c r="L68" s="138"/>
      <c r="M68" s="138"/>
      <c r="N68" s="135">
        <v>1</v>
      </c>
      <c r="O68" s="135" t="s">
        <v>150</v>
      </c>
      <c r="P68" s="135" t="s">
        <v>150</v>
      </c>
      <c r="Q68" s="135" t="s">
        <v>150</v>
      </c>
      <c r="R68" s="135" t="s">
        <v>150</v>
      </c>
      <c r="S68" s="135" t="s">
        <v>150</v>
      </c>
      <c r="T68" s="135" t="s">
        <v>150</v>
      </c>
      <c r="U68" s="135" t="s">
        <v>150</v>
      </c>
      <c r="V68" s="135" t="s">
        <v>150</v>
      </c>
      <c r="W68" s="135" t="s">
        <v>150</v>
      </c>
      <c r="X68" s="138"/>
      <c r="Y68" s="138"/>
    </row>
    <row r="69" spans="2:25" ht="57.75" customHeight="1">
      <c r="B69" s="130">
        <v>61</v>
      </c>
      <c r="C69" s="237" t="s">
        <v>2477</v>
      </c>
      <c r="D69" s="138"/>
      <c r="E69" s="135" t="s">
        <v>45</v>
      </c>
      <c r="F69" s="135" t="s">
        <v>2</v>
      </c>
      <c r="G69" s="169" t="s">
        <v>148</v>
      </c>
      <c r="H69" s="138"/>
      <c r="I69" s="243">
        <v>500000</v>
      </c>
      <c r="J69" s="138"/>
      <c r="K69" s="138"/>
      <c r="L69" s="138"/>
      <c r="M69" s="138"/>
      <c r="N69" s="135">
        <v>1</v>
      </c>
      <c r="O69" s="135" t="s">
        <v>150</v>
      </c>
      <c r="P69" s="135" t="s">
        <v>150</v>
      </c>
      <c r="Q69" s="135" t="s">
        <v>150</v>
      </c>
      <c r="R69" s="135" t="s">
        <v>150</v>
      </c>
      <c r="S69" s="135" t="s">
        <v>150</v>
      </c>
      <c r="T69" s="135" t="s">
        <v>150</v>
      </c>
      <c r="U69" s="135" t="s">
        <v>150</v>
      </c>
      <c r="V69" s="135" t="s">
        <v>150</v>
      </c>
      <c r="W69" s="135" t="s">
        <v>150</v>
      </c>
      <c r="X69" s="138"/>
      <c r="Y69" s="138"/>
    </row>
    <row r="70" spans="2:25" ht="57.75" customHeight="1">
      <c r="B70" s="130">
        <v>62</v>
      </c>
      <c r="C70" s="237" t="s">
        <v>2478</v>
      </c>
      <c r="D70" s="138"/>
      <c r="E70" s="135" t="s">
        <v>45</v>
      </c>
      <c r="F70" s="135" t="s">
        <v>2</v>
      </c>
      <c r="G70" s="169" t="s">
        <v>148</v>
      </c>
      <c r="H70" s="138"/>
      <c r="I70" s="243">
        <v>500000</v>
      </c>
      <c r="J70" s="138"/>
      <c r="K70" s="138"/>
      <c r="L70" s="138"/>
      <c r="M70" s="138"/>
      <c r="N70" s="135">
        <v>1</v>
      </c>
      <c r="O70" s="135" t="s">
        <v>150</v>
      </c>
      <c r="P70" s="135" t="s">
        <v>150</v>
      </c>
      <c r="Q70" s="135" t="s">
        <v>150</v>
      </c>
      <c r="R70" s="135" t="s">
        <v>150</v>
      </c>
      <c r="S70" s="135" t="s">
        <v>150</v>
      </c>
      <c r="T70" s="135" t="s">
        <v>150</v>
      </c>
      <c r="U70" s="135" t="s">
        <v>150</v>
      </c>
      <c r="V70" s="135" t="s">
        <v>150</v>
      </c>
      <c r="W70" s="135" t="s">
        <v>150</v>
      </c>
      <c r="X70" s="138"/>
      <c r="Y70" s="138"/>
    </row>
    <row r="71" spans="2:25" ht="57.75" customHeight="1">
      <c r="B71" s="130">
        <v>63</v>
      </c>
      <c r="C71" s="237" t="s">
        <v>2479</v>
      </c>
      <c r="D71" s="138"/>
      <c r="E71" s="135" t="s">
        <v>45</v>
      </c>
      <c r="F71" s="135" t="s">
        <v>2</v>
      </c>
      <c r="G71" s="169" t="s">
        <v>148</v>
      </c>
      <c r="H71" s="138"/>
      <c r="I71" s="243">
        <v>500000</v>
      </c>
      <c r="J71" s="138"/>
      <c r="K71" s="138"/>
      <c r="L71" s="138"/>
      <c r="M71" s="138"/>
      <c r="N71" s="135">
        <v>1</v>
      </c>
      <c r="O71" s="135" t="s">
        <v>150</v>
      </c>
      <c r="P71" s="135" t="s">
        <v>150</v>
      </c>
      <c r="Q71" s="135" t="s">
        <v>150</v>
      </c>
      <c r="R71" s="135" t="s">
        <v>150</v>
      </c>
      <c r="S71" s="135" t="s">
        <v>150</v>
      </c>
      <c r="T71" s="135" t="s">
        <v>150</v>
      </c>
      <c r="U71" s="135" t="s">
        <v>150</v>
      </c>
      <c r="V71" s="135" t="s">
        <v>150</v>
      </c>
      <c r="W71" s="135" t="s">
        <v>150</v>
      </c>
      <c r="X71" s="138"/>
      <c r="Y71" s="138"/>
    </row>
    <row r="72" spans="2:25" ht="57.75" customHeight="1">
      <c r="B72" s="130">
        <v>64</v>
      </c>
      <c r="C72" s="237" t="s">
        <v>2480</v>
      </c>
      <c r="D72" s="138"/>
      <c r="E72" s="135" t="s">
        <v>45</v>
      </c>
      <c r="F72" s="135" t="s">
        <v>2</v>
      </c>
      <c r="G72" s="169" t="s">
        <v>148</v>
      </c>
      <c r="H72" s="138"/>
      <c r="I72" s="243">
        <v>500000</v>
      </c>
      <c r="J72" s="138"/>
      <c r="K72" s="138"/>
      <c r="L72" s="138"/>
      <c r="M72" s="138"/>
      <c r="N72" s="135">
        <v>1</v>
      </c>
      <c r="O72" s="135" t="s">
        <v>150</v>
      </c>
      <c r="P72" s="135" t="s">
        <v>150</v>
      </c>
      <c r="Q72" s="135" t="s">
        <v>150</v>
      </c>
      <c r="R72" s="135" t="s">
        <v>150</v>
      </c>
      <c r="S72" s="135" t="s">
        <v>150</v>
      </c>
      <c r="T72" s="135" t="s">
        <v>150</v>
      </c>
      <c r="U72" s="135" t="s">
        <v>150</v>
      </c>
      <c r="V72" s="135" t="s">
        <v>150</v>
      </c>
      <c r="W72" s="135" t="s">
        <v>150</v>
      </c>
      <c r="X72" s="138"/>
      <c r="Y72" s="138"/>
    </row>
    <row r="73" spans="2:25" ht="57.75" customHeight="1">
      <c r="B73" s="130">
        <v>65</v>
      </c>
      <c r="C73" s="237" t="s">
        <v>2481</v>
      </c>
      <c r="D73" s="138"/>
      <c r="E73" s="135" t="s">
        <v>45</v>
      </c>
      <c r="F73" s="135" t="s">
        <v>2</v>
      </c>
      <c r="G73" s="169" t="s">
        <v>148</v>
      </c>
      <c r="H73" s="138"/>
      <c r="I73" s="243">
        <v>500000</v>
      </c>
      <c r="J73" s="138"/>
      <c r="K73" s="138"/>
      <c r="L73" s="138"/>
      <c r="M73" s="138"/>
      <c r="N73" s="135">
        <v>1</v>
      </c>
      <c r="O73" s="135" t="s">
        <v>150</v>
      </c>
      <c r="P73" s="135" t="s">
        <v>150</v>
      </c>
      <c r="Q73" s="135" t="s">
        <v>150</v>
      </c>
      <c r="R73" s="135" t="s">
        <v>150</v>
      </c>
      <c r="S73" s="135" t="s">
        <v>150</v>
      </c>
      <c r="T73" s="135" t="s">
        <v>150</v>
      </c>
      <c r="U73" s="135" t="s">
        <v>150</v>
      </c>
      <c r="V73" s="135" t="s">
        <v>150</v>
      </c>
      <c r="W73" s="135" t="s">
        <v>150</v>
      </c>
      <c r="X73" s="138"/>
      <c r="Y73" s="138"/>
    </row>
    <row r="74" spans="2:25" ht="57.75" customHeight="1">
      <c r="B74" s="130">
        <v>66</v>
      </c>
      <c r="C74" s="237" t="s">
        <v>2482</v>
      </c>
      <c r="D74" s="138"/>
      <c r="E74" s="135" t="s">
        <v>45</v>
      </c>
      <c r="F74" s="135" t="s">
        <v>2</v>
      </c>
      <c r="G74" s="169" t="s">
        <v>148</v>
      </c>
      <c r="H74" s="138"/>
      <c r="I74" s="243">
        <v>500000</v>
      </c>
      <c r="J74" s="138"/>
      <c r="K74" s="138"/>
      <c r="L74" s="138"/>
      <c r="M74" s="138"/>
      <c r="N74" s="135">
        <v>1</v>
      </c>
      <c r="O74" s="135" t="s">
        <v>150</v>
      </c>
      <c r="P74" s="135" t="s">
        <v>150</v>
      </c>
      <c r="Q74" s="135" t="s">
        <v>150</v>
      </c>
      <c r="R74" s="135" t="s">
        <v>150</v>
      </c>
      <c r="S74" s="135" t="s">
        <v>150</v>
      </c>
      <c r="T74" s="135" t="s">
        <v>150</v>
      </c>
      <c r="U74" s="135" t="s">
        <v>150</v>
      </c>
      <c r="V74" s="135" t="s">
        <v>150</v>
      </c>
      <c r="W74" s="135" t="s">
        <v>150</v>
      </c>
      <c r="X74" s="138"/>
      <c r="Y74" s="138"/>
    </row>
    <row r="75" spans="2:25" ht="57.75" customHeight="1">
      <c r="B75" s="130">
        <v>67</v>
      </c>
      <c r="C75" s="237" t="s">
        <v>2483</v>
      </c>
      <c r="D75" s="138"/>
      <c r="E75" s="135" t="s">
        <v>45</v>
      </c>
      <c r="F75" s="135" t="s">
        <v>2</v>
      </c>
      <c r="G75" s="169" t="s">
        <v>148</v>
      </c>
      <c r="H75" s="138"/>
      <c r="I75" s="243">
        <v>500000</v>
      </c>
      <c r="J75" s="138"/>
      <c r="K75" s="138"/>
      <c r="L75" s="138"/>
      <c r="M75" s="138"/>
      <c r="N75" s="135">
        <v>1</v>
      </c>
      <c r="O75" s="135" t="s">
        <v>150</v>
      </c>
      <c r="P75" s="135" t="s">
        <v>150</v>
      </c>
      <c r="Q75" s="135" t="s">
        <v>150</v>
      </c>
      <c r="R75" s="135" t="s">
        <v>150</v>
      </c>
      <c r="S75" s="135" t="s">
        <v>150</v>
      </c>
      <c r="T75" s="135" t="s">
        <v>150</v>
      </c>
      <c r="U75" s="135" t="s">
        <v>150</v>
      </c>
      <c r="V75" s="135" t="s">
        <v>150</v>
      </c>
      <c r="W75" s="135" t="s">
        <v>150</v>
      </c>
      <c r="X75" s="138"/>
      <c r="Y75" s="138"/>
    </row>
    <row r="76" spans="2:25" ht="57.75" customHeight="1">
      <c r="B76" s="130">
        <v>68</v>
      </c>
      <c r="C76" s="237" t="s">
        <v>2484</v>
      </c>
      <c r="D76" s="138"/>
      <c r="E76" s="135" t="s">
        <v>45</v>
      </c>
      <c r="F76" s="135" t="s">
        <v>2</v>
      </c>
      <c r="G76" s="169" t="s">
        <v>148</v>
      </c>
      <c r="H76" s="138"/>
      <c r="I76" s="243">
        <v>500000</v>
      </c>
      <c r="J76" s="138"/>
      <c r="K76" s="138"/>
      <c r="L76" s="138"/>
      <c r="M76" s="138"/>
      <c r="N76" s="135">
        <v>1</v>
      </c>
      <c r="O76" s="135" t="s">
        <v>150</v>
      </c>
      <c r="P76" s="135" t="s">
        <v>150</v>
      </c>
      <c r="Q76" s="135" t="s">
        <v>150</v>
      </c>
      <c r="R76" s="135" t="s">
        <v>150</v>
      </c>
      <c r="S76" s="135" t="s">
        <v>150</v>
      </c>
      <c r="T76" s="135" t="s">
        <v>150</v>
      </c>
      <c r="U76" s="135" t="s">
        <v>150</v>
      </c>
      <c r="V76" s="135" t="s">
        <v>150</v>
      </c>
      <c r="W76" s="135" t="s">
        <v>150</v>
      </c>
      <c r="X76" s="138"/>
      <c r="Y76" s="138"/>
    </row>
    <row r="77" spans="2:25" ht="57.75" customHeight="1">
      <c r="B77" s="130">
        <v>69</v>
      </c>
      <c r="C77" s="237" t="s">
        <v>2485</v>
      </c>
      <c r="D77" s="138"/>
      <c r="E77" s="135" t="s">
        <v>45</v>
      </c>
      <c r="F77" s="135" t="s">
        <v>2</v>
      </c>
      <c r="G77" s="169" t="s">
        <v>148</v>
      </c>
      <c r="H77" s="138"/>
      <c r="I77" s="243">
        <v>500000</v>
      </c>
      <c r="J77" s="138"/>
      <c r="K77" s="138"/>
      <c r="L77" s="138"/>
      <c r="M77" s="138"/>
      <c r="N77" s="135">
        <v>1</v>
      </c>
      <c r="O77" s="135" t="s">
        <v>150</v>
      </c>
      <c r="P77" s="135" t="s">
        <v>150</v>
      </c>
      <c r="Q77" s="135" t="s">
        <v>150</v>
      </c>
      <c r="R77" s="135" t="s">
        <v>150</v>
      </c>
      <c r="S77" s="135" t="s">
        <v>150</v>
      </c>
      <c r="T77" s="135" t="s">
        <v>150</v>
      </c>
      <c r="U77" s="135" t="s">
        <v>150</v>
      </c>
      <c r="V77" s="135" t="s">
        <v>150</v>
      </c>
      <c r="W77" s="135" t="s">
        <v>150</v>
      </c>
      <c r="X77" s="138"/>
      <c r="Y77" s="138"/>
    </row>
    <row r="78" spans="2:25" ht="57.75" customHeight="1">
      <c r="B78" s="130">
        <v>70</v>
      </c>
      <c r="C78" s="237" t="s">
        <v>2486</v>
      </c>
      <c r="D78" s="138"/>
      <c r="E78" s="135" t="s">
        <v>45</v>
      </c>
      <c r="F78" s="135" t="s">
        <v>2</v>
      </c>
      <c r="G78" s="169" t="s">
        <v>148</v>
      </c>
      <c r="H78" s="138"/>
      <c r="I78" s="243">
        <v>500000</v>
      </c>
      <c r="J78" s="138"/>
      <c r="K78" s="138"/>
      <c r="L78" s="138"/>
      <c r="M78" s="138"/>
      <c r="N78" s="135">
        <v>1</v>
      </c>
      <c r="O78" s="135" t="s">
        <v>150</v>
      </c>
      <c r="P78" s="135" t="s">
        <v>150</v>
      </c>
      <c r="Q78" s="135" t="s">
        <v>150</v>
      </c>
      <c r="R78" s="135" t="s">
        <v>150</v>
      </c>
      <c r="S78" s="135" t="s">
        <v>150</v>
      </c>
      <c r="T78" s="135" t="s">
        <v>150</v>
      </c>
      <c r="U78" s="135" t="s">
        <v>150</v>
      </c>
      <c r="V78" s="135" t="s">
        <v>150</v>
      </c>
      <c r="W78" s="135" t="s">
        <v>150</v>
      </c>
      <c r="X78" s="138"/>
      <c r="Y78" s="138"/>
    </row>
    <row r="79" spans="2:25" ht="57.75" customHeight="1">
      <c r="B79" s="130">
        <v>71</v>
      </c>
      <c r="C79" s="237" t="s">
        <v>2487</v>
      </c>
      <c r="D79" s="138"/>
      <c r="E79" s="135" t="s">
        <v>45</v>
      </c>
      <c r="F79" s="135" t="s">
        <v>2</v>
      </c>
      <c r="G79" s="169" t="s">
        <v>148</v>
      </c>
      <c r="H79" s="138"/>
      <c r="I79" s="243">
        <v>500000</v>
      </c>
      <c r="J79" s="138"/>
      <c r="K79" s="138"/>
      <c r="L79" s="138"/>
      <c r="M79" s="138"/>
      <c r="N79" s="135">
        <v>1</v>
      </c>
      <c r="O79" s="135" t="s">
        <v>150</v>
      </c>
      <c r="P79" s="135" t="s">
        <v>150</v>
      </c>
      <c r="Q79" s="135" t="s">
        <v>150</v>
      </c>
      <c r="R79" s="135" t="s">
        <v>150</v>
      </c>
      <c r="S79" s="135" t="s">
        <v>150</v>
      </c>
      <c r="T79" s="135" t="s">
        <v>150</v>
      </c>
      <c r="U79" s="135" t="s">
        <v>150</v>
      </c>
      <c r="V79" s="135" t="s">
        <v>150</v>
      </c>
      <c r="W79" s="135" t="s">
        <v>150</v>
      </c>
      <c r="X79" s="138"/>
      <c r="Y79" s="138"/>
    </row>
    <row r="80" spans="2:25" ht="57.75" customHeight="1">
      <c r="B80" s="130">
        <v>72</v>
      </c>
      <c r="C80" s="237" t="s">
        <v>2488</v>
      </c>
      <c r="D80" s="138"/>
      <c r="E80" s="135" t="s">
        <v>45</v>
      </c>
      <c r="F80" s="135" t="s">
        <v>2</v>
      </c>
      <c r="G80" s="169" t="s">
        <v>148</v>
      </c>
      <c r="H80" s="138"/>
      <c r="I80" s="243">
        <v>500000</v>
      </c>
      <c r="J80" s="138"/>
      <c r="K80" s="138"/>
      <c r="L80" s="138"/>
      <c r="M80" s="138"/>
      <c r="N80" s="135">
        <v>1</v>
      </c>
      <c r="O80" s="135" t="s">
        <v>150</v>
      </c>
      <c r="P80" s="135" t="s">
        <v>150</v>
      </c>
      <c r="Q80" s="135" t="s">
        <v>150</v>
      </c>
      <c r="R80" s="135" t="s">
        <v>150</v>
      </c>
      <c r="S80" s="135" t="s">
        <v>150</v>
      </c>
      <c r="T80" s="135" t="s">
        <v>150</v>
      </c>
      <c r="U80" s="135" t="s">
        <v>150</v>
      </c>
      <c r="V80" s="135" t="s">
        <v>150</v>
      </c>
      <c r="W80" s="135" t="s">
        <v>150</v>
      </c>
      <c r="X80" s="138"/>
      <c r="Y80" s="138"/>
    </row>
    <row r="81" spans="2:25" ht="57.75" customHeight="1">
      <c r="B81" s="130">
        <v>73</v>
      </c>
      <c r="C81" s="237" t="s">
        <v>2489</v>
      </c>
      <c r="D81" s="138"/>
      <c r="E81" s="135" t="s">
        <v>45</v>
      </c>
      <c r="F81" s="135" t="s">
        <v>2</v>
      </c>
      <c r="G81" s="169" t="s">
        <v>148</v>
      </c>
      <c r="H81" s="138"/>
      <c r="I81" s="243">
        <v>500000</v>
      </c>
      <c r="J81" s="138"/>
      <c r="K81" s="138"/>
      <c r="L81" s="138"/>
      <c r="M81" s="138"/>
      <c r="N81" s="135">
        <v>1</v>
      </c>
      <c r="O81" s="135" t="s">
        <v>150</v>
      </c>
      <c r="P81" s="135" t="s">
        <v>150</v>
      </c>
      <c r="Q81" s="135" t="s">
        <v>150</v>
      </c>
      <c r="R81" s="135" t="s">
        <v>150</v>
      </c>
      <c r="S81" s="135" t="s">
        <v>150</v>
      </c>
      <c r="T81" s="135" t="s">
        <v>150</v>
      </c>
      <c r="U81" s="135" t="s">
        <v>150</v>
      </c>
      <c r="V81" s="135" t="s">
        <v>150</v>
      </c>
      <c r="W81" s="135" t="s">
        <v>150</v>
      </c>
      <c r="X81" s="138"/>
      <c r="Y81" s="138"/>
    </row>
    <row r="82" spans="2:25" ht="57.75" customHeight="1">
      <c r="B82" s="130">
        <v>74</v>
      </c>
      <c r="C82" s="237" t="s">
        <v>2490</v>
      </c>
      <c r="D82" s="138"/>
      <c r="E82" s="135" t="s">
        <v>45</v>
      </c>
      <c r="F82" s="135" t="s">
        <v>2</v>
      </c>
      <c r="G82" s="169" t="s">
        <v>148</v>
      </c>
      <c r="H82" s="138"/>
      <c r="I82" s="243">
        <v>500000</v>
      </c>
      <c r="J82" s="138"/>
      <c r="K82" s="138"/>
      <c r="L82" s="138"/>
      <c r="M82" s="138"/>
      <c r="N82" s="135">
        <v>1</v>
      </c>
      <c r="O82" s="135" t="s">
        <v>150</v>
      </c>
      <c r="P82" s="135" t="s">
        <v>150</v>
      </c>
      <c r="Q82" s="135" t="s">
        <v>150</v>
      </c>
      <c r="R82" s="135" t="s">
        <v>150</v>
      </c>
      <c r="S82" s="135" t="s">
        <v>150</v>
      </c>
      <c r="T82" s="135" t="s">
        <v>150</v>
      </c>
      <c r="U82" s="135" t="s">
        <v>150</v>
      </c>
      <c r="V82" s="135" t="s">
        <v>150</v>
      </c>
      <c r="W82" s="135" t="s">
        <v>150</v>
      </c>
      <c r="X82" s="138"/>
      <c r="Y82" s="138"/>
    </row>
    <row r="83" spans="2:25" ht="57.75" customHeight="1">
      <c r="B83" s="130">
        <v>75</v>
      </c>
      <c r="C83" s="237" t="s">
        <v>2491</v>
      </c>
      <c r="D83" s="138"/>
      <c r="E83" s="135" t="s">
        <v>45</v>
      </c>
      <c r="F83" s="135" t="s">
        <v>2</v>
      </c>
      <c r="G83" s="169" t="s">
        <v>148</v>
      </c>
      <c r="H83" s="138"/>
      <c r="I83" s="243">
        <v>500000</v>
      </c>
      <c r="J83" s="138"/>
      <c r="K83" s="138"/>
      <c r="L83" s="138"/>
      <c r="M83" s="138"/>
      <c r="N83" s="135">
        <v>1</v>
      </c>
      <c r="O83" s="135" t="s">
        <v>150</v>
      </c>
      <c r="P83" s="135" t="s">
        <v>150</v>
      </c>
      <c r="Q83" s="135" t="s">
        <v>150</v>
      </c>
      <c r="R83" s="135" t="s">
        <v>150</v>
      </c>
      <c r="S83" s="135" t="s">
        <v>150</v>
      </c>
      <c r="T83" s="135" t="s">
        <v>150</v>
      </c>
      <c r="U83" s="135" t="s">
        <v>150</v>
      </c>
      <c r="V83" s="135" t="s">
        <v>150</v>
      </c>
      <c r="W83" s="135" t="s">
        <v>150</v>
      </c>
      <c r="X83" s="138"/>
      <c r="Y83" s="138"/>
    </row>
    <row r="84" spans="2:25" ht="57.75" customHeight="1">
      <c r="B84" s="130">
        <v>76</v>
      </c>
      <c r="C84" s="282" t="s">
        <v>2492</v>
      </c>
      <c r="D84" s="138"/>
      <c r="E84" s="135" t="s">
        <v>45</v>
      </c>
      <c r="F84" s="135" t="s">
        <v>2</v>
      </c>
      <c r="G84" s="169" t="s">
        <v>148</v>
      </c>
      <c r="H84" s="138"/>
      <c r="I84" s="243">
        <v>500000</v>
      </c>
      <c r="J84" s="138"/>
      <c r="K84" s="138"/>
      <c r="L84" s="138"/>
      <c r="M84" s="138"/>
      <c r="N84" s="135">
        <v>1</v>
      </c>
      <c r="O84" s="135" t="s">
        <v>150</v>
      </c>
      <c r="P84" s="135" t="s">
        <v>150</v>
      </c>
      <c r="Q84" s="135" t="s">
        <v>150</v>
      </c>
      <c r="R84" s="135" t="s">
        <v>150</v>
      </c>
      <c r="S84" s="135" t="s">
        <v>150</v>
      </c>
      <c r="T84" s="135" t="s">
        <v>150</v>
      </c>
      <c r="U84" s="135" t="s">
        <v>150</v>
      </c>
      <c r="V84" s="135" t="s">
        <v>150</v>
      </c>
      <c r="W84" s="135" t="s">
        <v>150</v>
      </c>
      <c r="X84" s="138"/>
      <c r="Y84" s="138"/>
    </row>
    <row r="85" spans="2:25" ht="57.75" customHeight="1">
      <c r="B85" s="130">
        <v>77</v>
      </c>
      <c r="C85" s="237" t="s">
        <v>2493</v>
      </c>
      <c r="D85" s="138"/>
      <c r="E85" s="135" t="s">
        <v>45</v>
      </c>
      <c r="F85" s="135" t="s">
        <v>2</v>
      </c>
      <c r="G85" s="169" t="s">
        <v>148</v>
      </c>
      <c r="H85" s="138"/>
      <c r="I85" s="243">
        <v>500000</v>
      </c>
      <c r="J85" s="138"/>
      <c r="K85" s="138"/>
      <c r="L85" s="138"/>
      <c r="M85" s="138"/>
      <c r="N85" s="135">
        <v>1</v>
      </c>
      <c r="O85" s="135" t="s">
        <v>150</v>
      </c>
      <c r="P85" s="135" t="s">
        <v>150</v>
      </c>
      <c r="Q85" s="135" t="s">
        <v>150</v>
      </c>
      <c r="R85" s="135" t="s">
        <v>150</v>
      </c>
      <c r="S85" s="135" t="s">
        <v>150</v>
      </c>
      <c r="T85" s="135" t="s">
        <v>150</v>
      </c>
      <c r="U85" s="135" t="s">
        <v>150</v>
      </c>
      <c r="V85" s="135" t="s">
        <v>150</v>
      </c>
      <c r="W85" s="135" t="s">
        <v>150</v>
      </c>
      <c r="X85" s="138"/>
      <c r="Y85" s="138"/>
    </row>
    <row r="86" spans="2:25" ht="57.75" customHeight="1">
      <c r="B86" s="130">
        <v>78</v>
      </c>
      <c r="C86" s="237" t="s">
        <v>2494</v>
      </c>
      <c r="D86" s="138"/>
      <c r="E86" s="135" t="s">
        <v>45</v>
      </c>
      <c r="F86" s="135" t="s">
        <v>2</v>
      </c>
      <c r="G86" s="169" t="s">
        <v>148</v>
      </c>
      <c r="H86" s="138"/>
      <c r="I86" s="243">
        <v>500000</v>
      </c>
      <c r="J86" s="138"/>
      <c r="K86" s="138"/>
      <c r="L86" s="138"/>
      <c r="M86" s="138"/>
      <c r="N86" s="135">
        <v>1</v>
      </c>
      <c r="O86" s="135" t="s">
        <v>150</v>
      </c>
      <c r="P86" s="135" t="s">
        <v>150</v>
      </c>
      <c r="Q86" s="135" t="s">
        <v>150</v>
      </c>
      <c r="R86" s="135" t="s">
        <v>150</v>
      </c>
      <c r="S86" s="135" t="s">
        <v>150</v>
      </c>
      <c r="T86" s="135" t="s">
        <v>150</v>
      </c>
      <c r="U86" s="135" t="s">
        <v>150</v>
      </c>
      <c r="V86" s="135" t="s">
        <v>150</v>
      </c>
      <c r="W86" s="135" t="s">
        <v>150</v>
      </c>
      <c r="X86" s="138"/>
      <c r="Y86" s="138"/>
    </row>
    <row r="87" spans="2:25" ht="57.75" customHeight="1">
      <c r="B87" s="130">
        <v>79</v>
      </c>
      <c r="C87" s="237" t="s">
        <v>2495</v>
      </c>
      <c r="D87" s="138"/>
      <c r="E87" s="135" t="s">
        <v>45</v>
      </c>
      <c r="F87" s="135" t="s">
        <v>2</v>
      </c>
      <c r="G87" s="169" t="s">
        <v>148</v>
      </c>
      <c r="H87" s="138">
        <v>479519.19</v>
      </c>
      <c r="I87" s="243">
        <v>500000</v>
      </c>
      <c r="J87" s="138"/>
      <c r="K87" s="138"/>
      <c r="L87" s="138"/>
      <c r="M87" s="138"/>
      <c r="N87" s="135" t="s">
        <v>150</v>
      </c>
      <c r="O87" s="135">
        <v>1</v>
      </c>
      <c r="P87" s="135" t="s">
        <v>150</v>
      </c>
      <c r="Q87" s="135" t="s">
        <v>150</v>
      </c>
      <c r="R87" s="135" t="s">
        <v>150</v>
      </c>
      <c r="S87" s="135" t="s">
        <v>150</v>
      </c>
      <c r="T87" s="135" t="s">
        <v>150</v>
      </c>
      <c r="U87" s="135" t="s">
        <v>150</v>
      </c>
      <c r="V87" s="135" t="s">
        <v>150</v>
      </c>
      <c r="W87" s="135" t="s">
        <v>150</v>
      </c>
      <c r="X87" s="138"/>
      <c r="Y87" s="138"/>
    </row>
    <row r="88" spans="2:25" ht="57.75" customHeight="1">
      <c r="B88" s="130">
        <v>80</v>
      </c>
      <c r="C88" s="237" t="s">
        <v>2496</v>
      </c>
      <c r="D88" s="138"/>
      <c r="E88" s="135" t="s">
        <v>45</v>
      </c>
      <c r="F88" s="135" t="s">
        <v>2</v>
      </c>
      <c r="G88" s="169" t="s">
        <v>148</v>
      </c>
      <c r="H88" s="138"/>
      <c r="I88" s="243">
        <v>500000</v>
      </c>
      <c r="J88" s="138"/>
      <c r="K88" s="138"/>
      <c r="L88" s="138"/>
      <c r="M88" s="138"/>
      <c r="N88" s="135">
        <v>1</v>
      </c>
      <c r="O88" s="135" t="s">
        <v>150</v>
      </c>
      <c r="P88" s="135" t="s">
        <v>150</v>
      </c>
      <c r="Q88" s="135" t="s">
        <v>150</v>
      </c>
      <c r="R88" s="135" t="s">
        <v>150</v>
      </c>
      <c r="S88" s="135" t="s">
        <v>150</v>
      </c>
      <c r="T88" s="135" t="s">
        <v>150</v>
      </c>
      <c r="U88" s="135" t="s">
        <v>150</v>
      </c>
      <c r="V88" s="135" t="s">
        <v>150</v>
      </c>
      <c r="W88" s="135" t="s">
        <v>150</v>
      </c>
      <c r="X88" s="138"/>
      <c r="Y88" s="138"/>
    </row>
    <row r="89" spans="2:25" ht="57.75" customHeight="1">
      <c r="B89" s="130">
        <v>81</v>
      </c>
      <c r="C89" s="237" t="s">
        <v>2497</v>
      </c>
      <c r="D89" s="138"/>
      <c r="E89" s="135" t="s">
        <v>45</v>
      </c>
      <c r="F89" s="135" t="s">
        <v>2</v>
      </c>
      <c r="G89" s="169" t="s">
        <v>148</v>
      </c>
      <c r="H89" s="138"/>
      <c r="I89" s="243">
        <v>500000</v>
      </c>
      <c r="J89" s="138"/>
      <c r="K89" s="138"/>
      <c r="L89" s="138"/>
      <c r="M89" s="138"/>
      <c r="N89" s="135">
        <v>1</v>
      </c>
      <c r="O89" s="135" t="s">
        <v>150</v>
      </c>
      <c r="P89" s="135" t="s">
        <v>150</v>
      </c>
      <c r="Q89" s="135" t="s">
        <v>150</v>
      </c>
      <c r="R89" s="135" t="s">
        <v>150</v>
      </c>
      <c r="S89" s="135" t="s">
        <v>150</v>
      </c>
      <c r="T89" s="135" t="s">
        <v>150</v>
      </c>
      <c r="U89" s="135" t="s">
        <v>150</v>
      </c>
      <c r="V89" s="135" t="s">
        <v>150</v>
      </c>
      <c r="W89" s="135" t="s">
        <v>150</v>
      </c>
      <c r="X89" s="138"/>
      <c r="Y89" s="138"/>
    </row>
    <row r="90" spans="2:25" ht="57.75" customHeight="1">
      <c r="B90" s="130">
        <v>82</v>
      </c>
      <c r="C90" s="237" t="s">
        <v>2498</v>
      </c>
      <c r="D90" s="138"/>
      <c r="E90" s="135" t="s">
        <v>45</v>
      </c>
      <c r="F90" s="135" t="s">
        <v>2</v>
      </c>
      <c r="G90" s="169" t="s">
        <v>148</v>
      </c>
      <c r="H90" s="138"/>
      <c r="I90" s="243">
        <v>1000000</v>
      </c>
      <c r="J90" s="138"/>
      <c r="K90" s="138"/>
      <c r="L90" s="138"/>
      <c r="M90" s="138"/>
      <c r="N90" s="135">
        <v>1</v>
      </c>
      <c r="O90" s="135" t="s">
        <v>150</v>
      </c>
      <c r="P90" s="135" t="s">
        <v>150</v>
      </c>
      <c r="Q90" s="135" t="s">
        <v>150</v>
      </c>
      <c r="R90" s="135" t="s">
        <v>150</v>
      </c>
      <c r="S90" s="135" t="s">
        <v>150</v>
      </c>
      <c r="T90" s="135" t="s">
        <v>150</v>
      </c>
      <c r="U90" s="135" t="s">
        <v>150</v>
      </c>
      <c r="V90" s="135" t="s">
        <v>150</v>
      </c>
      <c r="W90" s="135" t="s">
        <v>150</v>
      </c>
      <c r="X90" s="138"/>
      <c r="Y90" s="138"/>
    </row>
    <row r="91" spans="2:25" ht="57.75" customHeight="1">
      <c r="B91" s="130">
        <v>83</v>
      </c>
      <c r="C91" s="237" t="s">
        <v>2499</v>
      </c>
      <c r="D91" s="138"/>
      <c r="E91" s="135" t="s">
        <v>45</v>
      </c>
      <c r="F91" s="135" t="s">
        <v>2</v>
      </c>
      <c r="G91" s="169" t="s">
        <v>148</v>
      </c>
      <c r="H91" s="138"/>
      <c r="I91" s="243">
        <v>500000</v>
      </c>
      <c r="J91" s="138"/>
      <c r="K91" s="138"/>
      <c r="L91" s="138"/>
      <c r="M91" s="138"/>
      <c r="N91" s="135">
        <v>1</v>
      </c>
      <c r="O91" s="135" t="s">
        <v>150</v>
      </c>
      <c r="P91" s="135" t="s">
        <v>150</v>
      </c>
      <c r="Q91" s="135" t="s">
        <v>150</v>
      </c>
      <c r="R91" s="135" t="s">
        <v>150</v>
      </c>
      <c r="S91" s="135" t="s">
        <v>150</v>
      </c>
      <c r="T91" s="135" t="s">
        <v>150</v>
      </c>
      <c r="U91" s="135" t="s">
        <v>150</v>
      </c>
      <c r="V91" s="135" t="s">
        <v>150</v>
      </c>
      <c r="W91" s="135" t="s">
        <v>150</v>
      </c>
      <c r="X91" s="138"/>
      <c r="Y91" s="138"/>
    </row>
    <row r="92" spans="2:25" ht="57.75" customHeight="1">
      <c r="B92" s="130">
        <v>84</v>
      </c>
      <c r="C92" s="237" t="s">
        <v>2500</v>
      </c>
      <c r="D92" s="138"/>
      <c r="E92" s="135" t="s">
        <v>45</v>
      </c>
      <c r="F92" s="135" t="s">
        <v>2</v>
      </c>
      <c r="G92" s="169" t="s">
        <v>148</v>
      </c>
      <c r="H92" s="138"/>
      <c r="I92" s="243">
        <v>1000000</v>
      </c>
      <c r="J92" s="138"/>
      <c r="K92" s="138"/>
      <c r="L92" s="138"/>
      <c r="M92" s="138"/>
      <c r="N92" s="135">
        <v>1</v>
      </c>
      <c r="O92" s="135" t="s">
        <v>150</v>
      </c>
      <c r="P92" s="135" t="s">
        <v>150</v>
      </c>
      <c r="Q92" s="135" t="s">
        <v>150</v>
      </c>
      <c r="R92" s="135" t="s">
        <v>150</v>
      </c>
      <c r="S92" s="135" t="s">
        <v>150</v>
      </c>
      <c r="T92" s="135" t="s">
        <v>150</v>
      </c>
      <c r="U92" s="135" t="s">
        <v>150</v>
      </c>
      <c r="V92" s="135" t="s">
        <v>150</v>
      </c>
      <c r="W92" s="135" t="s">
        <v>150</v>
      </c>
      <c r="X92" s="138"/>
      <c r="Y92" s="138"/>
    </row>
    <row r="93" spans="2:25" ht="57.75" customHeight="1">
      <c r="B93" s="130">
        <v>85</v>
      </c>
      <c r="C93" s="237" t="s">
        <v>2501</v>
      </c>
      <c r="D93" s="138"/>
      <c r="E93" s="135" t="s">
        <v>45</v>
      </c>
      <c r="F93" s="135" t="s">
        <v>2</v>
      </c>
      <c r="G93" s="169" t="s">
        <v>148</v>
      </c>
      <c r="H93" s="138"/>
      <c r="I93" s="243">
        <v>1000000</v>
      </c>
      <c r="J93" s="138"/>
      <c r="K93" s="138"/>
      <c r="L93" s="138"/>
      <c r="M93" s="138"/>
      <c r="N93" s="135">
        <v>1</v>
      </c>
      <c r="O93" s="135" t="s">
        <v>150</v>
      </c>
      <c r="P93" s="135" t="s">
        <v>150</v>
      </c>
      <c r="Q93" s="135" t="s">
        <v>150</v>
      </c>
      <c r="R93" s="135" t="s">
        <v>150</v>
      </c>
      <c r="S93" s="135" t="s">
        <v>150</v>
      </c>
      <c r="T93" s="135" t="s">
        <v>150</v>
      </c>
      <c r="U93" s="135" t="s">
        <v>150</v>
      </c>
      <c r="V93" s="135" t="s">
        <v>150</v>
      </c>
      <c r="W93" s="135" t="s">
        <v>150</v>
      </c>
      <c r="X93" s="138"/>
      <c r="Y93" s="138"/>
    </row>
    <row r="94" spans="2:25" ht="57.75" customHeight="1">
      <c r="B94" s="130">
        <v>86</v>
      </c>
      <c r="C94" s="237" t="s">
        <v>2502</v>
      </c>
      <c r="D94" s="138"/>
      <c r="E94" s="135" t="s">
        <v>45</v>
      </c>
      <c r="F94" s="135" t="s">
        <v>2</v>
      </c>
      <c r="G94" s="169" t="s">
        <v>148</v>
      </c>
      <c r="H94" s="138"/>
      <c r="I94" s="243">
        <v>1000000</v>
      </c>
      <c r="J94" s="138"/>
      <c r="K94" s="138"/>
      <c r="L94" s="138"/>
      <c r="M94" s="138"/>
      <c r="N94" s="135">
        <v>1</v>
      </c>
      <c r="O94" s="135" t="s">
        <v>150</v>
      </c>
      <c r="P94" s="135" t="s">
        <v>150</v>
      </c>
      <c r="Q94" s="135" t="s">
        <v>150</v>
      </c>
      <c r="R94" s="135" t="s">
        <v>150</v>
      </c>
      <c r="S94" s="135" t="s">
        <v>150</v>
      </c>
      <c r="T94" s="135" t="s">
        <v>150</v>
      </c>
      <c r="U94" s="135" t="s">
        <v>150</v>
      </c>
      <c r="V94" s="135" t="s">
        <v>150</v>
      </c>
      <c r="W94" s="135" t="s">
        <v>150</v>
      </c>
      <c r="X94" s="138"/>
      <c r="Y94" s="138"/>
    </row>
    <row r="95" spans="2:25" ht="57.75" customHeight="1">
      <c r="B95" s="130">
        <v>87</v>
      </c>
      <c r="C95" s="237" t="s">
        <v>2503</v>
      </c>
      <c r="D95" s="138"/>
      <c r="E95" s="135" t="s">
        <v>45</v>
      </c>
      <c r="F95" s="135" t="s">
        <v>2</v>
      </c>
      <c r="G95" s="169" t="s">
        <v>148</v>
      </c>
      <c r="H95" s="138"/>
      <c r="I95" s="243">
        <v>500000</v>
      </c>
      <c r="J95" s="138"/>
      <c r="K95" s="138"/>
      <c r="L95" s="138"/>
      <c r="M95" s="138"/>
      <c r="N95" s="135">
        <v>1</v>
      </c>
      <c r="O95" s="135" t="s">
        <v>150</v>
      </c>
      <c r="P95" s="135" t="s">
        <v>150</v>
      </c>
      <c r="Q95" s="135" t="s">
        <v>150</v>
      </c>
      <c r="R95" s="135" t="s">
        <v>150</v>
      </c>
      <c r="S95" s="135" t="s">
        <v>150</v>
      </c>
      <c r="T95" s="135" t="s">
        <v>150</v>
      </c>
      <c r="U95" s="135" t="s">
        <v>150</v>
      </c>
      <c r="V95" s="135" t="s">
        <v>150</v>
      </c>
      <c r="W95" s="135" t="s">
        <v>150</v>
      </c>
      <c r="X95" s="138"/>
      <c r="Y95" s="138"/>
    </row>
    <row r="96" spans="2:25" ht="57.75" customHeight="1">
      <c r="B96" s="130">
        <v>88</v>
      </c>
      <c r="C96" s="237" t="s">
        <v>2504</v>
      </c>
      <c r="D96" s="138"/>
      <c r="E96" s="135" t="s">
        <v>45</v>
      </c>
      <c r="F96" s="135" t="s">
        <v>2</v>
      </c>
      <c r="G96" s="169" t="s">
        <v>148</v>
      </c>
      <c r="H96" s="138"/>
      <c r="I96" s="243">
        <v>500000</v>
      </c>
      <c r="J96" s="138"/>
      <c r="K96" s="138"/>
      <c r="L96" s="138"/>
      <c r="M96" s="138"/>
      <c r="N96" s="135">
        <v>1</v>
      </c>
      <c r="O96" s="135" t="s">
        <v>150</v>
      </c>
      <c r="P96" s="135" t="s">
        <v>150</v>
      </c>
      <c r="Q96" s="135" t="s">
        <v>150</v>
      </c>
      <c r="R96" s="135" t="s">
        <v>150</v>
      </c>
      <c r="S96" s="135" t="s">
        <v>150</v>
      </c>
      <c r="T96" s="135" t="s">
        <v>150</v>
      </c>
      <c r="U96" s="135" t="s">
        <v>150</v>
      </c>
      <c r="V96" s="135" t="s">
        <v>150</v>
      </c>
      <c r="W96" s="135" t="s">
        <v>150</v>
      </c>
      <c r="X96" s="138"/>
      <c r="Y96" s="138"/>
    </row>
    <row r="97" spans="2:25" ht="57.75" customHeight="1">
      <c r="B97" s="130">
        <v>89</v>
      </c>
      <c r="C97" s="237" t="s">
        <v>2505</v>
      </c>
      <c r="D97" s="138"/>
      <c r="E97" s="135" t="s">
        <v>45</v>
      </c>
      <c r="F97" s="135" t="s">
        <v>2</v>
      </c>
      <c r="G97" s="169" t="s">
        <v>148</v>
      </c>
      <c r="H97" s="138"/>
      <c r="I97" s="243">
        <v>500000</v>
      </c>
      <c r="J97" s="138"/>
      <c r="K97" s="138"/>
      <c r="L97" s="138"/>
      <c r="M97" s="138"/>
      <c r="N97" s="135">
        <v>1</v>
      </c>
      <c r="O97" s="135" t="s">
        <v>150</v>
      </c>
      <c r="P97" s="135" t="s">
        <v>150</v>
      </c>
      <c r="Q97" s="135" t="s">
        <v>150</v>
      </c>
      <c r="R97" s="135" t="s">
        <v>150</v>
      </c>
      <c r="S97" s="135" t="s">
        <v>150</v>
      </c>
      <c r="T97" s="135" t="s">
        <v>150</v>
      </c>
      <c r="U97" s="135" t="s">
        <v>150</v>
      </c>
      <c r="V97" s="135" t="s">
        <v>150</v>
      </c>
      <c r="W97" s="135" t="s">
        <v>150</v>
      </c>
      <c r="X97" s="138"/>
      <c r="Y97" s="138"/>
    </row>
    <row r="98" spans="2:25" ht="57.75" customHeight="1">
      <c r="B98" s="130">
        <v>90</v>
      </c>
      <c r="C98" s="237" t="s">
        <v>2506</v>
      </c>
      <c r="D98" s="138"/>
      <c r="E98" s="135" t="s">
        <v>45</v>
      </c>
      <c r="F98" s="135" t="s">
        <v>2</v>
      </c>
      <c r="G98" s="169" t="s">
        <v>148</v>
      </c>
      <c r="H98" s="138"/>
      <c r="I98" s="243">
        <v>1000000</v>
      </c>
      <c r="J98" s="138"/>
      <c r="K98" s="138"/>
      <c r="L98" s="138"/>
      <c r="M98" s="138"/>
      <c r="N98" s="135">
        <v>1</v>
      </c>
      <c r="O98" s="135" t="s">
        <v>150</v>
      </c>
      <c r="P98" s="135" t="s">
        <v>150</v>
      </c>
      <c r="Q98" s="135" t="s">
        <v>150</v>
      </c>
      <c r="R98" s="135" t="s">
        <v>150</v>
      </c>
      <c r="S98" s="135" t="s">
        <v>150</v>
      </c>
      <c r="T98" s="135" t="s">
        <v>150</v>
      </c>
      <c r="U98" s="135" t="s">
        <v>150</v>
      </c>
      <c r="V98" s="135" t="s">
        <v>150</v>
      </c>
      <c r="W98" s="135" t="s">
        <v>150</v>
      </c>
      <c r="X98" s="138"/>
      <c r="Y98" s="138"/>
    </row>
    <row r="99" spans="2:25" ht="57.75" customHeight="1">
      <c r="B99" s="130">
        <v>91</v>
      </c>
      <c r="C99" s="237" t="s">
        <v>2507</v>
      </c>
      <c r="D99" s="138"/>
      <c r="E99" s="135" t="s">
        <v>45</v>
      </c>
      <c r="F99" s="135" t="s">
        <v>2</v>
      </c>
      <c r="G99" s="169" t="s">
        <v>148</v>
      </c>
      <c r="H99" s="138"/>
      <c r="I99" s="243">
        <v>500000</v>
      </c>
      <c r="J99" s="138"/>
      <c r="K99" s="138"/>
      <c r="L99" s="138"/>
      <c r="M99" s="138"/>
      <c r="N99" s="135">
        <v>1</v>
      </c>
      <c r="O99" s="135" t="s">
        <v>150</v>
      </c>
      <c r="P99" s="135" t="s">
        <v>150</v>
      </c>
      <c r="Q99" s="135" t="s">
        <v>150</v>
      </c>
      <c r="R99" s="135" t="s">
        <v>150</v>
      </c>
      <c r="S99" s="135" t="s">
        <v>150</v>
      </c>
      <c r="T99" s="135" t="s">
        <v>150</v>
      </c>
      <c r="U99" s="135" t="s">
        <v>150</v>
      </c>
      <c r="V99" s="135" t="s">
        <v>150</v>
      </c>
      <c r="W99" s="135" t="s">
        <v>150</v>
      </c>
      <c r="X99" s="138"/>
      <c r="Y99" s="138"/>
    </row>
    <row r="100" spans="2:25" ht="57.75" customHeight="1">
      <c r="B100" s="130">
        <v>92</v>
      </c>
      <c r="C100" s="237" t="s">
        <v>2508</v>
      </c>
      <c r="D100" s="138"/>
      <c r="E100" s="135" t="s">
        <v>45</v>
      </c>
      <c r="F100" s="135" t="s">
        <v>2</v>
      </c>
      <c r="G100" s="169" t="s">
        <v>148</v>
      </c>
      <c r="H100" s="138"/>
      <c r="I100" s="243">
        <v>500000</v>
      </c>
      <c r="J100" s="138"/>
      <c r="K100" s="138"/>
      <c r="L100" s="138"/>
      <c r="M100" s="138"/>
      <c r="N100" s="135">
        <v>1</v>
      </c>
      <c r="O100" s="135" t="s">
        <v>150</v>
      </c>
      <c r="P100" s="135" t="s">
        <v>150</v>
      </c>
      <c r="Q100" s="135" t="s">
        <v>150</v>
      </c>
      <c r="R100" s="135" t="s">
        <v>150</v>
      </c>
      <c r="S100" s="135" t="s">
        <v>150</v>
      </c>
      <c r="T100" s="135" t="s">
        <v>150</v>
      </c>
      <c r="U100" s="135" t="s">
        <v>150</v>
      </c>
      <c r="V100" s="135" t="s">
        <v>150</v>
      </c>
      <c r="W100" s="135" t="s">
        <v>150</v>
      </c>
      <c r="X100" s="138"/>
      <c r="Y100" s="138"/>
    </row>
    <row r="101" spans="2:25" ht="57.75" customHeight="1">
      <c r="B101" s="130">
        <v>93</v>
      </c>
      <c r="C101" s="237" t="s">
        <v>2509</v>
      </c>
      <c r="D101" s="138"/>
      <c r="E101" s="135" t="s">
        <v>45</v>
      </c>
      <c r="F101" s="135" t="s">
        <v>2</v>
      </c>
      <c r="G101" s="169" t="s">
        <v>148</v>
      </c>
      <c r="H101" s="138"/>
      <c r="I101" s="243">
        <v>500000</v>
      </c>
      <c r="J101" s="138"/>
      <c r="K101" s="138"/>
      <c r="L101" s="138"/>
      <c r="M101" s="138"/>
      <c r="N101" s="135">
        <v>1</v>
      </c>
      <c r="O101" s="135" t="s">
        <v>150</v>
      </c>
      <c r="P101" s="135" t="s">
        <v>150</v>
      </c>
      <c r="Q101" s="135" t="s">
        <v>150</v>
      </c>
      <c r="R101" s="135" t="s">
        <v>150</v>
      </c>
      <c r="S101" s="135" t="s">
        <v>150</v>
      </c>
      <c r="T101" s="135" t="s">
        <v>150</v>
      </c>
      <c r="U101" s="135" t="s">
        <v>150</v>
      </c>
      <c r="V101" s="135" t="s">
        <v>150</v>
      </c>
      <c r="W101" s="135" t="s">
        <v>150</v>
      </c>
      <c r="X101" s="138"/>
      <c r="Y101" s="138"/>
    </row>
    <row r="102" spans="2:25" ht="57.75" customHeight="1">
      <c r="B102" s="130">
        <v>94</v>
      </c>
      <c r="C102" s="237" t="s">
        <v>2510</v>
      </c>
      <c r="D102" s="138"/>
      <c r="E102" s="135" t="s">
        <v>45</v>
      </c>
      <c r="F102" s="135" t="s">
        <v>2</v>
      </c>
      <c r="G102" s="169" t="s">
        <v>148</v>
      </c>
      <c r="H102" s="138"/>
      <c r="I102" s="243">
        <v>500000</v>
      </c>
      <c r="J102" s="138"/>
      <c r="K102" s="138"/>
      <c r="L102" s="138"/>
      <c r="M102" s="138"/>
      <c r="N102" s="135">
        <v>1</v>
      </c>
      <c r="O102" s="135" t="s">
        <v>150</v>
      </c>
      <c r="P102" s="135" t="s">
        <v>150</v>
      </c>
      <c r="Q102" s="135" t="s">
        <v>150</v>
      </c>
      <c r="R102" s="135" t="s">
        <v>150</v>
      </c>
      <c r="S102" s="135" t="s">
        <v>150</v>
      </c>
      <c r="T102" s="135" t="s">
        <v>150</v>
      </c>
      <c r="U102" s="135" t="s">
        <v>150</v>
      </c>
      <c r="V102" s="135" t="s">
        <v>150</v>
      </c>
      <c r="W102" s="135" t="s">
        <v>150</v>
      </c>
      <c r="X102" s="138"/>
      <c r="Y102" s="138"/>
    </row>
    <row r="103" spans="2:25" ht="57.75" customHeight="1">
      <c r="B103" s="130">
        <v>95</v>
      </c>
      <c r="C103" s="237" t="s">
        <v>2511</v>
      </c>
      <c r="D103" s="138"/>
      <c r="E103" s="135" t="s">
        <v>45</v>
      </c>
      <c r="F103" s="135" t="s">
        <v>2</v>
      </c>
      <c r="G103" s="169" t="s">
        <v>148</v>
      </c>
      <c r="H103" s="138"/>
      <c r="I103" s="243">
        <v>500000</v>
      </c>
      <c r="J103" s="138"/>
      <c r="K103" s="138"/>
      <c r="L103" s="138"/>
      <c r="M103" s="138"/>
      <c r="N103" s="135">
        <v>1</v>
      </c>
      <c r="O103" s="135" t="s">
        <v>150</v>
      </c>
      <c r="P103" s="135" t="s">
        <v>150</v>
      </c>
      <c r="Q103" s="135" t="s">
        <v>150</v>
      </c>
      <c r="R103" s="135" t="s">
        <v>150</v>
      </c>
      <c r="S103" s="135" t="s">
        <v>150</v>
      </c>
      <c r="T103" s="135" t="s">
        <v>150</v>
      </c>
      <c r="U103" s="135" t="s">
        <v>150</v>
      </c>
      <c r="V103" s="135" t="s">
        <v>150</v>
      </c>
      <c r="W103" s="135" t="s">
        <v>150</v>
      </c>
      <c r="X103" s="138"/>
      <c r="Y103" s="138"/>
    </row>
    <row r="104" spans="2:25" ht="57.75" customHeight="1">
      <c r="B104" s="130">
        <v>96</v>
      </c>
      <c r="C104" s="237" t="s">
        <v>2512</v>
      </c>
      <c r="D104" s="138"/>
      <c r="E104" s="135" t="s">
        <v>45</v>
      </c>
      <c r="F104" s="135" t="s">
        <v>2</v>
      </c>
      <c r="G104" s="169" t="s">
        <v>148</v>
      </c>
      <c r="H104" s="138"/>
      <c r="I104" s="243">
        <v>500000</v>
      </c>
      <c r="J104" s="138"/>
      <c r="K104" s="138"/>
      <c r="L104" s="138"/>
      <c r="M104" s="138"/>
      <c r="N104" s="135">
        <v>1</v>
      </c>
      <c r="O104" s="135" t="s">
        <v>150</v>
      </c>
      <c r="P104" s="135" t="s">
        <v>150</v>
      </c>
      <c r="Q104" s="135" t="s">
        <v>150</v>
      </c>
      <c r="R104" s="135" t="s">
        <v>150</v>
      </c>
      <c r="S104" s="135" t="s">
        <v>150</v>
      </c>
      <c r="T104" s="135" t="s">
        <v>150</v>
      </c>
      <c r="U104" s="135" t="s">
        <v>150</v>
      </c>
      <c r="V104" s="135" t="s">
        <v>150</v>
      </c>
      <c r="W104" s="135" t="s">
        <v>150</v>
      </c>
      <c r="X104" s="138"/>
      <c r="Y104" s="138"/>
    </row>
    <row r="105" spans="2:25" ht="57.75" customHeight="1">
      <c r="B105" s="130">
        <v>97</v>
      </c>
      <c r="C105" s="237" t="s">
        <v>2513</v>
      </c>
      <c r="D105" s="138"/>
      <c r="E105" s="135" t="s">
        <v>45</v>
      </c>
      <c r="F105" s="135" t="s">
        <v>2</v>
      </c>
      <c r="G105" s="169" t="s">
        <v>148</v>
      </c>
      <c r="H105" s="138">
        <v>965112.51</v>
      </c>
      <c r="I105" s="243">
        <v>1000000</v>
      </c>
      <c r="J105" s="138"/>
      <c r="K105" s="138"/>
      <c r="L105" s="138"/>
      <c r="M105" s="138"/>
      <c r="N105" s="135" t="s">
        <v>150</v>
      </c>
      <c r="O105" s="135">
        <v>1</v>
      </c>
      <c r="P105" s="135" t="s">
        <v>150</v>
      </c>
      <c r="Q105" s="135" t="s">
        <v>150</v>
      </c>
      <c r="R105" s="135" t="s">
        <v>150</v>
      </c>
      <c r="S105" s="135" t="s">
        <v>150</v>
      </c>
      <c r="T105" s="135" t="s">
        <v>150</v>
      </c>
      <c r="U105" s="135" t="s">
        <v>150</v>
      </c>
      <c r="V105" s="135" t="s">
        <v>150</v>
      </c>
      <c r="W105" s="135" t="s">
        <v>150</v>
      </c>
      <c r="X105" s="138"/>
      <c r="Y105" s="138"/>
    </row>
    <row r="106" spans="2:25" ht="57.75" customHeight="1">
      <c r="B106" s="130">
        <v>98</v>
      </c>
      <c r="C106" s="237" t="s">
        <v>2514</v>
      </c>
      <c r="D106" s="138"/>
      <c r="E106" s="135" t="s">
        <v>45</v>
      </c>
      <c r="F106" s="135" t="s">
        <v>2</v>
      </c>
      <c r="G106" s="169" t="s">
        <v>148</v>
      </c>
      <c r="H106" s="138"/>
      <c r="I106" s="243">
        <v>1000000</v>
      </c>
      <c r="J106" s="138"/>
      <c r="K106" s="138"/>
      <c r="L106" s="138"/>
      <c r="M106" s="138"/>
      <c r="N106" s="135">
        <v>1</v>
      </c>
      <c r="O106" s="135" t="s">
        <v>150</v>
      </c>
      <c r="P106" s="135" t="s">
        <v>150</v>
      </c>
      <c r="Q106" s="135" t="s">
        <v>150</v>
      </c>
      <c r="R106" s="135" t="s">
        <v>150</v>
      </c>
      <c r="S106" s="135" t="s">
        <v>150</v>
      </c>
      <c r="T106" s="135" t="s">
        <v>150</v>
      </c>
      <c r="U106" s="135" t="s">
        <v>150</v>
      </c>
      <c r="V106" s="135" t="s">
        <v>150</v>
      </c>
      <c r="W106" s="135" t="s">
        <v>150</v>
      </c>
      <c r="X106" s="138"/>
      <c r="Y106" s="138"/>
    </row>
    <row r="107" spans="2:25" ht="57.75" customHeight="1">
      <c r="B107" s="130">
        <v>99</v>
      </c>
      <c r="C107" s="237" t="s">
        <v>2515</v>
      </c>
      <c r="D107" s="138"/>
      <c r="E107" s="135" t="s">
        <v>45</v>
      </c>
      <c r="F107" s="135" t="s">
        <v>2</v>
      </c>
      <c r="G107" s="169" t="s">
        <v>148</v>
      </c>
      <c r="H107" s="138"/>
      <c r="I107" s="243">
        <v>500000</v>
      </c>
      <c r="J107" s="138"/>
      <c r="K107" s="138"/>
      <c r="L107" s="138"/>
      <c r="M107" s="138"/>
      <c r="N107" s="135">
        <v>1</v>
      </c>
      <c r="O107" s="135" t="s">
        <v>150</v>
      </c>
      <c r="P107" s="135" t="s">
        <v>150</v>
      </c>
      <c r="Q107" s="135" t="s">
        <v>150</v>
      </c>
      <c r="R107" s="135" t="s">
        <v>150</v>
      </c>
      <c r="S107" s="135" t="s">
        <v>150</v>
      </c>
      <c r="T107" s="135" t="s">
        <v>150</v>
      </c>
      <c r="U107" s="135" t="s">
        <v>150</v>
      </c>
      <c r="V107" s="135" t="s">
        <v>150</v>
      </c>
      <c r="W107" s="135" t="s">
        <v>150</v>
      </c>
      <c r="X107" s="138"/>
      <c r="Y107" s="138"/>
    </row>
    <row r="108" spans="2:25" ht="57.75" customHeight="1">
      <c r="B108" s="130">
        <v>100</v>
      </c>
      <c r="C108" s="237" t="s">
        <v>2516</v>
      </c>
      <c r="D108" s="138"/>
      <c r="E108" s="135" t="s">
        <v>45</v>
      </c>
      <c r="F108" s="135" t="s">
        <v>2</v>
      </c>
      <c r="G108" s="169" t="s">
        <v>148</v>
      </c>
      <c r="H108" s="138"/>
      <c r="I108" s="243">
        <v>500000</v>
      </c>
      <c r="J108" s="138"/>
      <c r="K108" s="138"/>
      <c r="L108" s="138"/>
      <c r="M108" s="138"/>
      <c r="N108" s="135">
        <v>1</v>
      </c>
      <c r="O108" s="135" t="s">
        <v>150</v>
      </c>
      <c r="P108" s="135" t="s">
        <v>150</v>
      </c>
      <c r="Q108" s="135" t="s">
        <v>150</v>
      </c>
      <c r="R108" s="135" t="s">
        <v>150</v>
      </c>
      <c r="S108" s="135" t="s">
        <v>150</v>
      </c>
      <c r="T108" s="135" t="s">
        <v>150</v>
      </c>
      <c r="U108" s="135" t="s">
        <v>150</v>
      </c>
      <c r="V108" s="135" t="s">
        <v>150</v>
      </c>
      <c r="W108" s="135" t="s">
        <v>150</v>
      </c>
      <c r="X108" s="138"/>
      <c r="Y108" s="138"/>
    </row>
    <row r="109" spans="2:25" ht="57.75" customHeight="1">
      <c r="B109" s="130">
        <v>101</v>
      </c>
      <c r="C109" s="237" t="s">
        <v>2517</v>
      </c>
      <c r="D109" s="138"/>
      <c r="E109" s="135" t="s">
        <v>45</v>
      </c>
      <c r="F109" s="135" t="s">
        <v>2</v>
      </c>
      <c r="G109" s="169" t="s">
        <v>148</v>
      </c>
      <c r="H109" s="138"/>
      <c r="I109" s="243">
        <v>1000000</v>
      </c>
      <c r="J109" s="138"/>
      <c r="K109" s="138"/>
      <c r="L109" s="138"/>
      <c r="M109" s="138"/>
      <c r="N109" s="135">
        <v>1</v>
      </c>
      <c r="O109" s="135" t="s">
        <v>150</v>
      </c>
      <c r="P109" s="135" t="s">
        <v>150</v>
      </c>
      <c r="Q109" s="135" t="s">
        <v>150</v>
      </c>
      <c r="R109" s="135" t="s">
        <v>150</v>
      </c>
      <c r="S109" s="135" t="s">
        <v>150</v>
      </c>
      <c r="T109" s="135" t="s">
        <v>150</v>
      </c>
      <c r="U109" s="135" t="s">
        <v>150</v>
      </c>
      <c r="V109" s="135" t="s">
        <v>150</v>
      </c>
      <c r="W109" s="135" t="s">
        <v>150</v>
      </c>
      <c r="X109" s="138"/>
      <c r="Y109" s="138"/>
    </row>
    <row r="110" spans="2:25" ht="57.75" customHeight="1">
      <c r="B110" s="130">
        <v>102</v>
      </c>
      <c r="C110" s="237" t="s">
        <v>2518</v>
      </c>
      <c r="D110" s="138"/>
      <c r="E110" s="135" t="s">
        <v>45</v>
      </c>
      <c r="F110" s="135" t="s">
        <v>2</v>
      </c>
      <c r="G110" s="169" t="s">
        <v>148</v>
      </c>
      <c r="H110" s="138"/>
      <c r="I110" s="243">
        <v>500000</v>
      </c>
      <c r="J110" s="138"/>
      <c r="K110" s="138"/>
      <c r="L110" s="138"/>
      <c r="M110" s="138"/>
      <c r="N110" s="135">
        <v>1</v>
      </c>
      <c r="O110" s="135" t="s">
        <v>150</v>
      </c>
      <c r="P110" s="135" t="s">
        <v>150</v>
      </c>
      <c r="Q110" s="135" t="s">
        <v>150</v>
      </c>
      <c r="R110" s="135" t="s">
        <v>150</v>
      </c>
      <c r="S110" s="135" t="s">
        <v>150</v>
      </c>
      <c r="T110" s="135" t="s">
        <v>150</v>
      </c>
      <c r="U110" s="135" t="s">
        <v>150</v>
      </c>
      <c r="V110" s="135" t="s">
        <v>150</v>
      </c>
      <c r="W110" s="135" t="s">
        <v>150</v>
      </c>
      <c r="X110" s="138"/>
      <c r="Y110" s="138"/>
    </row>
    <row r="111" spans="2:25" ht="57.75" customHeight="1">
      <c r="B111" s="130">
        <v>103</v>
      </c>
      <c r="C111" s="237" t="s">
        <v>2519</v>
      </c>
      <c r="D111" s="138"/>
      <c r="E111" s="135" t="s">
        <v>45</v>
      </c>
      <c r="F111" s="135" t="s">
        <v>2</v>
      </c>
      <c r="G111" s="169" t="s">
        <v>148</v>
      </c>
      <c r="H111" s="138"/>
      <c r="I111" s="243">
        <v>500000</v>
      </c>
      <c r="J111" s="138"/>
      <c r="K111" s="138"/>
      <c r="L111" s="138"/>
      <c r="M111" s="138"/>
      <c r="N111" s="135">
        <v>1</v>
      </c>
      <c r="O111" s="135" t="s">
        <v>150</v>
      </c>
      <c r="P111" s="135" t="s">
        <v>150</v>
      </c>
      <c r="Q111" s="135" t="s">
        <v>150</v>
      </c>
      <c r="R111" s="135" t="s">
        <v>150</v>
      </c>
      <c r="S111" s="135" t="s">
        <v>150</v>
      </c>
      <c r="T111" s="135" t="s">
        <v>150</v>
      </c>
      <c r="U111" s="135" t="s">
        <v>150</v>
      </c>
      <c r="V111" s="135" t="s">
        <v>150</v>
      </c>
      <c r="W111" s="135" t="s">
        <v>150</v>
      </c>
      <c r="X111" s="138"/>
      <c r="Y111" s="138"/>
    </row>
    <row r="112" spans="2:25" ht="57.75" customHeight="1">
      <c r="B112" s="130">
        <v>104</v>
      </c>
      <c r="C112" s="237" t="s">
        <v>2520</v>
      </c>
      <c r="D112" s="138"/>
      <c r="E112" s="135" t="s">
        <v>45</v>
      </c>
      <c r="F112" s="135" t="s">
        <v>2</v>
      </c>
      <c r="G112" s="169" t="s">
        <v>148</v>
      </c>
      <c r="H112" s="138"/>
      <c r="I112" s="243">
        <v>500000</v>
      </c>
      <c r="J112" s="138"/>
      <c r="K112" s="138"/>
      <c r="L112" s="138"/>
      <c r="M112" s="138"/>
      <c r="N112" s="135" t="s">
        <v>150</v>
      </c>
      <c r="O112" s="135">
        <v>1</v>
      </c>
      <c r="P112" s="135" t="s">
        <v>150</v>
      </c>
      <c r="Q112" s="135" t="s">
        <v>150</v>
      </c>
      <c r="R112" s="135" t="s">
        <v>150</v>
      </c>
      <c r="S112" s="135" t="s">
        <v>150</v>
      </c>
      <c r="T112" s="135" t="s">
        <v>150</v>
      </c>
      <c r="U112" s="135" t="s">
        <v>150</v>
      </c>
      <c r="V112" s="135" t="s">
        <v>150</v>
      </c>
      <c r="W112" s="135" t="s">
        <v>150</v>
      </c>
      <c r="X112" s="138"/>
      <c r="Y112" s="138"/>
    </row>
    <row r="113" spans="2:25" ht="57.75" customHeight="1">
      <c r="B113" s="130">
        <v>105</v>
      </c>
      <c r="C113" s="237" t="s">
        <v>2521</v>
      </c>
      <c r="D113" s="138"/>
      <c r="E113" s="135" t="s">
        <v>45</v>
      </c>
      <c r="F113" s="135" t="s">
        <v>2</v>
      </c>
      <c r="G113" s="169" t="s">
        <v>148</v>
      </c>
      <c r="H113" s="138"/>
      <c r="I113" s="243">
        <v>500000</v>
      </c>
      <c r="J113" s="138"/>
      <c r="K113" s="138"/>
      <c r="L113" s="138"/>
      <c r="M113" s="138"/>
      <c r="N113" s="135">
        <v>1</v>
      </c>
      <c r="O113" s="135" t="s">
        <v>150</v>
      </c>
      <c r="P113" s="135" t="s">
        <v>150</v>
      </c>
      <c r="Q113" s="135" t="s">
        <v>150</v>
      </c>
      <c r="R113" s="135" t="s">
        <v>150</v>
      </c>
      <c r="S113" s="135" t="s">
        <v>150</v>
      </c>
      <c r="T113" s="135" t="s">
        <v>150</v>
      </c>
      <c r="U113" s="135" t="s">
        <v>150</v>
      </c>
      <c r="V113" s="135" t="s">
        <v>150</v>
      </c>
      <c r="W113" s="135" t="s">
        <v>150</v>
      </c>
      <c r="X113" s="138"/>
      <c r="Y113" s="138"/>
    </row>
    <row r="114" spans="2:25" ht="57.75" customHeight="1">
      <c r="B114" s="130">
        <v>106</v>
      </c>
      <c r="C114" s="237" t="s">
        <v>2522</v>
      </c>
      <c r="D114" s="138"/>
      <c r="E114" s="135" t="s">
        <v>45</v>
      </c>
      <c r="F114" s="135" t="s">
        <v>2</v>
      </c>
      <c r="G114" s="169" t="s">
        <v>148</v>
      </c>
      <c r="H114" s="138"/>
      <c r="I114" s="243">
        <v>500000</v>
      </c>
      <c r="J114" s="138"/>
      <c r="K114" s="138"/>
      <c r="L114" s="138"/>
      <c r="M114" s="138"/>
      <c r="N114" s="135">
        <v>1</v>
      </c>
      <c r="O114" s="135" t="s">
        <v>150</v>
      </c>
      <c r="P114" s="135" t="s">
        <v>150</v>
      </c>
      <c r="Q114" s="135" t="s">
        <v>150</v>
      </c>
      <c r="R114" s="135" t="s">
        <v>150</v>
      </c>
      <c r="S114" s="135" t="s">
        <v>150</v>
      </c>
      <c r="T114" s="135" t="s">
        <v>150</v>
      </c>
      <c r="U114" s="135" t="s">
        <v>150</v>
      </c>
      <c r="V114" s="135" t="s">
        <v>150</v>
      </c>
      <c r="W114" s="135" t="s">
        <v>150</v>
      </c>
      <c r="X114" s="138"/>
      <c r="Y114" s="138"/>
    </row>
    <row r="115" spans="2:25" ht="57.75" customHeight="1">
      <c r="B115" s="130">
        <v>107</v>
      </c>
      <c r="C115" s="237" t="s">
        <v>2523</v>
      </c>
      <c r="D115" s="138"/>
      <c r="E115" s="135" t="s">
        <v>45</v>
      </c>
      <c r="F115" s="135" t="s">
        <v>2</v>
      </c>
      <c r="G115" s="169" t="s">
        <v>148</v>
      </c>
      <c r="H115" s="138"/>
      <c r="I115" s="243">
        <v>500000</v>
      </c>
      <c r="J115" s="138"/>
      <c r="K115" s="138"/>
      <c r="L115" s="138"/>
      <c r="M115" s="138"/>
      <c r="N115" s="135">
        <v>1</v>
      </c>
      <c r="O115" s="135" t="s">
        <v>150</v>
      </c>
      <c r="P115" s="135" t="s">
        <v>150</v>
      </c>
      <c r="Q115" s="135" t="s">
        <v>150</v>
      </c>
      <c r="R115" s="135" t="s">
        <v>150</v>
      </c>
      <c r="S115" s="135" t="s">
        <v>150</v>
      </c>
      <c r="T115" s="135" t="s">
        <v>150</v>
      </c>
      <c r="U115" s="135" t="s">
        <v>150</v>
      </c>
      <c r="V115" s="135" t="s">
        <v>150</v>
      </c>
      <c r="W115" s="135" t="s">
        <v>150</v>
      </c>
      <c r="X115" s="138"/>
      <c r="Y115" s="138"/>
    </row>
    <row r="116" spans="2:25" ht="57.75" customHeight="1">
      <c r="B116" s="130">
        <v>108</v>
      </c>
      <c r="C116" s="237" t="s">
        <v>2524</v>
      </c>
      <c r="D116" s="138"/>
      <c r="E116" s="135" t="s">
        <v>45</v>
      </c>
      <c r="F116" s="135" t="s">
        <v>2</v>
      </c>
      <c r="G116" s="169" t="s">
        <v>148</v>
      </c>
      <c r="H116" s="138"/>
      <c r="I116" s="243">
        <v>500000</v>
      </c>
      <c r="J116" s="138"/>
      <c r="K116" s="138"/>
      <c r="L116" s="138"/>
      <c r="M116" s="138"/>
      <c r="N116" s="135">
        <v>1</v>
      </c>
      <c r="O116" s="135" t="s">
        <v>150</v>
      </c>
      <c r="P116" s="135" t="s">
        <v>150</v>
      </c>
      <c r="Q116" s="135" t="s">
        <v>150</v>
      </c>
      <c r="R116" s="135" t="s">
        <v>150</v>
      </c>
      <c r="S116" s="135" t="s">
        <v>150</v>
      </c>
      <c r="T116" s="135" t="s">
        <v>150</v>
      </c>
      <c r="U116" s="135" t="s">
        <v>150</v>
      </c>
      <c r="V116" s="135" t="s">
        <v>150</v>
      </c>
      <c r="W116" s="135" t="s">
        <v>150</v>
      </c>
      <c r="X116" s="138"/>
      <c r="Y116" s="138"/>
    </row>
    <row r="117" spans="2:25" ht="57.75" customHeight="1">
      <c r="B117" s="130">
        <v>109</v>
      </c>
      <c r="C117" s="237" t="s">
        <v>2525</v>
      </c>
      <c r="D117" s="138"/>
      <c r="E117" s="135" t="s">
        <v>45</v>
      </c>
      <c r="F117" s="135" t="s">
        <v>2</v>
      </c>
      <c r="G117" s="169" t="s">
        <v>148</v>
      </c>
      <c r="H117" s="138"/>
      <c r="I117" s="243">
        <v>500000</v>
      </c>
      <c r="J117" s="138"/>
      <c r="K117" s="138"/>
      <c r="L117" s="138"/>
      <c r="M117" s="138"/>
      <c r="N117" s="135">
        <v>1</v>
      </c>
      <c r="O117" s="135" t="s">
        <v>150</v>
      </c>
      <c r="P117" s="135" t="s">
        <v>150</v>
      </c>
      <c r="Q117" s="135" t="s">
        <v>150</v>
      </c>
      <c r="R117" s="135" t="s">
        <v>150</v>
      </c>
      <c r="S117" s="135" t="s">
        <v>150</v>
      </c>
      <c r="T117" s="135" t="s">
        <v>150</v>
      </c>
      <c r="U117" s="135" t="s">
        <v>150</v>
      </c>
      <c r="V117" s="135" t="s">
        <v>150</v>
      </c>
      <c r="W117" s="135" t="s">
        <v>150</v>
      </c>
      <c r="X117" s="138"/>
      <c r="Y117" s="138"/>
    </row>
    <row r="118" spans="2:25" ht="57.75" customHeight="1">
      <c r="B118" s="130">
        <v>110</v>
      </c>
      <c r="C118" s="237" t="s">
        <v>2526</v>
      </c>
      <c r="D118" s="138"/>
      <c r="E118" s="135" t="s">
        <v>45</v>
      </c>
      <c r="F118" s="135" t="s">
        <v>2</v>
      </c>
      <c r="G118" s="169" t="s">
        <v>148</v>
      </c>
      <c r="H118" s="138"/>
      <c r="I118" s="243">
        <v>500000</v>
      </c>
      <c r="J118" s="138"/>
      <c r="K118" s="138"/>
      <c r="L118" s="138"/>
      <c r="M118" s="138"/>
      <c r="N118" s="135">
        <v>1</v>
      </c>
      <c r="O118" s="135" t="s">
        <v>150</v>
      </c>
      <c r="P118" s="135" t="s">
        <v>150</v>
      </c>
      <c r="Q118" s="135" t="s">
        <v>150</v>
      </c>
      <c r="R118" s="135" t="s">
        <v>150</v>
      </c>
      <c r="S118" s="135" t="s">
        <v>150</v>
      </c>
      <c r="T118" s="135" t="s">
        <v>150</v>
      </c>
      <c r="U118" s="135" t="s">
        <v>150</v>
      </c>
      <c r="V118" s="135" t="s">
        <v>150</v>
      </c>
      <c r="W118" s="135" t="s">
        <v>150</v>
      </c>
      <c r="X118" s="138"/>
      <c r="Y118" s="138"/>
    </row>
    <row r="119" spans="2:25" ht="57.75" customHeight="1">
      <c r="B119" s="130">
        <v>111</v>
      </c>
      <c r="C119" s="237" t="s">
        <v>2527</v>
      </c>
      <c r="D119" s="138"/>
      <c r="E119" s="135" t="s">
        <v>45</v>
      </c>
      <c r="F119" s="135" t="s">
        <v>2</v>
      </c>
      <c r="G119" s="169" t="s">
        <v>148</v>
      </c>
      <c r="H119" s="138"/>
      <c r="I119" s="243">
        <v>500000</v>
      </c>
      <c r="J119" s="138"/>
      <c r="K119" s="138"/>
      <c r="L119" s="138"/>
      <c r="M119" s="138"/>
      <c r="N119" s="135">
        <v>1</v>
      </c>
      <c r="O119" s="135" t="s">
        <v>150</v>
      </c>
      <c r="P119" s="135" t="s">
        <v>150</v>
      </c>
      <c r="Q119" s="135" t="s">
        <v>150</v>
      </c>
      <c r="R119" s="135" t="s">
        <v>150</v>
      </c>
      <c r="S119" s="135" t="s">
        <v>150</v>
      </c>
      <c r="T119" s="135" t="s">
        <v>150</v>
      </c>
      <c r="U119" s="135" t="s">
        <v>150</v>
      </c>
      <c r="V119" s="135" t="s">
        <v>150</v>
      </c>
      <c r="W119" s="135" t="s">
        <v>150</v>
      </c>
      <c r="X119" s="138"/>
      <c r="Y119" s="138"/>
    </row>
    <row r="120" spans="2:25" ht="57.75" customHeight="1">
      <c r="B120" s="130">
        <v>112</v>
      </c>
      <c r="C120" s="237" t="s">
        <v>2528</v>
      </c>
      <c r="D120" s="138"/>
      <c r="E120" s="135" t="s">
        <v>45</v>
      </c>
      <c r="F120" s="135" t="s">
        <v>2</v>
      </c>
      <c r="G120" s="169" t="s">
        <v>148</v>
      </c>
      <c r="H120" s="138"/>
      <c r="I120" s="243">
        <v>500000</v>
      </c>
      <c r="J120" s="138"/>
      <c r="K120" s="138"/>
      <c r="L120" s="138"/>
      <c r="M120" s="138"/>
      <c r="N120" s="135">
        <v>1</v>
      </c>
      <c r="O120" s="135" t="s">
        <v>150</v>
      </c>
      <c r="P120" s="135" t="s">
        <v>150</v>
      </c>
      <c r="Q120" s="135" t="s">
        <v>150</v>
      </c>
      <c r="R120" s="135" t="s">
        <v>150</v>
      </c>
      <c r="S120" s="135" t="s">
        <v>150</v>
      </c>
      <c r="T120" s="135" t="s">
        <v>150</v>
      </c>
      <c r="U120" s="135" t="s">
        <v>150</v>
      </c>
      <c r="V120" s="135" t="s">
        <v>150</v>
      </c>
      <c r="W120" s="135" t="s">
        <v>150</v>
      </c>
      <c r="X120" s="138"/>
      <c r="Y120" s="138"/>
    </row>
    <row r="121" spans="2:25" ht="57.75" customHeight="1">
      <c r="B121" s="130">
        <v>113</v>
      </c>
      <c r="C121" s="237" t="s">
        <v>2529</v>
      </c>
      <c r="D121" s="138"/>
      <c r="E121" s="135" t="s">
        <v>45</v>
      </c>
      <c r="F121" s="135" t="s">
        <v>2</v>
      </c>
      <c r="G121" s="169" t="s">
        <v>148</v>
      </c>
      <c r="H121" s="138"/>
      <c r="I121" s="243">
        <v>500000</v>
      </c>
      <c r="J121" s="138"/>
      <c r="K121" s="138"/>
      <c r="L121" s="138"/>
      <c r="M121" s="138"/>
      <c r="N121" s="135">
        <v>1</v>
      </c>
      <c r="O121" s="135" t="s">
        <v>150</v>
      </c>
      <c r="P121" s="135" t="s">
        <v>150</v>
      </c>
      <c r="Q121" s="135" t="s">
        <v>150</v>
      </c>
      <c r="R121" s="135" t="s">
        <v>150</v>
      </c>
      <c r="S121" s="135" t="s">
        <v>150</v>
      </c>
      <c r="T121" s="135" t="s">
        <v>150</v>
      </c>
      <c r="U121" s="135" t="s">
        <v>150</v>
      </c>
      <c r="V121" s="135" t="s">
        <v>150</v>
      </c>
      <c r="W121" s="135" t="s">
        <v>150</v>
      </c>
      <c r="X121" s="138"/>
      <c r="Y121" s="138"/>
    </row>
    <row r="122" spans="2:25" ht="57.75" customHeight="1">
      <c r="B122" s="130">
        <v>114</v>
      </c>
      <c r="C122" s="237" t="s">
        <v>2530</v>
      </c>
      <c r="D122" s="138"/>
      <c r="E122" s="135" t="s">
        <v>45</v>
      </c>
      <c r="F122" s="135" t="s">
        <v>2</v>
      </c>
      <c r="G122" s="169" t="s">
        <v>148</v>
      </c>
      <c r="H122" s="138"/>
      <c r="I122" s="243">
        <v>500000</v>
      </c>
      <c r="J122" s="138"/>
      <c r="K122" s="138"/>
      <c r="L122" s="138"/>
      <c r="M122" s="138"/>
      <c r="N122" s="135">
        <v>1</v>
      </c>
      <c r="O122" s="135" t="s">
        <v>150</v>
      </c>
      <c r="P122" s="135" t="s">
        <v>150</v>
      </c>
      <c r="Q122" s="135" t="s">
        <v>150</v>
      </c>
      <c r="R122" s="135" t="s">
        <v>150</v>
      </c>
      <c r="S122" s="135" t="s">
        <v>150</v>
      </c>
      <c r="T122" s="135" t="s">
        <v>150</v>
      </c>
      <c r="U122" s="135" t="s">
        <v>150</v>
      </c>
      <c r="V122" s="135" t="s">
        <v>150</v>
      </c>
      <c r="W122" s="135" t="s">
        <v>150</v>
      </c>
      <c r="X122" s="138"/>
      <c r="Y122" s="138"/>
    </row>
    <row r="123" spans="2:25" ht="57.75" customHeight="1">
      <c r="B123" s="130">
        <v>115</v>
      </c>
      <c r="C123" s="237" t="s">
        <v>2531</v>
      </c>
      <c r="D123" s="138"/>
      <c r="E123" s="135" t="s">
        <v>45</v>
      </c>
      <c r="F123" s="135" t="s">
        <v>2</v>
      </c>
      <c r="G123" s="169" t="s">
        <v>148</v>
      </c>
      <c r="H123" s="138"/>
      <c r="I123" s="243">
        <v>500000</v>
      </c>
      <c r="J123" s="138"/>
      <c r="K123" s="138"/>
      <c r="L123" s="138"/>
      <c r="M123" s="138"/>
      <c r="N123" s="135">
        <v>1</v>
      </c>
      <c r="O123" s="135" t="s">
        <v>150</v>
      </c>
      <c r="P123" s="135" t="s">
        <v>150</v>
      </c>
      <c r="Q123" s="135" t="s">
        <v>150</v>
      </c>
      <c r="R123" s="135" t="s">
        <v>150</v>
      </c>
      <c r="S123" s="135" t="s">
        <v>150</v>
      </c>
      <c r="T123" s="135" t="s">
        <v>150</v>
      </c>
      <c r="U123" s="135" t="s">
        <v>150</v>
      </c>
      <c r="V123" s="135" t="s">
        <v>150</v>
      </c>
      <c r="W123" s="135" t="s">
        <v>150</v>
      </c>
      <c r="X123" s="138"/>
      <c r="Y123" s="138"/>
    </row>
    <row r="124" spans="2:25" ht="57.75" customHeight="1">
      <c r="B124" s="130">
        <v>116</v>
      </c>
      <c r="C124" s="237" t="s">
        <v>2532</v>
      </c>
      <c r="D124" s="138"/>
      <c r="E124" s="135" t="s">
        <v>45</v>
      </c>
      <c r="F124" s="135" t="s">
        <v>2</v>
      </c>
      <c r="G124" s="169" t="s">
        <v>148</v>
      </c>
      <c r="H124" s="138"/>
      <c r="I124" s="243">
        <v>500000</v>
      </c>
      <c r="J124" s="138"/>
      <c r="K124" s="138"/>
      <c r="L124" s="138"/>
      <c r="M124" s="138"/>
      <c r="N124" s="135">
        <v>1</v>
      </c>
      <c r="O124" s="135" t="s">
        <v>150</v>
      </c>
      <c r="P124" s="135" t="s">
        <v>150</v>
      </c>
      <c r="Q124" s="135" t="s">
        <v>150</v>
      </c>
      <c r="R124" s="135" t="s">
        <v>150</v>
      </c>
      <c r="S124" s="135" t="s">
        <v>150</v>
      </c>
      <c r="T124" s="135" t="s">
        <v>150</v>
      </c>
      <c r="U124" s="135" t="s">
        <v>150</v>
      </c>
      <c r="V124" s="135" t="s">
        <v>150</v>
      </c>
      <c r="W124" s="135" t="s">
        <v>150</v>
      </c>
      <c r="X124" s="138"/>
      <c r="Y124" s="138"/>
    </row>
    <row r="125" spans="2:25" ht="57.75" customHeight="1">
      <c r="B125" s="130">
        <v>117</v>
      </c>
      <c r="C125" s="237" t="s">
        <v>2533</v>
      </c>
      <c r="D125" s="138"/>
      <c r="E125" s="135" t="s">
        <v>45</v>
      </c>
      <c r="F125" s="135" t="s">
        <v>2</v>
      </c>
      <c r="G125" s="169" t="s">
        <v>148</v>
      </c>
      <c r="H125" s="138"/>
      <c r="I125" s="243">
        <v>500000</v>
      </c>
      <c r="J125" s="138"/>
      <c r="K125" s="138"/>
      <c r="L125" s="138"/>
      <c r="M125" s="138"/>
      <c r="N125" s="135">
        <v>1</v>
      </c>
      <c r="O125" s="135" t="s">
        <v>150</v>
      </c>
      <c r="P125" s="135" t="s">
        <v>150</v>
      </c>
      <c r="Q125" s="135" t="s">
        <v>150</v>
      </c>
      <c r="R125" s="135" t="s">
        <v>150</v>
      </c>
      <c r="S125" s="135" t="s">
        <v>150</v>
      </c>
      <c r="T125" s="135" t="s">
        <v>150</v>
      </c>
      <c r="U125" s="135" t="s">
        <v>150</v>
      </c>
      <c r="V125" s="135" t="s">
        <v>150</v>
      </c>
      <c r="W125" s="135" t="s">
        <v>150</v>
      </c>
      <c r="X125" s="138"/>
      <c r="Y125" s="138"/>
    </row>
    <row r="126" spans="2:25" ht="57.75" customHeight="1">
      <c r="B126" s="130">
        <v>118</v>
      </c>
      <c r="C126" s="237" t="s">
        <v>2534</v>
      </c>
      <c r="D126" s="138"/>
      <c r="E126" s="135" t="s">
        <v>45</v>
      </c>
      <c r="F126" s="135" t="s">
        <v>2</v>
      </c>
      <c r="G126" s="169" t="s">
        <v>148</v>
      </c>
      <c r="H126" s="138"/>
      <c r="I126" s="243">
        <v>500000</v>
      </c>
      <c r="J126" s="138"/>
      <c r="K126" s="138"/>
      <c r="L126" s="138"/>
      <c r="M126" s="138"/>
      <c r="N126" s="135">
        <v>1</v>
      </c>
      <c r="O126" s="135" t="s">
        <v>150</v>
      </c>
      <c r="P126" s="135" t="s">
        <v>150</v>
      </c>
      <c r="Q126" s="135" t="s">
        <v>150</v>
      </c>
      <c r="R126" s="135" t="s">
        <v>150</v>
      </c>
      <c r="S126" s="135" t="s">
        <v>150</v>
      </c>
      <c r="T126" s="135" t="s">
        <v>150</v>
      </c>
      <c r="U126" s="135" t="s">
        <v>150</v>
      </c>
      <c r="V126" s="135" t="s">
        <v>150</v>
      </c>
      <c r="W126" s="135" t="s">
        <v>150</v>
      </c>
      <c r="X126" s="138"/>
      <c r="Y126" s="138"/>
    </row>
    <row r="127" spans="2:25" ht="57.75" customHeight="1">
      <c r="B127" s="130">
        <v>119</v>
      </c>
      <c r="C127" s="237" t="s">
        <v>2535</v>
      </c>
      <c r="D127" s="138"/>
      <c r="E127" s="135" t="s">
        <v>45</v>
      </c>
      <c r="F127" s="135" t="s">
        <v>2</v>
      </c>
      <c r="G127" s="169" t="s">
        <v>148</v>
      </c>
      <c r="H127" s="138"/>
      <c r="I127" s="243">
        <v>500000</v>
      </c>
      <c r="J127" s="138"/>
      <c r="K127" s="138"/>
      <c r="L127" s="138"/>
      <c r="M127" s="138"/>
      <c r="N127" s="135">
        <v>1</v>
      </c>
      <c r="O127" s="135" t="s">
        <v>150</v>
      </c>
      <c r="P127" s="135" t="s">
        <v>150</v>
      </c>
      <c r="Q127" s="135" t="s">
        <v>150</v>
      </c>
      <c r="R127" s="135" t="s">
        <v>150</v>
      </c>
      <c r="S127" s="135" t="s">
        <v>150</v>
      </c>
      <c r="T127" s="135" t="s">
        <v>150</v>
      </c>
      <c r="U127" s="135" t="s">
        <v>150</v>
      </c>
      <c r="V127" s="135" t="s">
        <v>150</v>
      </c>
      <c r="W127" s="135" t="s">
        <v>150</v>
      </c>
      <c r="X127" s="138"/>
      <c r="Y127" s="138"/>
    </row>
    <row r="128" spans="2:25" ht="57.75" customHeight="1">
      <c r="B128" s="130">
        <v>120</v>
      </c>
      <c r="C128" s="237" t="s">
        <v>2536</v>
      </c>
      <c r="D128" s="138"/>
      <c r="E128" s="135" t="s">
        <v>49</v>
      </c>
      <c r="F128" s="135" t="s">
        <v>2</v>
      </c>
      <c r="G128" s="169" t="s">
        <v>148</v>
      </c>
      <c r="H128" s="138"/>
      <c r="I128" s="243">
        <v>500000</v>
      </c>
      <c r="J128" s="138"/>
      <c r="K128" s="138"/>
      <c r="L128" s="138"/>
      <c r="M128" s="138"/>
      <c r="N128" s="135">
        <v>1</v>
      </c>
      <c r="O128" s="135" t="s">
        <v>150</v>
      </c>
      <c r="P128" s="135" t="s">
        <v>150</v>
      </c>
      <c r="Q128" s="135" t="s">
        <v>150</v>
      </c>
      <c r="R128" s="135" t="s">
        <v>150</v>
      </c>
      <c r="S128" s="135" t="s">
        <v>150</v>
      </c>
      <c r="T128" s="135" t="s">
        <v>150</v>
      </c>
      <c r="U128" s="135" t="s">
        <v>150</v>
      </c>
      <c r="V128" s="135" t="s">
        <v>150</v>
      </c>
      <c r="W128" s="135" t="s">
        <v>150</v>
      </c>
      <c r="X128" s="138"/>
      <c r="Y128" s="138"/>
    </row>
    <row r="129" spans="2:25" ht="57.75" customHeight="1">
      <c r="B129" s="130">
        <v>121</v>
      </c>
      <c r="C129" s="237" t="s">
        <v>2537</v>
      </c>
      <c r="D129" s="110"/>
      <c r="E129" s="135" t="s">
        <v>49</v>
      </c>
      <c r="F129" s="135" t="s">
        <v>2</v>
      </c>
      <c r="G129" s="169" t="s">
        <v>148</v>
      </c>
      <c r="H129" s="110"/>
      <c r="I129" s="243">
        <v>500000</v>
      </c>
      <c r="J129" s="110"/>
      <c r="K129" s="110"/>
      <c r="L129" s="110"/>
      <c r="M129" s="110"/>
      <c r="N129" s="135">
        <v>1</v>
      </c>
      <c r="O129" s="135" t="s">
        <v>150</v>
      </c>
      <c r="P129" s="135" t="s">
        <v>150</v>
      </c>
      <c r="Q129" s="135" t="s">
        <v>150</v>
      </c>
      <c r="R129" s="135" t="s">
        <v>150</v>
      </c>
      <c r="S129" s="135" t="s">
        <v>150</v>
      </c>
      <c r="T129" s="135" t="s">
        <v>150</v>
      </c>
      <c r="U129" s="135" t="s">
        <v>150</v>
      </c>
      <c r="V129" s="135" t="s">
        <v>150</v>
      </c>
      <c r="W129" s="135" t="s">
        <v>150</v>
      </c>
      <c r="X129" s="110"/>
      <c r="Y129" s="110"/>
    </row>
    <row r="130" spans="2:25" ht="57.75" customHeight="1">
      <c r="B130" s="130">
        <v>122</v>
      </c>
      <c r="C130" s="237" t="s">
        <v>2538</v>
      </c>
      <c r="D130" s="110"/>
      <c r="E130" s="135" t="s">
        <v>47</v>
      </c>
      <c r="F130" s="135" t="s">
        <v>2</v>
      </c>
      <c r="G130" s="169" t="s">
        <v>148</v>
      </c>
      <c r="H130" s="110"/>
      <c r="I130" s="243">
        <v>500000</v>
      </c>
      <c r="J130" s="110"/>
      <c r="K130" s="110"/>
      <c r="L130" s="110"/>
      <c r="M130" s="110"/>
      <c r="N130" s="135">
        <v>1</v>
      </c>
      <c r="O130" s="135" t="s">
        <v>150</v>
      </c>
      <c r="P130" s="135" t="s">
        <v>150</v>
      </c>
      <c r="Q130" s="135" t="s">
        <v>150</v>
      </c>
      <c r="R130" s="135" t="s">
        <v>150</v>
      </c>
      <c r="S130" s="135" t="s">
        <v>150</v>
      </c>
      <c r="T130" s="135" t="s">
        <v>150</v>
      </c>
      <c r="U130" s="135" t="s">
        <v>150</v>
      </c>
      <c r="V130" s="135" t="s">
        <v>150</v>
      </c>
      <c r="W130" s="135" t="s">
        <v>150</v>
      </c>
      <c r="X130" s="110"/>
      <c r="Y130" s="110"/>
    </row>
    <row r="131" spans="2:25" ht="57.75" customHeight="1">
      <c r="B131" s="130">
        <v>123</v>
      </c>
      <c r="C131" s="237" t="s">
        <v>2539</v>
      </c>
      <c r="D131" s="110"/>
      <c r="E131" s="135" t="s">
        <v>47</v>
      </c>
      <c r="F131" s="135" t="s">
        <v>2</v>
      </c>
      <c r="G131" s="169" t="s">
        <v>148</v>
      </c>
      <c r="H131" s="110"/>
      <c r="I131" s="243">
        <v>500000</v>
      </c>
      <c r="J131" s="110"/>
      <c r="K131" s="110"/>
      <c r="L131" s="110"/>
      <c r="M131" s="110"/>
      <c r="N131" s="135">
        <v>1</v>
      </c>
      <c r="O131" s="135" t="s">
        <v>150</v>
      </c>
      <c r="P131" s="135" t="s">
        <v>150</v>
      </c>
      <c r="Q131" s="135" t="s">
        <v>150</v>
      </c>
      <c r="R131" s="135" t="s">
        <v>150</v>
      </c>
      <c r="S131" s="135" t="s">
        <v>150</v>
      </c>
      <c r="T131" s="135" t="s">
        <v>150</v>
      </c>
      <c r="U131" s="135" t="s">
        <v>150</v>
      </c>
      <c r="V131" s="135" t="s">
        <v>150</v>
      </c>
      <c r="W131" s="135" t="s">
        <v>150</v>
      </c>
      <c r="X131" s="110"/>
      <c r="Y131" s="110"/>
    </row>
    <row r="132" spans="2:25" ht="57.75" customHeight="1">
      <c r="B132" s="130">
        <v>124</v>
      </c>
      <c r="C132" s="237" t="s">
        <v>2540</v>
      </c>
      <c r="D132" s="110"/>
      <c r="E132" s="135" t="s">
        <v>47</v>
      </c>
      <c r="F132" s="135" t="s">
        <v>2</v>
      </c>
      <c r="G132" s="169" t="s">
        <v>148</v>
      </c>
      <c r="H132" s="110"/>
      <c r="I132" s="243">
        <v>500000</v>
      </c>
      <c r="J132" s="110"/>
      <c r="K132" s="110"/>
      <c r="L132" s="110"/>
      <c r="M132" s="110"/>
      <c r="N132" s="135">
        <v>1</v>
      </c>
      <c r="O132" s="135" t="s">
        <v>150</v>
      </c>
      <c r="P132" s="135" t="s">
        <v>150</v>
      </c>
      <c r="Q132" s="135" t="s">
        <v>150</v>
      </c>
      <c r="R132" s="135" t="s">
        <v>150</v>
      </c>
      <c r="S132" s="135" t="s">
        <v>150</v>
      </c>
      <c r="T132" s="135" t="s">
        <v>150</v>
      </c>
      <c r="U132" s="135" t="s">
        <v>150</v>
      </c>
      <c r="V132" s="135" t="s">
        <v>150</v>
      </c>
      <c r="W132" s="135" t="s">
        <v>150</v>
      </c>
      <c r="X132" s="110"/>
      <c r="Y132" s="110"/>
    </row>
    <row r="133" spans="2:25" ht="57.75" customHeight="1">
      <c r="B133" s="130">
        <v>125</v>
      </c>
      <c r="C133" s="237" t="s">
        <v>2541</v>
      </c>
      <c r="D133" s="110"/>
      <c r="E133" s="135" t="s">
        <v>47</v>
      </c>
      <c r="F133" s="135" t="s">
        <v>2</v>
      </c>
      <c r="G133" s="169" t="s">
        <v>148</v>
      </c>
      <c r="H133" s="110"/>
      <c r="I133" s="243">
        <v>500000</v>
      </c>
      <c r="J133" s="110"/>
      <c r="K133" s="110"/>
      <c r="L133" s="110"/>
      <c r="M133" s="110"/>
      <c r="N133" s="135">
        <v>1</v>
      </c>
      <c r="O133" s="135" t="s">
        <v>150</v>
      </c>
      <c r="P133" s="135" t="s">
        <v>150</v>
      </c>
      <c r="Q133" s="135" t="s">
        <v>150</v>
      </c>
      <c r="R133" s="135" t="s">
        <v>150</v>
      </c>
      <c r="S133" s="135" t="s">
        <v>150</v>
      </c>
      <c r="T133" s="135" t="s">
        <v>150</v>
      </c>
      <c r="U133" s="135" t="s">
        <v>150</v>
      </c>
      <c r="V133" s="135" t="s">
        <v>150</v>
      </c>
      <c r="W133" s="135" t="s">
        <v>150</v>
      </c>
      <c r="X133" s="110"/>
      <c r="Y133" s="110"/>
    </row>
    <row r="134" spans="2:25" ht="57.75" customHeight="1">
      <c r="B134" s="130">
        <v>126</v>
      </c>
      <c r="C134" s="237" t="s">
        <v>2542</v>
      </c>
      <c r="D134" s="110"/>
      <c r="E134" s="135" t="s">
        <v>47</v>
      </c>
      <c r="F134" s="135" t="s">
        <v>2</v>
      </c>
      <c r="G134" s="169" t="s">
        <v>148</v>
      </c>
      <c r="H134" s="110"/>
      <c r="I134" s="243">
        <v>500000</v>
      </c>
      <c r="J134" s="110"/>
      <c r="K134" s="110"/>
      <c r="L134" s="110"/>
      <c r="M134" s="110"/>
      <c r="N134" s="135">
        <v>1</v>
      </c>
      <c r="O134" s="135" t="s">
        <v>150</v>
      </c>
      <c r="P134" s="135" t="s">
        <v>150</v>
      </c>
      <c r="Q134" s="135" t="s">
        <v>150</v>
      </c>
      <c r="R134" s="135" t="s">
        <v>150</v>
      </c>
      <c r="S134" s="135" t="s">
        <v>150</v>
      </c>
      <c r="T134" s="135" t="s">
        <v>150</v>
      </c>
      <c r="U134" s="135" t="s">
        <v>150</v>
      </c>
      <c r="V134" s="135" t="s">
        <v>150</v>
      </c>
      <c r="W134" s="135" t="s">
        <v>150</v>
      </c>
      <c r="X134" s="110"/>
      <c r="Y134" s="110"/>
    </row>
    <row r="135" spans="2:25" ht="57.75" customHeight="1">
      <c r="B135" s="130">
        <v>127</v>
      </c>
      <c r="C135" s="237" t="s">
        <v>2543</v>
      </c>
      <c r="D135" s="110"/>
      <c r="E135" s="135" t="s">
        <v>47</v>
      </c>
      <c r="F135" s="135" t="s">
        <v>2</v>
      </c>
      <c r="G135" s="169" t="s">
        <v>148</v>
      </c>
      <c r="H135" s="110"/>
      <c r="I135" s="243">
        <v>500000</v>
      </c>
      <c r="J135" s="110"/>
      <c r="K135" s="110"/>
      <c r="L135" s="110"/>
      <c r="M135" s="110"/>
      <c r="N135" s="135">
        <v>1</v>
      </c>
      <c r="O135" s="135" t="s">
        <v>150</v>
      </c>
      <c r="P135" s="135" t="s">
        <v>150</v>
      </c>
      <c r="Q135" s="135" t="s">
        <v>150</v>
      </c>
      <c r="R135" s="135" t="s">
        <v>150</v>
      </c>
      <c r="S135" s="135" t="s">
        <v>150</v>
      </c>
      <c r="T135" s="135" t="s">
        <v>150</v>
      </c>
      <c r="U135" s="135" t="s">
        <v>150</v>
      </c>
      <c r="V135" s="135" t="s">
        <v>150</v>
      </c>
      <c r="W135" s="135" t="s">
        <v>150</v>
      </c>
      <c r="X135" s="110"/>
      <c r="Y135" s="110"/>
    </row>
    <row r="136" spans="2:25" ht="57.75" customHeight="1">
      <c r="B136" s="130">
        <v>128</v>
      </c>
      <c r="C136" s="237" t="s">
        <v>2544</v>
      </c>
      <c r="D136" s="110"/>
      <c r="E136" s="135" t="s">
        <v>47</v>
      </c>
      <c r="F136" s="135" t="s">
        <v>2</v>
      </c>
      <c r="G136" s="169" t="s">
        <v>148</v>
      </c>
      <c r="H136" s="110"/>
      <c r="I136" s="243">
        <v>500000</v>
      </c>
      <c r="J136" s="110"/>
      <c r="K136" s="110"/>
      <c r="L136" s="110"/>
      <c r="M136" s="110"/>
      <c r="N136" s="135">
        <v>1</v>
      </c>
      <c r="O136" s="135" t="s">
        <v>150</v>
      </c>
      <c r="P136" s="135" t="s">
        <v>150</v>
      </c>
      <c r="Q136" s="135" t="s">
        <v>150</v>
      </c>
      <c r="R136" s="135" t="s">
        <v>150</v>
      </c>
      <c r="S136" s="135" t="s">
        <v>150</v>
      </c>
      <c r="T136" s="135" t="s">
        <v>150</v>
      </c>
      <c r="U136" s="135" t="s">
        <v>150</v>
      </c>
      <c r="V136" s="135" t="s">
        <v>150</v>
      </c>
      <c r="W136" s="135" t="s">
        <v>150</v>
      </c>
      <c r="X136" s="110"/>
      <c r="Y136" s="110"/>
    </row>
    <row r="137" spans="2:25" ht="57.75" customHeight="1">
      <c r="B137" s="130">
        <v>129</v>
      </c>
      <c r="C137" s="237" t="s">
        <v>2545</v>
      </c>
      <c r="D137" s="110"/>
      <c r="E137" s="135" t="s">
        <v>47</v>
      </c>
      <c r="F137" s="135" t="s">
        <v>2</v>
      </c>
      <c r="G137" s="169" t="s">
        <v>148</v>
      </c>
      <c r="H137" s="110"/>
      <c r="I137" s="243">
        <v>500000</v>
      </c>
      <c r="J137" s="110"/>
      <c r="K137" s="110"/>
      <c r="L137" s="110"/>
      <c r="M137" s="110"/>
      <c r="N137" s="135">
        <v>1</v>
      </c>
      <c r="O137" s="135" t="s">
        <v>150</v>
      </c>
      <c r="P137" s="135" t="s">
        <v>150</v>
      </c>
      <c r="Q137" s="135" t="s">
        <v>150</v>
      </c>
      <c r="R137" s="135" t="s">
        <v>150</v>
      </c>
      <c r="S137" s="135" t="s">
        <v>150</v>
      </c>
      <c r="T137" s="135" t="s">
        <v>150</v>
      </c>
      <c r="U137" s="135" t="s">
        <v>150</v>
      </c>
      <c r="V137" s="135" t="s">
        <v>150</v>
      </c>
      <c r="W137" s="135" t="s">
        <v>150</v>
      </c>
      <c r="X137" s="110"/>
      <c r="Y137" s="110"/>
    </row>
    <row r="138" spans="2:25" ht="57.75" customHeight="1">
      <c r="B138" s="130">
        <v>130</v>
      </c>
      <c r="C138" s="237" t="s">
        <v>2546</v>
      </c>
      <c r="D138" s="110"/>
      <c r="E138" s="135" t="s">
        <v>47</v>
      </c>
      <c r="F138" s="135" t="s">
        <v>2</v>
      </c>
      <c r="G138" s="169" t="s">
        <v>148</v>
      </c>
      <c r="H138" s="110"/>
      <c r="I138" s="243">
        <v>500000</v>
      </c>
      <c r="J138" s="110"/>
      <c r="K138" s="110"/>
      <c r="L138" s="110"/>
      <c r="M138" s="110"/>
      <c r="N138" s="135">
        <v>1</v>
      </c>
      <c r="O138" s="135" t="s">
        <v>150</v>
      </c>
      <c r="P138" s="135" t="s">
        <v>150</v>
      </c>
      <c r="Q138" s="135" t="s">
        <v>150</v>
      </c>
      <c r="R138" s="135" t="s">
        <v>150</v>
      </c>
      <c r="S138" s="135" t="s">
        <v>150</v>
      </c>
      <c r="T138" s="135" t="s">
        <v>150</v>
      </c>
      <c r="U138" s="135" t="s">
        <v>150</v>
      </c>
      <c r="V138" s="135" t="s">
        <v>150</v>
      </c>
      <c r="W138" s="135" t="s">
        <v>150</v>
      </c>
      <c r="X138" s="110"/>
      <c r="Y138" s="110"/>
    </row>
    <row r="139" spans="2:25" ht="57.75" customHeight="1">
      <c r="B139" s="130">
        <v>131</v>
      </c>
      <c r="C139" s="237" t="s">
        <v>2547</v>
      </c>
      <c r="D139" s="110"/>
      <c r="E139" s="135" t="s">
        <v>47</v>
      </c>
      <c r="F139" s="135" t="s">
        <v>2</v>
      </c>
      <c r="G139" s="169" t="s">
        <v>148</v>
      </c>
      <c r="H139" s="110"/>
      <c r="I139" s="243">
        <v>500000</v>
      </c>
      <c r="J139" s="110"/>
      <c r="K139" s="110"/>
      <c r="L139" s="110"/>
      <c r="M139" s="110"/>
      <c r="N139" s="135">
        <v>1</v>
      </c>
      <c r="O139" s="135" t="s">
        <v>150</v>
      </c>
      <c r="P139" s="135" t="s">
        <v>150</v>
      </c>
      <c r="Q139" s="135" t="s">
        <v>150</v>
      </c>
      <c r="R139" s="135" t="s">
        <v>150</v>
      </c>
      <c r="S139" s="135" t="s">
        <v>150</v>
      </c>
      <c r="T139" s="135" t="s">
        <v>150</v>
      </c>
      <c r="U139" s="135" t="s">
        <v>150</v>
      </c>
      <c r="V139" s="135" t="s">
        <v>150</v>
      </c>
      <c r="W139" s="135" t="s">
        <v>150</v>
      </c>
      <c r="X139" s="110"/>
      <c r="Y139" s="110"/>
    </row>
    <row r="140" spans="2:25" ht="57.75" customHeight="1">
      <c r="B140" s="130">
        <v>132</v>
      </c>
      <c r="C140" s="237" t="s">
        <v>2548</v>
      </c>
      <c r="D140" s="110"/>
      <c r="E140" s="135" t="s">
        <v>47</v>
      </c>
      <c r="F140" s="135" t="s">
        <v>2</v>
      </c>
      <c r="G140" s="169" t="s">
        <v>148</v>
      </c>
      <c r="H140" s="110"/>
      <c r="I140" s="243">
        <v>500000</v>
      </c>
      <c r="J140" s="110"/>
      <c r="K140" s="110"/>
      <c r="L140" s="110"/>
      <c r="M140" s="110"/>
      <c r="N140" s="135">
        <v>1</v>
      </c>
      <c r="O140" s="135" t="s">
        <v>150</v>
      </c>
      <c r="P140" s="135" t="s">
        <v>150</v>
      </c>
      <c r="Q140" s="135" t="s">
        <v>150</v>
      </c>
      <c r="R140" s="135" t="s">
        <v>150</v>
      </c>
      <c r="S140" s="135" t="s">
        <v>150</v>
      </c>
      <c r="T140" s="135" t="s">
        <v>150</v>
      </c>
      <c r="U140" s="135" t="s">
        <v>150</v>
      </c>
      <c r="V140" s="135" t="s">
        <v>150</v>
      </c>
      <c r="W140" s="135" t="s">
        <v>150</v>
      </c>
      <c r="X140" s="110"/>
      <c r="Y140" s="110"/>
    </row>
    <row r="141" spans="2:25" ht="57.75" customHeight="1">
      <c r="B141" s="130">
        <v>133</v>
      </c>
      <c r="C141" s="237" t="s">
        <v>2549</v>
      </c>
      <c r="D141" s="110"/>
      <c r="E141" s="135" t="s">
        <v>47</v>
      </c>
      <c r="F141" s="135" t="s">
        <v>2</v>
      </c>
      <c r="G141" s="169" t="s">
        <v>148</v>
      </c>
      <c r="H141" s="110"/>
      <c r="I141" s="243">
        <v>500000</v>
      </c>
      <c r="J141" s="110"/>
      <c r="K141" s="110"/>
      <c r="L141" s="110"/>
      <c r="M141" s="110"/>
      <c r="N141" s="135">
        <v>1</v>
      </c>
      <c r="O141" s="135" t="s">
        <v>150</v>
      </c>
      <c r="P141" s="135" t="s">
        <v>150</v>
      </c>
      <c r="Q141" s="135" t="s">
        <v>150</v>
      </c>
      <c r="R141" s="135" t="s">
        <v>150</v>
      </c>
      <c r="S141" s="135" t="s">
        <v>150</v>
      </c>
      <c r="T141" s="135" t="s">
        <v>150</v>
      </c>
      <c r="U141" s="135" t="s">
        <v>150</v>
      </c>
      <c r="V141" s="135" t="s">
        <v>150</v>
      </c>
      <c r="W141" s="135" t="s">
        <v>150</v>
      </c>
      <c r="X141" s="110"/>
      <c r="Y141" s="110"/>
    </row>
    <row r="142" spans="2:25" ht="57.75" customHeight="1">
      <c r="B142" s="130">
        <v>134</v>
      </c>
      <c r="C142" s="237" t="s">
        <v>2550</v>
      </c>
      <c r="D142" s="110"/>
      <c r="E142" s="135" t="s">
        <v>47</v>
      </c>
      <c r="F142" s="135" t="s">
        <v>2</v>
      </c>
      <c r="G142" s="169" t="s">
        <v>148</v>
      </c>
      <c r="H142" s="110"/>
      <c r="I142" s="243">
        <v>500000</v>
      </c>
      <c r="J142" s="110"/>
      <c r="K142" s="110"/>
      <c r="L142" s="110"/>
      <c r="M142" s="110"/>
      <c r="N142" s="135">
        <v>1</v>
      </c>
      <c r="O142" s="135" t="s">
        <v>150</v>
      </c>
      <c r="P142" s="135" t="s">
        <v>150</v>
      </c>
      <c r="Q142" s="135" t="s">
        <v>150</v>
      </c>
      <c r="R142" s="135" t="s">
        <v>150</v>
      </c>
      <c r="S142" s="135" t="s">
        <v>150</v>
      </c>
      <c r="T142" s="135" t="s">
        <v>150</v>
      </c>
      <c r="U142" s="135" t="s">
        <v>150</v>
      </c>
      <c r="V142" s="135" t="s">
        <v>150</v>
      </c>
      <c r="W142" s="135" t="s">
        <v>150</v>
      </c>
      <c r="X142" s="110"/>
      <c r="Y142" s="110"/>
    </row>
    <row r="143" spans="2:25" ht="57.75" customHeight="1">
      <c r="B143" s="130">
        <v>135</v>
      </c>
      <c r="C143" s="237" t="s">
        <v>2551</v>
      </c>
      <c r="D143" s="110"/>
      <c r="E143" s="135" t="s">
        <v>47</v>
      </c>
      <c r="F143" s="135" t="s">
        <v>2</v>
      </c>
      <c r="G143" s="169" t="s">
        <v>148</v>
      </c>
      <c r="H143" s="110"/>
      <c r="I143" s="243">
        <v>500000</v>
      </c>
      <c r="J143" s="110"/>
      <c r="K143" s="110"/>
      <c r="L143" s="110"/>
      <c r="M143" s="110"/>
      <c r="N143" s="135">
        <v>1</v>
      </c>
      <c r="O143" s="135" t="s">
        <v>150</v>
      </c>
      <c r="P143" s="135" t="s">
        <v>150</v>
      </c>
      <c r="Q143" s="135" t="s">
        <v>150</v>
      </c>
      <c r="R143" s="135" t="s">
        <v>150</v>
      </c>
      <c r="S143" s="135" t="s">
        <v>150</v>
      </c>
      <c r="T143" s="135" t="s">
        <v>150</v>
      </c>
      <c r="U143" s="135" t="s">
        <v>150</v>
      </c>
      <c r="V143" s="135" t="s">
        <v>150</v>
      </c>
      <c r="W143" s="135" t="s">
        <v>150</v>
      </c>
      <c r="X143" s="110"/>
      <c r="Y143" s="110"/>
    </row>
    <row r="144" spans="2:25" ht="57.75" customHeight="1">
      <c r="B144" s="130">
        <v>136</v>
      </c>
      <c r="C144" s="237" t="s">
        <v>2552</v>
      </c>
      <c r="D144" s="110"/>
      <c r="E144" s="135" t="s">
        <v>47</v>
      </c>
      <c r="F144" s="135" t="s">
        <v>2</v>
      </c>
      <c r="G144" s="169" t="s">
        <v>148</v>
      </c>
      <c r="H144" s="110"/>
      <c r="I144" s="243">
        <v>500000</v>
      </c>
      <c r="J144" s="110"/>
      <c r="K144" s="110"/>
      <c r="L144" s="110"/>
      <c r="M144" s="110"/>
      <c r="N144" s="135">
        <v>1</v>
      </c>
      <c r="O144" s="135" t="s">
        <v>150</v>
      </c>
      <c r="P144" s="135" t="s">
        <v>150</v>
      </c>
      <c r="Q144" s="135" t="s">
        <v>150</v>
      </c>
      <c r="R144" s="135" t="s">
        <v>150</v>
      </c>
      <c r="S144" s="135" t="s">
        <v>150</v>
      </c>
      <c r="T144" s="135" t="s">
        <v>150</v>
      </c>
      <c r="U144" s="135" t="s">
        <v>150</v>
      </c>
      <c r="V144" s="135" t="s">
        <v>150</v>
      </c>
      <c r="W144" s="135" t="s">
        <v>150</v>
      </c>
      <c r="X144" s="110"/>
      <c r="Y144" s="110"/>
    </row>
    <row r="145" spans="2:25" ht="57.75" customHeight="1">
      <c r="B145" s="130">
        <v>137</v>
      </c>
      <c r="C145" s="237" t="s">
        <v>2553</v>
      </c>
      <c r="D145" s="110"/>
      <c r="E145" s="135" t="s">
        <v>47</v>
      </c>
      <c r="F145" s="135" t="s">
        <v>2</v>
      </c>
      <c r="G145" s="169" t="s">
        <v>148</v>
      </c>
      <c r="H145" s="110"/>
      <c r="I145" s="243">
        <v>500000</v>
      </c>
      <c r="J145" s="110"/>
      <c r="K145" s="110"/>
      <c r="L145" s="110"/>
      <c r="M145" s="110"/>
      <c r="N145" s="135">
        <v>1</v>
      </c>
      <c r="O145" s="135" t="s">
        <v>150</v>
      </c>
      <c r="P145" s="135" t="s">
        <v>150</v>
      </c>
      <c r="Q145" s="135" t="s">
        <v>150</v>
      </c>
      <c r="R145" s="135" t="s">
        <v>150</v>
      </c>
      <c r="S145" s="135" t="s">
        <v>150</v>
      </c>
      <c r="T145" s="135" t="s">
        <v>150</v>
      </c>
      <c r="U145" s="135" t="s">
        <v>150</v>
      </c>
      <c r="V145" s="135" t="s">
        <v>150</v>
      </c>
      <c r="W145" s="135" t="s">
        <v>150</v>
      </c>
      <c r="X145" s="110"/>
      <c r="Y145" s="110"/>
    </row>
    <row r="146" spans="2:25" ht="57.75" customHeight="1">
      <c r="B146" s="130">
        <v>138</v>
      </c>
      <c r="C146" s="237" t="s">
        <v>2554</v>
      </c>
      <c r="D146" s="110"/>
      <c r="E146" s="135" t="s">
        <v>47</v>
      </c>
      <c r="F146" s="135" t="s">
        <v>2</v>
      </c>
      <c r="G146" s="169" t="s">
        <v>148</v>
      </c>
      <c r="H146" s="110"/>
      <c r="I146" s="243">
        <v>500000</v>
      </c>
      <c r="J146" s="110"/>
      <c r="K146" s="110"/>
      <c r="L146" s="110"/>
      <c r="M146" s="110"/>
      <c r="N146" s="135">
        <v>1</v>
      </c>
      <c r="O146" s="135" t="s">
        <v>150</v>
      </c>
      <c r="P146" s="135" t="s">
        <v>150</v>
      </c>
      <c r="Q146" s="135" t="s">
        <v>150</v>
      </c>
      <c r="R146" s="135" t="s">
        <v>150</v>
      </c>
      <c r="S146" s="135" t="s">
        <v>150</v>
      </c>
      <c r="T146" s="135" t="s">
        <v>150</v>
      </c>
      <c r="U146" s="135" t="s">
        <v>150</v>
      </c>
      <c r="V146" s="135" t="s">
        <v>150</v>
      </c>
      <c r="W146" s="135" t="s">
        <v>150</v>
      </c>
      <c r="X146" s="110"/>
      <c r="Y146" s="110"/>
    </row>
    <row r="147" spans="2:25" ht="57.75" customHeight="1">
      <c r="B147" s="130">
        <v>139</v>
      </c>
      <c r="C147" s="237" t="s">
        <v>2555</v>
      </c>
      <c r="D147" s="110"/>
      <c r="E147" s="135" t="s">
        <v>47</v>
      </c>
      <c r="F147" s="135" t="s">
        <v>2</v>
      </c>
      <c r="G147" s="169" t="s">
        <v>148</v>
      </c>
      <c r="H147" s="110"/>
      <c r="I147" s="243">
        <v>500000</v>
      </c>
      <c r="J147" s="110"/>
      <c r="K147" s="110"/>
      <c r="L147" s="110"/>
      <c r="M147" s="110"/>
      <c r="N147" s="135">
        <v>1</v>
      </c>
      <c r="O147" s="135" t="s">
        <v>150</v>
      </c>
      <c r="P147" s="135" t="s">
        <v>150</v>
      </c>
      <c r="Q147" s="135" t="s">
        <v>150</v>
      </c>
      <c r="R147" s="135" t="s">
        <v>150</v>
      </c>
      <c r="S147" s="135" t="s">
        <v>150</v>
      </c>
      <c r="T147" s="135" t="s">
        <v>150</v>
      </c>
      <c r="U147" s="135" t="s">
        <v>150</v>
      </c>
      <c r="V147" s="135" t="s">
        <v>150</v>
      </c>
      <c r="W147" s="135" t="s">
        <v>150</v>
      </c>
      <c r="X147" s="110"/>
      <c r="Y147" s="110"/>
    </row>
    <row r="148" spans="2:25" ht="57.75" customHeight="1">
      <c r="B148" s="130">
        <v>140</v>
      </c>
      <c r="C148" s="237" t="s">
        <v>2556</v>
      </c>
      <c r="D148" s="110"/>
      <c r="E148" s="135" t="s">
        <v>47</v>
      </c>
      <c r="F148" s="135" t="s">
        <v>2</v>
      </c>
      <c r="G148" s="169" t="s">
        <v>148</v>
      </c>
      <c r="H148" s="110"/>
      <c r="I148" s="243">
        <v>500000</v>
      </c>
      <c r="J148" s="110"/>
      <c r="K148" s="110"/>
      <c r="L148" s="110"/>
      <c r="M148" s="110"/>
      <c r="N148" s="135">
        <v>1</v>
      </c>
      <c r="O148" s="135" t="s">
        <v>150</v>
      </c>
      <c r="P148" s="135" t="s">
        <v>150</v>
      </c>
      <c r="Q148" s="135" t="s">
        <v>150</v>
      </c>
      <c r="R148" s="135" t="s">
        <v>150</v>
      </c>
      <c r="S148" s="135" t="s">
        <v>150</v>
      </c>
      <c r="T148" s="135" t="s">
        <v>150</v>
      </c>
      <c r="U148" s="135" t="s">
        <v>150</v>
      </c>
      <c r="V148" s="135" t="s">
        <v>150</v>
      </c>
      <c r="W148" s="135" t="s">
        <v>150</v>
      </c>
      <c r="X148" s="110"/>
      <c r="Y148" s="110"/>
    </row>
    <row r="149" spans="2:25" ht="57.75" customHeight="1">
      <c r="B149" s="130">
        <v>141</v>
      </c>
      <c r="C149" s="237" t="s">
        <v>2557</v>
      </c>
      <c r="D149" s="110"/>
      <c r="E149" s="135" t="s">
        <v>47</v>
      </c>
      <c r="F149" s="135" t="s">
        <v>2</v>
      </c>
      <c r="G149" s="169" t="s">
        <v>148</v>
      </c>
      <c r="H149" s="110"/>
      <c r="I149" s="243">
        <v>500000</v>
      </c>
      <c r="J149" s="110"/>
      <c r="K149" s="110"/>
      <c r="L149" s="110"/>
      <c r="M149" s="110"/>
      <c r="N149" s="135">
        <v>1</v>
      </c>
      <c r="O149" s="135" t="s">
        <v>150</v>
      </c>
      <c r="P149" s="135" t="s">
        <v>150</v>
      </c>
      <c r="Q149" s="135" t="s">
        <v>150</v>
      </c>
      <c r="R149" s="135" t="s">
        <v>150</v>
      </c>
      <c r="S149" s="135" t="s">
        <v>150</v>
      </c>
      <c r="T149" s="135" t="s">
        <v>150</v>
      </c>
      <c r="U149" s="135" t="s">
        <v>150</v>
      </c>
      <c r="V149" s="135" t="s">
        <v>150</v>
      </c>
      <c r="W149" s="135" t="s">
        <v>150</v>
      </c>
      <c r="X149" s="110"/>
      <c r="Y149" s="110"/>
    </row>
    <row r="150" spans="2:25" ht="57.75" customHeight="1">
      <c r="B150" s="130">
        <v>142</v>
      </c>
      <c r="C150" s="237" t="s">
        <v>2558</v>
      </c>
      <c r="D150" s="110"/>
      <c r="E150" s="135" t="s">
        <v>47</v>
      </c>
      <c r="F150" s="135" t="s">
        <v>2</v>
      </c>
      <c r="G150" s="169" t="s">
        <v>148</v>
      </c>
      <c r="H150" s="110"/>
      <c r="I150" s="243">
        <v>500000</v>
      </c>
      <c r="J150" s="110"/>
      <c r="K150" s="110"/>
      <c r="L150" s="110"/>
      <c r="M150" s="110"/>
      <c r="N150" s="135">
        <v>1</v>
      </c>
      <c r="O150" s="135" t="s">
        <v>150</v>
      </c>
      <c r="P150" s="135" t="s">
        <v>150</v>
      </c>
      <c r="Q150" s="135" t="s">
        <v>150</v>
      </c>
      <c r="R150" s="135" t="s">
        <v>150</v>
      </c>
      <c r="S150" s="135" t="s">
        <v>150</v>
      </c>
      <c r="T150" s="135" t="s">
        <v>150</v>
      </c>
      <c r="U150" s="135" t="s">
        <v>150</v>
      </c>
      <c r="V150" s="135" t="s">
        <v>150</v>
      </c>
      <c r="W150" s="135" t="s">
        <v>150</v>
      </c>
      <c r="X150" s="110"/>
      <c r="Y150" s="110"/>
    </row>
    <row r="151" spans="2:25" ht="57.75" customHeight="1">
      <c r="B151" s="130">
        <v>143</v>
      </c>
      <c r="C151" s="237" t="s">
        <v>2559</v>
      </c>
      <c r="D151" s="110"/>
      <c r="E151" s="135" t="s">
        <v>47</v>
      </c>
      <c r="F151" s="135" t="s">
        <v>2</v>
      </c>
      <c r="G151" s="169" t="s">
        <v>148</v>
      </c>
      <c r="H151" s="110"/>
      <c r="I151" s="243">
        <v>500000</v>
      </c>
      <c r="J151" s="110"/>
      <c r="K151" s="110"/>
      <c r="L151" s="110"/>
      <c r="M151" s="110"/>
      <c r="N151" s="135">
        <v>1</v>
      </c>
      <c r="O151" s="135" t="s">
        <v>150</v>
      </c>
      <c r="P151" s="135" t="s">
        <v>150</v>
      </c>
      <c r="Q151" s="135" t="s">
        <v>150</v>
      </c>
      <c r="R151" s="135" t="s">
        <v>150</v>
      </c>
      <c r="S151" s="135" t="s">
        <v>150</v>
      </c>
      <c r="T151" s="135" t="s">
        <v>150</v>
      </c>
      <c r="U151" s="135" t="s">
        <v>150</v>
      </c>
      <c r="V151" s="135" t="s">
        <v>150</v>
      </c>
      <c r="W151" s="135" t="s">
        <v>150</v>
      </c>
      <c r="X151" s="110"/>
      <c r="Y151" s="110"/>
    </row>
    <row r="152" spans="2:25" ht="57.75" customHeight="1">
      <c r="B152" s="130">
        <v>144</v>
      </c>
      <c r="C152" s="237" t="s">
        <v>2560</v>
      </c>
      <c r="D152" s="110"/>
      <c r="E152" s="135" t="s">
        <v>47</v>
      </c>
      <c r="F152" s="135" t="s">
        <v>2</v>
      </c>
      <c r="G152" s="169" t="s">
        <v>148</v>
      </c>
      <c r="H152" s="110"/>
      <c r="I152" s="243">
        <v>500000</v>
      </c>
      <c r="J152" s="110"/>
      <c r="K152" s="110"/>
      <c r="L152" s="110"/>
      <c r="M152" s="110"/>
      <c r="N152" s="135">
        <v>1</v>
      </c>
      <c r="O152" s="135" t="s">
        <v>150</v>
      </c>
      <c r="P152" s="135" t="s">
        <v>150</v>
      </c>
      <c r="Q152" s="135" t="s">
        <v>150</v>
      </c>
      <c r="R152" s="135" t="s">
        <v>150</v>
      </c>
      <c r="S152" s="135" t="s">
        <v>150</v>
      </c>
      <c r="T152" s="135" t="s">
        <v>150</v>
      </c>
      <c r="U152" s="135" t="s">
        <v>150</v>
      </c>
      <c r="V152" s="135" t="s">
        <v>150</v>
      </c>
      <c r="W152" s="135" t="s">
        <v>150</v>
      </c>
      <c r="X152" s="110"/>
      <c r="Y152" s="110"/>
    </row>
    <row r="153" spans="2:25">
      <c r="B153" s="700" t="s">
        <v>87</v>
      </c>
      <c r="C153" s="700"/>
      <c r="D153" s="110"/>
      <c r="E153" s="130"/>
      <c r="F153" s="130"/>
      <c r="G153" s="110"/>
      <c r="H153" s="110"/>
      <c r="I153" s="172">
        <f>SUM(I9:I152)</f>
        <v>96000000</v>
      </c>
      <c r="J153" s="110"/>
      <c r="K153" s="110"/>
      <c r="L153" s="162">
        <f>SUM(L9:L152)</f>
        <v>0</v>
      </c>
      <c r="M153" s="110"/>
      <c r="N153" s="131">
        <f>SUM(N9:N152)</f>
        <v>124</v>
      </c>
      <c r="O153" s="131">
        <f t="shared" ref="O153:X153" si="0">SUM(O9:O152)</f>
        <v>20</v>
      </c>
      <c r="P153" s="131">
        <f t="shared" si="0"/>
        <v>0</v>
      </c>
      <c r="Q153" s="131">
        <f t="shared" si="0"/>
        <v>0</v>
      </c>
      <c r="R153" s="131">
        <f t="shared" si="0"/>
        <v>0</v>
      </c>
      <c r="S153" s="131">
        <f t="shared" si="0"/>
        <v>0</v>
      </c>
      <c r="T153" s="131">
        <f t="shared" si="0"/>
        <v>0</v>
      </c>
      <c r="U153" s="131">
        <f t="shared" si="0"/>
        <v>0</v>
      </c>
      <c r="V153" s="131">
        <f t="shared" si="0"/>
        <v>0</v>
      </c>
      <c r="W153" s="131">
        <f t="shared" si="0"/>
        <v>0</v>
      </c>
      <c r="X153" s="147">
        <f t="shared" si="0"/>
        <v>0</v>
      </c>
      <c r="Y153" s="110"/>
    </row>
    <row r="154" spans="2:25">
      <c r="B154" s="112"/>
      <c r="C154" s="178"/>
      <c r="D154" s="113"/>
      <c r="E154" s="141"/>
      <c r="F154" s="141"/>
      <c r="G154" s="113"/>
      <c r="H154" s="113"/>
      <c r="I154" s="173"/>
      <c r="J154" s="113"/>
      <c r="K154" s="113"/>
      <c r="L154" s="113"/>
      <c r="M154" s="113"/>
      <c r="N154" s="113">
        <f>SUM(N153:W153)</f>
        <v>144</v>
      </c>
      <c r="O154" s="113"/>
      <c r="P154" s="113"/>
      <c r="Q154" s="113"/>
      <c r="R154" s="113"/>
      <c r="S154" s="113"/>
      <c r="T154" s="113"/>
      <c r="U154" s="113"/>
      <c r="V154" s="113"/>
      <c r="W154" s="113"/>
      <c r="X154" s="113"/>
    </row>
    <row r="155" spans="2:25">
      <c r="B155" s="701" t="s">
        <v>88</v>
      </c>
      <c r="C155" s="701"/>
      <c r="D155" s="114"/>
      <c r="E155" s="702" t="s">
        <v>89</v>
      </c>
      <c r="F155" s="702"/>
      <c r="G155" s="702"/>
      <c r="H155" s="702"/>
      <c r="I155" s="702"/>
      <c r="J155" s="113"/>
      <c r="K155" s="113"/>
      <c r="M155" s="113"/>
      <c r="N155" s="113"/>
      <c r="O155" s="113"/>
      <c r="P155" s="113"/>
      <c r="Q155" s="113"/>
      <c r="R155" s="113"/>
      <c r="S155" s="113"/>
      <c r="T155" s="113"/>
    </row>
    <row r="156" spans="2:25">
      <c r="B156" s="677" t="s">
        <v>90</v>
      </c>
      <c r="C156" s="678"/>
      <c r="D156" s="679"/>
      <c r="E156" s="703" t="s">
        <v>91</v>
      </c>
      <c r="F156" s="704"/>
      <c r="G156" s="704"/>
      <c r="H156" s="704"/>
      <c r="I156" s="704"/>
      <c r="J156" s="115"/>
      <c r="K156" s="116"/>
      <c r="L156" s="116"/>
      <c r="M156" s="115"/>
      <c r="N156" s="115"/>
      <c r="O156" s="117"/>
      <c r="P156" s="118"/>
      <c r="Q156" s="118"/>
      <c r="R156" s="118"/>
      <c r="S156" s="119"/>
      <c r="T156" s="119"/>
      <c r="U156" s="120"/>
      <c r="V156" s="120"/>
    </row>
    <row r="157" spans="2:25">
      <c r="B157" s="677" t="s">
        <v>92</v>
      </c>
      <c r="C157" s="678"/>
      <c r="D157" s="679"/>
      <c r="E157" s="690" t="s">
        <v>93</v>
      </c>
      <c r="F157" s="691"/>
      <c r="G157" s="691"/>
      <c r="H157" s="691"/>
      <c r="I157" s="691"/>
      <c r="J157" s="691"/>
      <c r="K157" s="691"/>
      <c r="L157" s="691"/>
      <c r="M157" s="691"/>
      <c r="N157" s="691"/>
      <c r="O157" s="692"/>
      <c r="P157" s="121"/>
      <c r="Q157" s="121"/>
      <c r="R157" s="121"/>
      <c r="S157" s="121"/>
      <c r="T157" s="121"/>
      <c r="U157" s="121"/>
      <c r="V157" s="121"/>
    </row>
    <row r="158" spans="2:25">
      <c r="B158" s="677" t="s">
        <v>94</v>
      </c>
      <c r="C158" s="678"/>
      <c r="D158" s="679"/>
      <c r="E158" s="142" t="s">
        <v>149</v>
      </c>
      <c r="F158" s="229"/>
      <c r="G158" s="122"/>
      <c r="H158" s="122"/>
      <c r="I158" s="174"/>
      <c r="J158" s="118"/>
      <c r="K158" s="124"/>
      <c r="L158" s="124"/>
      <c r="M158" s="118"/>
      <c r="N158" s="118"/>
      <c r="O158" s="125"/>
      <c r="P158" s="118"/>
      <c r="Q158" s="118"/>
      <c r="R158" s="118"/>
      <c r="S158" s="119"/>
      <c r="T158" s="119"/>
      <c r="U158" s="120"/>
      <c r="V158" s="120"/>
    </row>
    <row r="159" spans="2:25">
      <c r="B159" s="677" t="s">
        <v>95</v>
      </c>
      <c r="C159" s="678"/>
      <c r="D159" s="679"/>
      <c r="E159" s="680" t="s">
        <v>96</v>
      </c>
      <c r="F159" s="681"/>
      <c r="G159" s="681"/>
      <c r="H159" s="681"/>
      <c r="I159" s="681"/>
      <c r="J159" s="681"/>
      <c r="K159" s="681"/>
      <c r="L159" s="681"/>
      <c r="M159" s="681"/>
      <c r="N159" s="681"/>
      <c r="O159" s="125"/>
      <c r="P159" s="118"/>
      <c r="Q159" s="118"/>
      <c r="R159" s="118"/>
      <c r="S159" s="119"/>
      <c r="T159" s="119"/>
      <c r="U159" s="120"/>
      <c r="V159" s="120"/>
    </row>
    <row r="160" spans="2:25">
      <c r="B160" s="677" t="s">
        <v>97</v>
      </c>
      <c r="C160" s="678"/>
      <c r="D160" s="679"/>
      <c r="E160" s="680" t="s">
        <v>98</v>
      </c>
      <c r="F160" s="681"/>
      <c r="G160" s="681"/>
      <c r="H160" s="681"/>
      <c r="I160" s="681"/>
      <c r="J160" s="681"/>
      <c r="K160" s="681"/>
      <c r="L160" s="681"/>
      <c r="M160" s="681"/>
      <c r="N160" s="681"/>
      <c r="O160" s="125"/>
      <c r="P160" s="118"/>
      <c r="Q160" s="118"/>
      <c r="R160" s="118"/>
      <c r="S160" s="119"/>
      <c r="T160" s="119"/>
      <c r="U160" s="120"/>
      <c r="V160" s="120"/>
    </row>
    <row r="161" spans="2:22">
      <c r="B161" s="677" t="s">
        <v>99</v>
      </c>
      <c r="C161" s="678"/>
      <c r="D161" s="679"/>
      <c r="E161" s="680" t="s">
        <v>100</v>
      </c>
      <c r="F161" s="681"/>
      <c r="G161" s="681"/>
      <c r="H161" s="681"/>
      <c r="I161" s="681"/>
      <c r="J161" s="681"/>
      <c r="K161" s="681"/>
      <c r="L161" s="681"/>
      <c r="M161" s="681"/>
      <c r="N161" s="681"/>
      <c r="O161" s="125"/>
      <c r="P161" s="118"/>
      <c r="Q161" s="118"/>
      <c r="R161" s="118"/>
      <c r="S161" s="119"/>
      <c r="T161" s="119"/>
      <c r="U161" s="120"/>
      <c r="V161" s="120"/>
    </row>
    <row r="162" spans="2:22">
      <c r="B162" s="684" t="s">
        <v>101</v>
      </c>
      <c r="C162" s="685"/>
      <c r="D162" s="686"/>
      <c r="E162" s="680" t="s">
        <v>102</v>
      </c>
      <c r="F162" s="681"/>
      <c r="G162" s="681"/>
      <c r="H162" s="681"/>
      <c r="I162" s="681"/>
      <c r="J162" s="681"/>
      <c r="K162" s="681"/>
      <c r="L162" s="681"/>
      <c r="M162" s="681"/>
      <c r="N162" s="681"/>
      <c r="O162" s="125"/>
      <c r="P162" s="118"/>
      <c r="Q162" s="118"/>
      <c r="R162" s="118"/>
      <c r="S162" s="119"/>
      <c r="T162" s="119"/>
      <c r="U162" s="120"/>
      <c r="V162" s="120"/>
    </row>
    <row r="163" spans="2:22">
      <c r="B163" s="677" t="s">
        <v>103</v>
      </c>
      <c r="C163" s="678"/>
      <c r="D163" s="679"/>
      <c r="E163" s="687" t="s">
        <v>104</v>
      </c>
      <c r="F163" s="688"/>
      <c r="G163" s="688"/>
      <c r="H163" s="688"/>
      <c r="I163" s="688"/>
      <c r="J163" s="688"/>
      <c r="K163" s="688"/>
      <c r="L163" s="688"/>
      <c r="M163" s="688"/>
      <c r="N163" s="688"/>
      <c r="O163" s="689"/>
      <c r="P163" s="118"/>
      <c r="Q163" s="118"/>
      <c r="R163" s="118"/>
      <c r="S163" s="119"/>
      <c r="T163" s="119"/>
      <c r="U163" s="120"/>
      <c r="V163" s="120"/>
    </row>
    <row r="164" spans="2:22">
      <c r="B164" s="677" t="s">
        <v>105</v>
      </c>
      <c r="C164" s="678"/>
      <c r="D164" s="678"/>
      <c r="H164" s="123"/>
      <c r="I164" s="174"/>
      <c r="J164" s="123"/>
      <c r="K164" s="123"/>
      <c r="L164" s="123"/>
      <c r="M164" s="123"/>
      <c r="N164" s="120"/>
      <c r="O164" s="120"/>
      <c r="P164" s="120"/>
      <c r="Q164" s="120"/>
      <c r="R164" s="120"/>
      <c r="S164" s="120"/>
      <c r="T164" s="120"/>
      <c r="U164" s="120"/>
      <c r="V164" s="120"/>
    </row>
    <row r="165" spans="2:22">
      <c r="B165" s="682" t="s">
        <v>106</v>
      </c>
      <c r="C165" s="683"/>
      <c r="D165" s="683"/>
      <c r="G165" s="113"/>
      <c r="H165" s="113"/>
      <c r="I165" s="173"/>
      <c r="J165" s="126"/>
      <c r="K165" s="126"/>
      <c r="L165" s="126"/>
      <c r="M165" s="126"/>
      <c r="N165" s="126"/>
      <c r="O165" s="126"/>
      <c r="P165" s="126"/>
      <c r="Q165" s="126"/>
    </row>
    <row r="166" spans="2:22">
      <c r="B166" s="677" t="s">
        <v>107</v>
      </c>
      <c r="C166" s="678"/>
      <c r="D166" s="678"/>
    </row>
    <row r="167" spans="2:22">
      <c r="C167" s="179" t="s">
        <v>108</v>
      </c>
      <c r="D167" s="129"/>
      <c r="G167" s="129"/>
      <c r="H167" s="129"/>
      <c r="I167" s="176"/>
      <c r="J167" s="129"/>
    </row>
  </sheetData>
  <autoFilter ref="B5:Y167"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</autoFilter>
  <mergeCells count="49">
    <mergeCell ref="B2:R2"/>
    <mergeCell ref="S2:Y2"/>
    <mergeCell ref="B3:W3"/>
    <mergeCell ref="B4:D4"/>
    <mergeCell ref="B5:B8"/>
    <mergeCell ref="C5:C8"/>
    <mergeCell ref="D5:D8"/>
    <mergeCell ref="E5:E8"/>
    <mergeCell ref="G5:G8"/>
    <mergeCell ref="H5:H8"/>
    <mergeCell ref="K5:K8"/>
    <mergeCell ref="L5:W5"/>
    <mergeCell ref="X5:X8"/>
    <mergeCell ref="Y5:Y8"/>
    <mergeCell ref="L6:M6"/>
    <mergeCell ref="N6:W6"/>
    <mergeCell ref="W7:W8"/>
    <mergeCell ref="B153:C153"/>
    <mergeCell ref="B155:C155"/>
    <mergeCell ref="E155:I155"/>
    <mergeCell ref="B156:D156"/>
    <mergeCell ref="E156:I156"/>
    <mergeCell ref="N7:N8"/>
    <mergeCell ref="O7:R7"/>
    <mergeCell ref="S7:S8"/>
    <mergeCell ref="T7:T8"/>
    <mergeCell ref="U7:U8"/>
    <mergeCell ref="V7:V8"/>
    <mergeCell ref="I5:I8"/>
    <mergeCell ref="J5:J8"/>
    <mergeCell ref="F5:F8"/>
    <mergeCell ref="B157:D157"/>
    <mergeCell ref="E157:O157"/>
    <mergeCell ref="B158:D158"/>
    <mergeCell ref="L7:L8"/>
    <mergeCell ref="M7:M8"/>
    <mergeCell ref="B159:D159"/>
    <mergeCell ref="E159:N159"/>
    <mergeCell ref="B164:D164"/>
    <mergeCell ref="B165:D165"/>
    <mergeCell ref="B166:D166"/>
    <mergeCell ref="B161:D161"/>
    <mergeCell ref="E161:N161"/>
    <mergeCell ref="B162:D162"/>
    <mergeCell ref="E162:N162"/>
    <mergeCell ref="B163:D163"/>
    <mergeCell ref="E163:O163"/>
    <mergeCell ref="B160:D160"/>
    <mergeCell ref="E160:N16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66"/>
  </sheetPr>
  <dimension ref="A2:Z187"/>
  <sheetViews>
    <sheetView workbookViewId="0">
      <selection activeCell="I9" sqref="I9"/>
    </sheetView>
  </sheetViews>
  <sheetFormatPr defaultRowHeight="15.75"/>
  <cols>
    <col min="1" max="1" width="1.42578125" style="104" customWidth="1"/>
    <col min="2" max="2" width="6.5703125" style="127" customWidth="1"/>
    <col min="3" max="3" width="33.140625" style="104" customWidth="1"/>
    <col min="4" max="4" width="10" style="104" customWidth="1"/>
    <col min="5" max="6" width="9.28515625" style="143" customWidth="1"/>
    <col min="7" max="7" width="18.7109375" style="104" customWidth="1"/>
    <col min="8" max="9" width="15.42578125" style="104" customWidth="1"/>
    <col min="10" max="10" width="13.5703125" style="104" customWidth="1"/>
    <col min="11" max="11" width="10.7109375" style="104" customWidth="1"/>
    <col min="12" max="12" width="16.7109375" style="104" customWidth="1"/>
    <col min="13" max="13" width="10.140625" style="104" customWidth="1"/>
    <col min="14" max="14" width="4.85546875" style="104" customWidth="1"/>
    <col min="15" max="24" width="4.7109375" style="104" customWidth="1"/>
    <col min="25" max="25" width="8.85546875" style="143" customWidth="1"/>
    <col min="26" max="26" width="6.140625" style="104" customWidth="1"/>
  </cols>
  <sheetData>
    <row r="2" spans="2:26" ht="18.75">
      <c r="B2" s="709" t="s">
        <v>64</v>
      </c>
      <c r="C2" s="709"/>
      <c r="D2" s="709"/>
      <c r="E2" s="709"/>
      <c r="F2" s="709"/>
      <c r="G2" s="709"/>
      <c r="H2" s="709"/>
      <c r="I2" s="709"/>
      <c r="J2" s="709"/>
      <c r="K2" s="709"/>
      <c r="L2" s="709"/>
      <c r="M2" s="709"/>
      <c r="N2" s="709"/>
      <c r="O2" s="709"/>
      <c r="P2" s="709"/>
      <c r="Q2" s="709"/>
      <c r="R2" s="709"/>
      <c r="S2" s="709"/>
      <c r="T2" s="710" t="s">
        <v>65</v>
      </c>
      <c r="U2" s="710"/>
      <c r="V2" s="710"/>
      <c r="W2" s="710"/>
      <c r="X2" s="710"/>
      <c r="Y2" s="710"/>
      <c r="Z2" s="710"/>
    </row>
    <row r="3" spans="2:26" ht="18.75">
      <c r="B3" s="709" t="s">
        <v>66</v>
      </c>
      <c r="C3" s="709"/>
      <c r="D3" s="709"/>
      <c r="E3" s="709"/>
      <c r="F3" s="709"/>
      <c r="G3" s="709"/>
      <c r="H3" s="709"/>
      <c r="I3" s="709"/>
      <c r="J3" s="709"/>
      <c r="K3" s="709"/>
      <c r="L3" s="709"/>
      <c r="M3" s="709"/>
      <c r="N3" s="709"/>
      <c r="O3" s="709"/>
      <c r="P3" s="709"/>
      <c r="Q3" s="709"/>
      <c r="R3" s="709"/>
      <c r="S3" s="709"/>
      <c r="T3" s="709"/>
      <c r="U3" s="709"/>
      <c r="V3" s="709"/>
      <c r="W3" s="709"/>
      <c r="X3" s="709"/>
    </row>
    <row r="4" spans="2:26">
      <c r="B4" s="711" t="s">
        <v>123</v>
      </c>
      <c r="C4" s="711"/>
      <c r="D4" s="711"/>
      <c r="E4" s="140"/>
      <c r="F4" s="140"/>
      <c r="G4" s="106"/>
      <c r="H4" s="106"/>
      <c r="I4" s="106"/>
      <c r="J4" s="106"/>
      <c r="K4" s="106"/>
      <c r="L4" s="106"/>
      <c r="M4" s="107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41"/>
    </row>
    <row r="5" spans="2:26">
      <c r="B5" s="712" t="s">
        <v>67</v>
      </c>
      <c r="C5" s="713" t="s">
        <v>68</v>
      </c>
      <c r="D5" s="695" t="s">
        <v>69</v>
      </c>
      <c r="E5" s="697" t="s">
        <v>70</v>
      </c>
      <c r="F5" s="697" t="s">
        <v>570</v>
      </c>
      <c r="G5" s="695" t="s">
        <v>71</v>
      </c>
      <c r="H5" s="695" t="s">
        <v>72</v>
      </c>
      <c r="I5" s="462"/>
      <c r="J5" s="695" t="s">
        <v>73</v>
      </c>
      <c r="K5" s="695" t="s">
        <v>74</v>
      </c>
      <c r="L5" s="695" t="s">
        <v>75</v>
      </c>
      <c r="M5" s="714" t="s">
        <v>76</v>
      </c>
      <c r="N5" s="714"/>
      <c r="O5" s="714"/>
      <c r="P5" s="714"/>
      <c r="Q5" s="714"/>
      <c r="R5" s="714"/>
      <c r="S5" s="714"/>
      <c r="T5" s="714"/>
      <c r="U5" s="714"/>
      <c r="V5" s="714"/>
      <c r="W5" s="714"/>
      <c r="X5" s="714"/>
      <c r="Y5" s="732" t="s">
        <v>77</v>
      </c>
      <c r="Z5" s="718" t="s">
        <v>78</v>
      </c>
    </row>
    <row r="6" spans="2:26">
      <c r="B6" s="712"/>
      <c r="C6" s="713"/>
      <c r="D6" s="708"/>
      <c r="E6" s="698"/>
      <c r="F6" s="698"/>
      <c r="G6" s="708"/>
      <c r="H6" s="708"/>
      <c r="I6" s="464"/>
      <c r="J6" s="708"/>
      <c r="K6" s="708"/>
      <c r="L6" s="708"/>
      <c r="M6" s="714" t="s">
        <v>79</v>
      </c>
      <c r="N6" s="714"/>
      <c r="O6" s="721" t="s">
        <v>80</v>
      </c>
      <c r="P6" s="722"/>
      <c r="Q6" s="722"/>
      <c r="R6" s="722"/>
      <c r="S6" s="722"/>
      <c r="T6" s="722"/>
      <c r="U6" s="722"/>
      <c r="V6" s="722"/>
      <c r="W6" s="722"/>
      <c r="X6" s="723"/>
      <c r="Y6" s="733"/>
      <c r="Z6" s="719"/>
    </row>
    <row r="7" spans="2:26" ht="28.5">
      <c r="B7" s="712"/>
      <c r="C7" s="713"/>
      <c r="D7" s="708"/>
      <c r="E7" s="698"/>
      <c r="F7" s="698"/>
      <c r="G7" s="708"/>
      <c r="H7" s="708"/>
      <c r="I7" s="464" t="s">
        <v>3271</v>
      </c>
      <c r="J7" s="708"/>
      <c r="K7" s="708"/>
      <c r="L7" s="708"/>
      <c r="M7" s="693" t="s">
        <v>81</v>
      </c>
      <c r="N7" s="695" t="s">
        <v>82</v>
      </c>
      <c r="O7" s="695" t="s">
        <v>0</v>
      </c>
      <c r="P7" s="705" t="s">
        <v>1</v>
      </c>
      <c r="Q7" s="706"/>
      <c r="R7" s="706"/>
      <c r="S7" s="707"/>
      <c r="T7" s="695" t="s">
        <v>2</v>
      </c>
      <c r="U7" s="695" t="s">
        <v>3</v>
      </c>
      <c r="V7" s="695" t="s">
        <v>4</v>
      </c>
      <c r="W7" s="695" t="s">
        <v>5</v>
      </c>
      <c r="X7" s="695" t="s">
        <v>6</v>
      </c>
      <c r="Y7" s="733"/>
      <c r="Z7" s="719"/>
    </row>
    <row r="8" spans="2:26" ht="22.5" customHeight="1">
      <c r="B8" s="712"/>
      <c r="C8" s="713"/>
      <c r="D8" s="696"/>
      <c r="E8" s="699"/>
      <c r="F8" s="699"/>
      <c r="G8" s="696"/>
      <c r="H8" s="696"/>
      <c r="I8" s="463"/>
      <c r="J8" s="696"/>
      <c r="K8" s="696"/>
      <c r="L8" s="696"/>
      <c r="M8" s="694"/>
      <c r="N8" s="696"/>
      <c r="O8" s="696"/>
      <c r="P8" s="109" t="s">
        <v>83</v>
      </c>
      <c r="Q8" s="109" t="s">
        <v>84</v>
      </c>
      <c r="R8" s="109" t="s">
        <v>85</v>
      </c>
      <c r="S8" s="109" t="s">
        <v>86</v>
      </c>
      <c r="T8" s="696"/>
      <c r="U8" s="696"/>
      <c r="V8" s="696"/>
      <c r="W8" s="696"/>
      <c r="X8" s="696"/>
      <c r="Y8" s="734"/>
      <c r="Z8" s="720"/>
    </row>
    <row r="9" spans="2:26" ht="58.5" customHeight="1">
      <c r="B9" s="130">
        <v>1</v>
      </c>
      <c r="C9" s="235" t="s">
        <v>2777</v>
      </c>
      <c r="D9" s="110"/>
      <c r="E9" s="130" t="s">
        <v>47</v>
      </c>
      <c r="F9" s="130" t="s">
        <v>2</v>
      </c>
      <c r="G9" s="169" t="s">
        <v>127</v>
      </c>
      <c r="H9" s="110"/>
      <c r="I9" s="110"/>
      <c r="J9" s="324">
        <v>500000</v>
      </c>
      <c r="K9" s="110"/>
      <c r="L9" s="110"/>
      <c r="M9" s="110"/>
      <c r="N9" s="110"/>
      <c r="O9" s="242">
        <v>1</v>
      </c>
      <c r="P9" s="242" t="s">
        <v>150</v>
      </c>
      <c r="Q9" s="242" t="s">
        <v>150</v>
      </c>
      <c r="R9" s="242" t="s">
        <v>150</v>
      </c>
      <c r="S9" s="242" t="s">
        <v>150</v>
      </c>
      <c r="T9" s="242" t="s">
        <v>150</v>
      </c>
      <c r="U9" s="242" t="s">
        <v>150</v>
      </c>
      <c r="V9" s="242" t="s">
        <v>150</v>
      </c>
      <c r="W9" s="242" t="s">
        <v>150</v>
      </c>
      <c r="X9" s="242" t="s">
        <v>150</v>
      </c>
      <c r="Y9" s="130"/>
      <c r="Z9" s="110"/>
    </row>
    <row r="10" spans="2:26" ht="58.5" customHeight="1">
      <c r="B10" s="130">
        <v>2</v>
      </c>
      <c r="C10" s="235" t="s">
        <v>2778</v>
      </c>
      <c r="D10" s="110"/>
      <c r="E10" s="130" t="s">
        <v>47</v>
      </c>
      <c r="F10" s="130" t="s">
        <v>2</v>
      </c>
      <c r="G10" s="169" t="s">
        <v>127</v>
      </c>
      <c r="H10" s="110"/>
      <c r="I10" s="110"/>
      <c r="J10" s="324">
        <v>500000</v>
      </c>
      <c r="K10" s="110"/>
      <c r="L10" s="110"/>
      <c r="M10" s="110"/>
      <c r="N10" s="110"/>
      <c r="O10" s="242">
        <v>1</v>
      </c>
      <c r="P10" s="242" t="s">
        <v>150</v>
      </c>
      <c r="Q10" s="242" t="s">
        <v>150</v>
      </c>
      <c r="R10" s="242" t="s">
        <v>150</v>
      </c>
      <c r="S10" s="242" t="s">
        <v>150</v>
      </c>
      <c r="T10" s="242" t="s">
        <v>150</v>
      </c>
      <c r="U10" s="242" t="s">
        <v>150</v>
      </c>
      <c r="V10" s="242" t="s">
        <v>150</v>
      </c>
      <c r="W10" s="242" t="s">
        <v>150</v>
      </c>
      <c r="X10" s="242" t="s">
        <v>150</v>
      </c>
      <c r="Y10" s="130"/>
      <c r="Z10" s="110"/>
    </row>
    <row r="11" spans="2:26" ht="58.5" customHeight="1">
      <c r="B11" s="130">
        <v>3</v>
      </c>
      <c r="C11" s="235" t="s">
        <v>2564</v>
      </c>
      <c r="D11" s="110"/>
      <c r="E11" s="130" t="s">
        <v>47</v>
      </c>
      <c r="F11" s="130" t="s">
        <v>2</v>
      </c>
      <c r="G11" s="169" t="s">
        <v>127</v>
      </c>
      <c r="H11" s="110"/>
      <c r="I11" s="110"/>
      <c r="J11" s="324">
        <v>500000</v>
      </c>
      <c r="K11" s="110"/>
      <c r="L11" s="110"/>
      <c r="M11" s="110"/>
      <c r="N11" s="110"/>
      <c r="O11" s="242">
        <v>1</v>
      </c>
      <c r="P11" s="242" t="s">
        <v>150</v>
      </c>
      <c r="Q11" s="242" t="s">
        <v>150</v>
      </c>
      <c r="R11" s="242" t="s">
        <v>150</v>
      </c>
      <c r="S11" s="242" t="s">
        <v>150</v>
      </c>
      <c r="T11" s="242" t="s">
        <v>150</v>
      </c>
      <c r="U11" s="242" t="s">
        <v>150</v>
      </c>
      <c r="V11" s="242" t="s">
        <v>150</v>
      </c>
      <c r="W11" s="242" t="s">
        <v>150</v>
      </c>
      <c r="X11" s="242" t="s">
        <v>150</v>
      </c>
      <c r="Y11" s="130"/>
      <c r="Z11" s="110"/>
    </row>
    <row r="12" spans="2:26" ht="58.5" customHeight="1">
      <c r="B12" s="130">
        <v>4</v>
      </c>
      <c r="C12" s="235" t="s">
        <v>2779</v>
      </c>
      <c r="D12" s="110"/>
      <c r="E12" s="130" t="s">
        <v>47</v>
      </c>
      <c r="F12" s="130" t="s">
        <v>2</v>
      </c>
      <c r="G12" s="169" t="s">
        <v>127</v>
      </c>
      <c r="H12" s="110"/>
      <c r="I12" s="110"/>
      <c r="J12" s="324">
        <v>500000</v>
      </c>
      <c r="K12" s="110"/>
      <c r="L12" s="110"/>
      <c r="M12" s="110"/>
      <c r="N12" s="110"/>
      <c r="O12" s="242">
        <v>1</v>
      </c>
      <c r="P12" s="242" t="s">
        <v>150</v>
      </c>
      <c r="Q12" s="242" t="s">
        <v>150</v>
      </c>
      <c r="R12" s="242" t="s">
        <v>150</v>
      </c>
      <c r="S12" s="242" t="s">
        <v>150</v>
      </c>
      <c r="T12" s="242" t="s">
        <v>150</v>
      </c>
      <c r="U12" s="242" t="s">
        <v>150</v>
      </c>
      <c r="V12" s="242" t="s">
        <v>150</v>
      </c>
      <c r="W12" s="242" t="s">
        <v>150</v>
      </c>
      <c r="X12" s="242" t="s">
        <v>150</v>
      </c>
      <c r="Y12" s="130"/>
      <c r="Z12" s="110"/>
    </row>
    <row r="13" spans="2:26" ht="58.5" customHeight="1">
      <c r="B13" s="130">
        <v>5</v>
      </c>
      <c r="C13" s="235" t="s">
        <v>2780</v>
      </c>
      <c r="D13" s="110"/>
      <c r="E13" s="130" t="s">
        <v>47</v>
      </c>
      <c r="F13" s="130" t="s">
        <v>2</v>
      </c>
      <c r="G13" s="169" t="s">
        <v>127</v>
      </c>
      <c r="H13" s="110"/>
      <c r="I13" s="110"/>
      <c r="J13" s="324">
        <v>500000</v>
      </c>
      <c r="K13" s="110"/>
      <c r="L13" s="110"/>
      <c r="M13" s="110"/>
      <c r="N13" s="110"/>
      <c r="O13" s="242">
        <v>1</v>
      </c>
      <c r="P13" s="242" t="s">
        <v>150</v>
      </c>
      <c r="Q13" s="242" t="s">
        <v>150</v>
      </c>
      <c r="R13" s="242" t="s">
        <v>150</v>
      </c>
      <c r="S13" s="242" t="s">
        <v>150</v>
      </c>
      <c r="T13" s="242" t="s">
        <v>150</v>
      </c>
      <c r="U13" s="242" t="s">
        <v>150</v>
      </c>
      <c r="V13" s="242" t="s">
        <v>150</v>
      </c>
      <c r="W13" s="242" t="s">
        <v>150</v>
      </c>
      <c r="X13" s="242" t="s">
        <v>150</v>
      </c>
      <c r="Y13" s="130"/>
      <c r="Z13" s="110"/>
    </row>
    <row r="14" spans="2:26" ht="58.5" customHeight="1">
      <c r="B14" s="130">
        <v>6</v>
      </c>
      <c r="C14" s="235" t="s">
        <v>2781</v>
      </c>
      <c r="D14" s="110"/>
      <c r="E14" s="130" t="s">
        <v>47</v>
      </c>
      <c r="F14" s="130" t="s">
        <v>2</v>
      </c>
      <c r="G14" s="169" t="s">
        <v>127</v>
      </c>
      <c r="H14" s="110"/>
      <c r="I14" s="110"/>
      <c r="J14" s="324">
        <v>500000</v>
      </c>
      <c r="K14" s="110"/>
      <c r="L14" s="110"/>
      <c r="M14" s="110"/>
      <c r="N14" s="110"/>
      <c r="O14" s="242">
        <v>1</v>
      </c>
      <c r="P14" s="242" t="s">
        <v>150</v>
      </c>
      <c r="Q14" s="242" t="s">
        <v>150</v>
      </c>
      <c r="R14" s="242" t="s">
        <v>150</v>
      </c>
      <c r="S14" s="242" t="s">
        <v>150</v>
      </c>
      <c r="T14" s="242" t="s">
        <v>150</v>
      </c>
      <c r="U14" s="242" t="s">
        <v>150</v>
      </c>
      <c r="V14" s="242" t="s">
        <v>150</v>
      </c>
      <c r="W14" s="242" t="s">
        <v>150</v>
      </c>
      <c r="X14" s="242" t="s">
        <v>150</v>
      </c>
      <c r="Y14" s="130"/>
      <c r="Z14" s="110"/>
    </row>
    <row r="15" spans="2:26" ht="58.5" customHeight="1">
      <c r="B15" s="130">
        <v>7</v>
      </c>
      <c r="C15" s="235" t="s">
        <v>2782</v>
      </c>
      <c r="D15" s="110"/>
      <c r="E15" s="130" t="s">
        <v>47</v>
      </c>
      <c r="F15" s="130" t="s">
        <v>2</v>
      </c>
      <c r="G15" s="169" t="s">
        <v>127</v>
      </c>
      <c r="H15" s="110"/>
      <c r="I15" s="110"/>
      <c r="J15" s="324">
        <v>500000</v>
      </c>
      <c r="K15" s="110"/>
      <c r="L15" s="110"/>
      <c r="M15" s="110"/>
      <c r="N15" s="110"/>
      <c r="O15" s="242" t="s">
        <v>150</v>
      </c>
      <c r="P15" s="242">
        <v>1</v>
      </c>
      <c r="Q15" s="242" t="s">
        <v>150</v>
      </c>
      <c r="R15" s="242" t="s">
        <v>150</v>
      </c>
      <c r="S15" s="242" t="s">
        <v>150</v>
      </c>
      <c r="T15" s="242" t="s">
        <v>150</v>
      </c>
      <c r="U15" s="242" t="s">
        <v>150</v>
      </c>
      <c r="V15" s="242" t="s">
        <v>150</v>
      </c>
      <c r="W15" s="242" t="s">
        <v>150</v>
      </c>
      <c r="X15" s="242" t="s">
        <v>150</v>
      </c>
      <c r="Y15" s="130"/>
      <c r="Z15" s="110"/>
    </row>
    <row r="16" spans="2:26" ht="58.5" customHeight="1">
      <c r="B16" s="130">
        <v>8</v>
      </c>
      <c r="C16" s="233" t="s">
        <v>2783</v>
      </c>
      <c r="D16" s="110"/>
      <c r="E16" s="130" t="s">
        <v>49</v>
      </c>
      <c r="F16" s="130" t="s">
        <v>2</v>
      </c>
      <c r="G16" s="169" t="s">
        <v>127</v>
      </c>
      <c r="H16" s="110"/>
      <c r="I16" s="110"/>
      <c r="J16" s="324">
        <v>1000000</v>
      </c>
      <c r="K16" s="110"/>
      <c r="L16" s="110"/>
      <c r="M16" s="110"/>
      <c r="N16" s="110"/>
      <c r="O16" s="242">
        <v>1</v>
      </c>
      <c r="P16" s="242" t="s">
        <v>150</v>
      </c>
      <c r="Q16" s="242" t="s">
        <v>150</v>
      </c>
      <c r="R16" s="242" t="s">
        <v>150</v>
      </c>
      <c r="S16" s="242" t="s">
        <v>150</v>
      </c>
      <c r="T16" s="242" t="s">
        <v>150</v>
      </c>
      <c r="U16" s="242" t="s">
        <v>150</v>
      </c>
      <c r="V16" s="242" t="s">
        <v>150</v>
      </c>
      <c r="W16" s="242" t="s">
        <v>150</v>
      </c>
      <c r="X16" s="242" t="s">
        <v>150</v>
      </c>
      <c r="Y16" s="130"/>
      <c r="Z16" s="110"/>
    </row>
    <row r="17" spans="2:26" ht="58.5" customHeight="1">
      <c r="B17" s="130">
        <v>9</v>
      </c>
      <c r="C17" s="235" t="s">
        <v>2784</v>
      </c>
      <c r="D17" s="110"/>
      <c r="E17" s="130" t="s">
        <v>45</v>
      </c>
      <c r="F17" s="130" t="s">
        <v>2</v>
      </c>
      <c r="G17" s="169" t="s">
        <v>127</v>
      </c>
      <c r="H17" s="110"/>
      <c r="I17" s="110"/>
      <c r="J17" s="324">
        <v>1000000</v>
      </c>
      <c r="K17" s="110"/>
      <c r="L17" s="110"/>
      <c r="M17" s="110"/>
      <c r="N17" s="110"/>
      <c r="O17" s="242" t="s">
        <v>150</v>
      </c>
      <c r="P17" s="242">
        <v>1</v>
      </c>
      <c r="Q17" s="242" t="s">
        <v>150</v>
      </c>
      <c r="R17" s="242" t="s">
        <v>150</v>
      </c>
      <c r="S17" s="242" t="s">
        <v>150</v>
      </c>
      <c r="T17" s="242" t="s">
        <v>150</v>
      </c>
      <c r="U17" s="242" t="s">
        <v>150</v>
      </c>
      <c r="V17" s="242" t="s">
        <v>150</v>
      </c>
      <c r="W17" s="242" t="s">
        <v>150</v>
      </c>
      <c r="X17" s="242" t="s">
        <v>150</v>
      </c>
      <c r="Y17" s="130"/>
      <c r="Z17" s="110"/>
    </row>
    <row r="18" spans="2:26" ht="58.5" customHeight="1">
      <c r="B18" s="130">
        <v>10</v>
      </c>
      <c r="C18" s="235" t="s">
        <v>2561</v>
      </c>
      <c r="D18" s="110"/>
      <c r="E18" s="130" t="s">
        <v>45</v>
      </c>
      <c r="F18" s="130" t="s">
        <v>2</v>
      </c>
      <c r="G18" s="169" t="s">
        <v>127</v>
      </c>
      <c r="H18" s="110"/>
      <c r="I18" s="110"/>
      <c r="J18" s="324">
        <v>1000000</v>
      </c>
      <c r="K18" s="110"/>
      <c r="L18" s="110"/>
      <c r="M18" s="110"/>
      <c r="N18" s="110"/>
      <c r="O18" s="242">
        <v>1</v>
      </c>
      <c r="P18" s="242" t="s">
        <v>150</v>
      </c>
      <c r="Q18" s="242" t="s">
        <v>150</v>
      </c>
      <c r="R18" s="242" t="s">
        <v>150</v>
      </c>
      <c r="S18" s="242" t="s">
        <v>150</v>
      </c>
      <c r="T18" s="242" t="s">
        <v>150</v>
      </c>
      <c r="U18" s="242" t="s">
        <v>150</v>
      </c>
      <c r="V18" s="242" t="s">
        <v>150</v>
      </c>
      <c r="W18" s="242" t="s">
        <v>150</v>
      </c>
      <c r="X18" s="242" t="s">
        <v>150</v>
      </c>
      <c r="Y18" s="130"/>
      <c r="Z18" s="110"/>
    </row>
    <row r="19" spans="2:26" ht="58.5" customHeight="1">
      <c r="B19" s="130">
        <v>11</v>
      </c>
      <c r="C19" s="235" t="s">
        <v>2562</v>
      </c>
      <c r="D19" s="110"/>
      <c r="E19" s="130" t="s">
        <v>45</v>
      </c>
      <c r="F19" s="130" t="s">
        <v>2</v>
      </c>
      <c r="G19" s="169" t="s">
        <v>127</v>
      </c>
      <c r="H19" s="110"/>
      <c r="I19" s="110"/>
      <c r="J19" s="324">
        <v>1000000</v>
      </c>
      <c r="K19" s="110"/>
      <c r="L19" s="110"/>
      <c r="M19" s="110"/>
      <c r="N19" s="110"/>
      <c r="O19" s="242" t="s">
        <v>150</v>
      </c>
      <c r="P19" s="242">
        <v>1</v>
      </c>
      <c r="Q19" s="242" t="s">
        <v>150</v>
      </c>
      <c r="R19" s="242" t="s">
        <v>150</v>
      </c>
      <c r="S19" s="242" t="s">
        <v>150</v>
      </c>
      <c r="T19" s="242" t="s">
        <v>150</v>
      </c>
      <c r="U19" s="242" t="s">
        <v>150</v>
      </c>
      <c r="V19" s="242" t="s">
        <v>150</v>
      </c>
      <c r="W19" s="242" t="s">
        <v>150</v>
      </c>
      <c r="X19" s="242" t="s">
        <v>150</v>
      </c>
      <c r="Y19" s="130"/>
      <c r="Z19" s="110"/>
    </row>
    <row r="20" spans="2:26" ht="58.5" customHeight="1">
      <c r="B20" s="130">
        <v>12</v>
      </c>
      <c r="C20" s="235" t="s">
        <v>2563</v>
      </c>
      <c r="D20" s="110"/>
      <c r="E20" s="130" t="s">
        <v>45</v>
      </c>
      <c r="F20" s="130" t="s">
        <v>2</v>
      </c>
      <c r="G20" s="169" t="s">
        <v>127</v>
      </c>
      <c r="H20" s="110"/>
      <c r="I20" s="110"/>
      <c r="J20" s="324">
        <v>1000000</v>
      </c>
      <c r="K20" s="110"/>
      <c r="L20" s="110"/>
      <c r="M20" s="110"/>
      <c r="N20" s="110"/>
      <c r="O20" s="242">
        <v>1</v>
      </c>
      <c r="P20" s="242" t="s">
        <v>150</v>
      </c>
      <c r="Q20" s="242" t="s">
        <v>150</v>
      </c>
      <c r="R20" s="242" t="s">
        <v>150</v>
      </c>
      <c r="S20" s="242" t="s">
        <v>150</v>
      </c>
      <c r="T20" s="242" t="s">
        <v>150</v>
      </c>
      <c r="U20" s="242" t="s">
        <v>150</v>
      </c>
      <c r="V20" s="242" t="s">
        <v>150</v>
      </c>
      <c r="W20" s="242" t="s">
        <v>150</v>
      </c>
      <c r="X20" s="242" t="s">
        <v>150</v>
      </c>
      <c r="Y20" s="130"/>
      <c r="Z20" s="110"/>
    </row>
    <row r="21" spans="2:26" ht="58.5" customHeight="1">
      <c r="B21" s="130">
        <v>13</v>
      </c>
      <c r="C21" s="235" t="s">
        <v>2785</v>
      </c>
      <c r="D21" s="110"/>
      <c r="E21" s="130" t="s">
        <v>45</v>
      </c>
      <c r="F21" s="130" t="s">
        <v>2</v>
      </c>
      <c r="G21" s="169" t="s">
        <v>127</v>
      </c>
      <c r="H21" s="110"/>
      <c r="I21" s="110"/>
      <c r="J21" s="324">
        <v>1000000</v>
      </c>
      <c r="K21" s="110"/>
      <c r="L21" s="110"/>
      <c r="M21" s="110"/>
      <c r="N21" s="110"/>
      <c r="O21" s="242" t="s">
        <v>150</v>
      </c>
      <c r="P21" s="242">
        <v>1</v>
      </c>
      <c r="Q21" s="242" t="s">
        <v>150</v>
      </c>
      <c r="R21" s="242" t="s">
        <v>150</v>
      </c>
      <c r="S21" s="242" t="s">
        <v>150</v>
      </c>
      <c r="T21" s="242" t="s">
        <v>150</v>
      </c>
      <c r="U21" s="242" t="s">
        <v>150</v>
      </c>
      <c r="V21" s="242" t="s">
        <v>150</v>
      </c>
      <c r="W21" s="242" t="s">
        <v>150</v>
      </c>
      <c r="X21" s="242" t="s">
        <v>150</v>
      </c>
      <c r="Y21" s="130"/>
      <c r="Z21" s="110"/>
    </row>
    <row r="22" spans="2:26" ht="58.5" customHeight="1">
      <c r="B22" s="130">
        <v>14</v>
      </c>
      <c r="C22" s="235" t="s">
        <v>2786</v>
      </c>
      <c r="D22" s="110"/>
      <c r="E22" s="130" t="s">
        <v>45</v>
      </c>
      <c r="F22" s="130" t="s">
        <v>2</v>
      </c>
      <c r="G22" s="169" t="s">
        <v>127</v>
      </c>
      <c r="H22" s="110"/>
      <c r="I22" s="110"/>
      <c r="J22" s="324">
        <v>1000000</v>
      </c>
      <c r="K22" s="110"/>
      <c r="L22" s="110"/>
      <c r="M22" s="110"/>
      <c r="N22" s="110"/>
      <c r="O22" s="242" t="s">
        <v>150</v>
      </c>
      <c r="P22" s="242">
        <v>1</v>
      </c>
      <c r="Q22" s="242" t="s">
        <v>150</v>
      </c>
      <c r="R22" s="242" t="s">
        <v>150</v>
      </c>
      <c r="S22" s="242" t="s">
        <v>150</v>
      </c>
      <c r="T22" s="242" t="s">
        <v>150</v>
      </c>
      <c r="U22" s="242" t="s">
        <v>150</v>
      </c>
      <c r="V22" s="242" t="s">
        <v>150</v>
      </c>
      <c r="W22" s="242" t="s">
        <v>150</v>
      </c>
      <c r="X22" s="242" t="s">
        <v>150</v>
      </c>
      <c r="Y22" s="130"/>
      <c r="Z22" s="110"/>
    </row>
    <row r="23" spans="2:26" ht="58.5" customHeight="1">
      <c r="B23" s="130">
        <v>15</v>
      </c>
      <c r="C23" s="235" t="s">
        <v>2787</v>
      </c>
      <c r="D23" s="110"/>
      <c r="E23" s="130" t="s">
        <v>45</v>
      </c>
      <c r="F23" s="130" t="s">
        <v>2</v>
      </c>
      <c r="G23" s="169" t="s">
        <v>127</v>
      </c>
      <c r="H23" s="110"/>
      <c r="I23" s="110"/>
      <c r="J23" s="324">
        <v>1000000</v>
      </c>
      <c r="K23" s="110"/>
      <c r="L23" s="110"/>
      <c r="M23" s="110"/>
      <c r="N23" s="110"/>
      <c r="O23" s="242" t="s">
        <v>150</v>
      </c>
      <c r="P23" s="242" t="s">
        <v>150</v>
      </c>
      <c r="Q23" s="242" t="s">
        <v>150</v>
      </c>
      <c r="R23" s="242" t="s">
        <v>150</v>
      </c>
      <c r="S23" s="242" t="s">
        <v>150</v>
      </c>
      <c r="T23" s="242" t="s">
        <v>150</v>
      </c>
      <c r="U23" s="242">
        <v>1</v>
      </c>
      <c r="V23" s="242" t="s">
        <v>150</v>
      </c>
      <c r="W23" s="242" t="s">
        <v>150</v>
      </c>
      <c r="X23" s="242" t="s">
        <v>150</v>
      </c>
      <c r="Y23" s="130"/>
      <c r="Z23" s="110"/>
    </row>
    <row r="24" spans="2:26" ht="58.5" customHeight="1">
      <c r="B24" s="130">
        <v>16</v>
      </c>
      <c r="C24" s="325" t="s">
        <v>2788</v>
      </c>
      <c r="D24" s="110"/>
      <c r="E24" s="130" t="s">
        <v>45</v>
      </c>
      <c r="F24" s="130" t="s">
        <v>2</v>
      </c>
      <c r="G24" s="169" t="s">
        <v>127</v>
      </c>
      <c r="H24" s="110"/>
      <c r="I24" s="110"/>
      <c r="J24" s="324">
        <v>1000000</v>
      </c>
      <c r="K24" s="110"/>
      <c r="L24" s="110"/>
      <c r="M24" s="110"/>
      <c r="N24" s="110"/>
      <c r="O24" s="242">
        <v>1</v>
      </c>
      <c r="P24" s="242" t="s">
        <v>150</v>
      </c>
      <c r="Q24" s="242" t="s">
        <v>150</v>
      </c>
      <c r="R24" s="242" t="s">
        <v>150</v>
      </c>
      <c r="S24" s="242" t="s">
        <v>150</v>
      </c>
      <c r="T24" s="242" t="s">
        <v>150</v>
      </c>
      <c r="U24" s="242" t="s">
        <v>150</v>
      </c>
      <c r="V24" s="242" t="s">
        <v>150</v>
      </c>
      <c r="W24" s="242" t="s">
        <v>150</v>
      </c>
      <c r="X24" s="242" t="s">
        <v>150</v>
      </c>
      <c r="Y24" s="130"/>
      <c r="Z24" s="110"/>
    </row>
    <row r="25" spans="2:26" ht="58.5" customHeight="1">
      <c r="B25" s="130">
        <v>17</v>
      </c>
      <c r="C25" s="235" t="s">
        <v>2789</v>
      </c>
      <c r="D25" s="110"/>
      <c r="E25" s="130" t="s">
        <v>45</v>
      </c>
      <c r="F25" s="130" t="s">
        <v>2</v>
      </c>
      <c r="G25" s="169" t="s">
        <v>127</v>
      </c>
      <c r="H25" s="110"/>
      <c r="I25" s="110"/>
      <c r="J25" s="324">
        <v>1000000</v>
      </c>
      <c r="K25" s="110"/>
      <c r="L25" s="110"/>
      <c r="M25" s="110"/>
      <c r="N25" s="110"/>
      <c r="O25" s="242" t="s">
        <v>150</v>
      </c>
      <c r="P25" s="242">
        <v>1</v>
      </c>
      <c r="Q25" s="242" t="s">
        <v>150</v>
      </c>
      <c r="R25" s="242" t="s">
        <v>150</v>
      </c>
      <c r="S25" s="242" t="s">
        <v>150</v>
      </c>
      <c r="T25" s="242" t="s">
        <v>150</v>
      </c>
      <c r="U25" s="242" t="s">
        <v>150</v>
      </c>
      <c r="V25" s="242" t="s">
        <v>150</v>
      </c>
      <c r="W25" s="242" t="s">
        <v>150</v>
      </c>
      <c r="X25" s="242" t="s">
        <v>150</v>
      </c>
      <c r="Y25" s="130"/>
      <c r="Z25" s="110"/>
    </row>
    <row r="26" spans="2:26" ht="58.5" customHeight="1">
      <c r="B26" s="130">
        <v>18</v>
      </c>
      <c r="C26" s="235" t="s">
        <v>2790</v>
      </c>
      <c r="D26" s="110"/>
      <c r="E26" s="130" t="s">
        <v>45</v>
      </c>
      <c r="F26" s="130" t="s">
        <v>2</v>
      </c>
      <c r="G26" s="169" t="s">
        <v>127</v>
      </c>
      <c r="H26" s="110"/>
      <c r="I26" s="110"/>
      <c r="J26" s="324">
        <v>1000000</v>
      </c>
      <c r="K26" s="110"/>
      <c r="L26" s="110"/>
      <c r="M26" s="110"/>
      <c r="N26" s="110"/>
      <c r="O26" s="242">
        <v>1</v>
      </c>
      <c r="P26" s="242" t="s">
        <v>150</v>
      </c>
      <c r="Q26" s="242" t="s">
        <v>150</v>
      </c>
      <c r="R26" s="242" t="s">
        <v>150</v>
      </c>
      <c r="S26" s="242" t="s">
        <v>150</v>
      </c>
      <c r="T26" s="242" t="s">
        <v>150</v>
      </c>
      <c r="U26" s="242" t="s">
        <v>150</v>
      </c>
      <c r="V26" s="242" t="s">
        <v>150</v>
      </c>
      <c r="W26" s="242" t="s">
        <v>150</v>
      </c>
      <c r="X26" s="242" t="s">
        <v>150</v>
      </c>
      <c r="Y26" s="130"/>
      <c r="Z26" s="110"/>
    </row>
    <row r="27" spans="2:26" ht="58.5" customHeight="1">
      <c r="B27" s="130">
        <v>19</v>
      </c>
      <c r="C27" s="235" t="s">
        <v>2791</v>
      </c>
      <c r="D27" s="110"/>
      <c r="E27" s="130" t="s">
        <v>45</v>
      </c>
      <c r="F27" s="130" t="s">
        <v>2</v>
      </c>
      <c r="G27" s="169" t="s">
        <v>127</v>
      </c>
      <c r="H27" s="110"/>
      <c r="I27" s="110"/>
      <c r="J27" s="324">
        <v>1000000</v>
      </c>
      <c r="K27" s="110"/>
      <c r="L27" s="110"/>
      <c r="M27" s="110"/>
      <c r="N27" s="110"/>
      <c r="O27" s="242">
        <v>1</v>
      </c>
      <c r="P27" s="242" t="s">
        <v>150</v>
      </c>
      <c r="Q27" s="242" t="s">
        <v>150</v>
      </c>
      <c r="R27" s="242" t="s">
        <v>150</v>
      </c>
      <c r="S27" s="242" t="s">
        <v>150</v>
      </c>
      <c r="T27" s="242" t="s">
        <v>150</v>
      </c>
      <c r="U27" s="242" t="s">
        <v>150</v>
      </c>
      <c r="V27" s="242" t="s">
        <v>150</v>
      </c>
      <c r="W27" s="242" t="s">
        <v>150</v>
      </c>
      <c r="X27" s="242" t="s">
        <v>150</v>
      </c>
      <c r="Y27" s="130"/>
      <c r="Z27" s="110"/>
    </row>
    <row r="28" spans="2:26" ht="58.5" customHeight="1">
      <c r="B28" s="130">
        <v>20</v>
      </c>
      <c r="C28" s="235" t="s">
        <v>2792</v>
      </c>
      <c r="D28" s="110"/>
      <c r="E28" s="130" t="s">
        <v>45</v>
      </c>
      <c r="F28" s="130" t="s">
        <v>2</v>
      </c>
      <c r="G28" s="169" t="s">
        <v>127</v>
      </c>
      <c r="H28" s="110"/>
      <c r="I28" s="110"/>
      <c r="J28" s="324">
        <v>1000000</v>
      </c>
      <c r="K28" s="110"/>
      <c r="L28" s="110"/>
      <c r="M28" s="110"/>
      <c r="N28" s="110"/>
      <c r="O28" s="242">
        <v>1</v>
      </c>
      <c r="P28" s="242" t="s">
        <v>150</v>
      </c>
      <c r="Q28" s="242" t="s">
        <v>150</v>
      </c>
      <c r="R28" s="242" t="s">
        <v>150</v>
      </c>
      <c r="S28" s="242" t="s">
        <v>150</v>
      </c>
      <c r="T28" s="242" t="s">
        <v>150</v>
      </c>
      <c r="U28" s="242" t="s">
        <v>150</v>
      </c>
      <c r="V28" s="242" t="s">
        <v>150</v>
      </c>
      <c r="W28" s="242" t="s">
        <v>150</v>
      </c>
      <c r="X28" s="242" t="s">
        <v>150</v>
      </c>
      <c r="Y28" s="130"/>
      <c r="Z28" s="110"/>
    </row>
    <row r="29" spans="2:26" ht="58.5" customHeight="1">
      <c r="B29" s="130">
        <v>21</v>
      </c>
      <c r="C29" s="235" t="s">
        <v>2793</v>
      </c>
      <c r="D29" s="110"/>
      <c r="E29" s="130" t="s">
        <v>45</v>
      </c>
      <c r="F29" s="130" t="s">
        <v>2</v>
      </c>
      <c r="G29" s="169" t="s">
        <v>127</v>
      </c>
      <c r="H29" s="110"/>
      <c r="I29" s="110"/>
      <c r="J29" s="324">
        <v>1000000</v>
      </c>
      <c r="K29" s="110"/>
      <c r="L29" s="110"/>
      <c r="M29" s="110"/>
      <c r="N29" s="110"/>
      <c r="O29" s="242" t="s">
        <v>150</v>
      </c>
      <c r="P29" s="242">
        <v>1</v>
      </c>
      <c r="Q29" s="242" t="s">
        <v>150</v>
      </c>
      <c r="R29" s="242" t="s">
        <v>150</v>
      </c>
      <c r="S29" s="242" t="s">
        <v>150</v>
      </c>
      <c r="T29" s="242" t="s">
        <v>150</v>
      </c>
      <c r="U29" s="242" t="s">
        <v>150</v>
      </c>
      <c r="V29" s="242" t="s">
        <v>150</v>
      </c>
      <c r="W29" s="242" t="s">
        <v>150</v>
      </c>
      <c r="X29" s="242" t="s">
        <v>150</v>
      </c>
      <c r="Y29" s="130"/>
      <c r="Z29" s="110"/>
    </row>
    <row r="30" spans="2:26" ht="58.5" customHeight="1">
      <c r="B30" s="130">
        <v>22</v>
      </c>
      <c r="C30" s="235" t="s">
        <v>2794</v>
      </c>
      <c r="D30" s="110"/>
      <c r="E30" s="130" t="s">
        <v>45</v>
      </c>
      <c r="F30" s="130" t="s">
        <v>2</v>
      </c>
      <c r="G30" s="169" t="s">
        <v>127</v>
      </c>
      <c r="H30" s="110"/>
      <c r="I30" s="110"/>
      <c r="J30" s="324">
        <v>1000000</v>
      </c>
      <c r="K30" s="110"/>
      <c r="L30" s="110"/>
      <c r="M30" s="110"/>
      <c r="N30" s="110"/>
      <c r="O30" s="242" t="s">
        <v>150</v>
      </c>
      <c r="P30" s="242">
        <v>1</v>
      </c>
      <c r="Q30" s="242" t="s">
        <v>150</v>
      </c>
      <c r="R30" s="242" t="s">
        <v>150</v>
      </c>
      <c r="S30" s="242" t="s">
        <v>150</v>
      </c>
      <c r="T30" s="242" t="s">
        <v>150</v>
      </c>
      <c r="U30" s="242" t="s">
        <v>150</v>
      </c>
      <c r="V30" s="242" t="s">
        <v>150</v>
      </c>
      <c r="W30" s="242" t="s">
        <v>150</v>
      </c>
      <c r="X30" s="242" t="s">
        <v>150</v>
      </c>
      <c r="Y30" s="130"/>
      <c r="Z30" s="110"/>
    </row>
    <row r="31" spans="2:26" ht="58.5" customHeight="1">
      <c r="B31" s="130">
        <v>23</v>
      </c>
      <c r="C31" s="235" t="s">
        <v>2795</v>
      </c>
      <c r="D31" s="110"/>
      <c r="E31" s="130" t="s">
        <v>45</v>
      </c>
      <c r="F31" s="130" t="s">
        <v>2</v>
      </c>
      <c r="G31" s="169" t="s">
        <v>127</v>
      </c>
      <c r="H31" s="110"/>
      <c r="I31" s="110"/>
      <c r="J31" s="324">
        <v>1000000</v>
      </c>
      <c r="K31" s="110"/>
      <c r="L31" s="110"/>
      <c r="M31" s="110"/>
      <c r="N31" s="110"/>
      <c r="O31" s="242" t="s">
        <v>150</v>
      </c>
      <c r="P31" s="242">
        <v>1</v>
      </c>
      <c r="Q31" s="242" t="s">
        <v>150</v>
      </c>
      <c r="R31" s="242" t="s">
        <v>150</v>
      </c>
      <c r="S31" s="242" t="s">
        <v>150</v>
      </c>
      <c r="T31" s="242" t="s">
        <v>150</v>
      </c>
      <c r="U31" s="242" t="s">
        <v>150</v>
      </c>
      <c r="V31" s="242" t="s">
        <v>150</v>
      </c>
      <c r="W31" s="242" t="s">
        <v>150</v>
      </c>
      <c r="X31" s="242" t="s">
        <v>150</v>
      </c>
      <c r="Y31" s="130"/>
      <c r="Z31" s="110"/>
    </row>
    <row r="32" spans="2:26" ht="58.5" customHeight="1">
      <c r="B32" s="130">
        <v>24</v>
      </c>
      <c r="C32" s="235" t="s">
        <v>2796</v>
      </c>
      <c r="D32" s="110"/>
      <c r="E32" s="130" t="s">
        <v>45</v>
      </c>
      <c r="F32" s="130" t="s">
        <v>2</v>
      </c>
      <c r="G32" s="169" t="s">
        <v>127</v>
      </c>
      <c r="H32" s="110"/>
      <c r="I32" s="110"/>
      <c r="J32" s="324">
        <v>1000000</v>
      </c>
      <c r="K32" s="110"/>
      <c r="L32" s="110"/>
      <c r="M32" s="110"/>
      <c r="N32" s="110"/>
      <c r="O32" s="242" t="s">
        <v>150</v>
      </c>
      <c r="P32" s="242">
        <v>1</v>
      </c>
      <c r="Q32" s="242" t="s">
        <v>150</v>
      </c>
      <c r="R32" s="242" t="s">
        <v>150</v>
      </c>
      <c r="S32" s="242" t="s">
        <v>150</v>
      </c>
      <c r="T32" s="242" t="s">
        <v>150</v>
      </c>
      <c r="U32" s="242" t="s">
        <v>150</v>
      </c>
      <c r="V32" s="242" t="s">
        <v>150</v>
      </c>
      <c r="W32" s="242" t="s">
        <v>150</v>
      </c>
      <c r="X32" s="242" t="s">
        <v>150</v>
      </c>
      <c r="Y32" s="130"/>
      <c r="Z32" s="110"/>
    </row>
    <row r="33" spans="2:26" ht="58.5" customHeight="1">
      <c r="B33" s="130">
        <v>25</v>
      </c>
      <c r="C33" s="235" t="s">
        <v>2797</v>
      </c>
      <c r="D33" s="110"/>
      <c r="E33" s="130" t="s">
        <v>45</v>
      </c>
      <c r="F33" s="130" t="s">
        <v>2</v>
      </c>
      <c r="G33" s="169" t="s">
        <v>127</v>
      </c>
      <c r="H33" s="110"/>
      <c r="I33" s="110"/>
      <c r="J33" s="324">
        <v>1000000</v>
      </c>
      <c r="K33" s="110"/>
      <c r="L33" s="110"/>
      <c r="M33" s="110"/>
      <c r="N33" s="110"/>
      <c r="O33" s="242" t="s">
        <v>150</v>
      </c>
      <c r="P33" s="242">
        <v>1</v>
      </c>
      <c r="Q33" s="242" t="s">
        <v>150</v>
      </c>
      <c r="R33" s="242" t="s">
        <v>150</v>
      </c>
      <c r="S33" s="242" t="s">
        <v>150</v>
      </c>
      <c r="T33" s="242" t="s">
        <v>150</v>
      </c>
      <c r="U33" s="242" t="s">
        <v>150</v>
      </c>
      <c r="V33" s="242" t="s">
        <v>150</v>
      </c>
      <c r="W33" s="242" t="s">
        <v>150</v>
      </c>
      <c r="X33" s="242" t="s">
        <v>150</v>
      </c>
      <c r="Y33" s="130"/>
      <c r="Z33" s="110"/>
    </row>
    <row r="34" spans="2:26" ht="58.5" customHeight="1">
      <c r="B34" s="130">
        <v>26</v>
      </c>
      <c r="C34" s="235" t="s">
        <v>2798</v>
      </c>
      <c r="D34" s="110"/>
      <c r="E34" s="130" t="s">
        <v>45</v>
      </c>
      <c r="F34" s="130" t="s">
        <v>2</v>
      </c>
      <c r="G34" s="169" t="s">
        <v>127</v>
      </c>
      <c r="H34" s="110"/>
      <c r="I34" s="110"/>
      <c r="J34" s="324">
        <v>1000000</v>
      </c>
      <c r="K34" s="110"/>
      <c r="L34" s="110"/>
      <c r="M34" s="110"/>
      <c r="N34" s="110"/>
      <c r="O34" s="242" t="s">
        <v>150</v>
      </c>
      <c r="P34" s="242">
        <v>1</v>
      </c>
      <c r="Q34" s="242" t="s">
        <v>150</v>
      </c>
      <c r="R34" s="242" t="s">
        <v>150</v>
      </c>
      <c r="S34" s="242" t="s">
        <v>150</v>
      </c>
      <c r="T34" s="242" t="s">
        <v>150</v>
      </c>
      <c r="U34" s="242" t="s">
        <v>150</v>
      </c>
      <c r="V34" s="242" t="s">
        <v>150</v>
      </c>
      <c r="W34" s="242" t="s">
        <v>150</v>
      </c>
      <c r="X34" s="242" t="s">
        <v>150</v>
      </c>
      <c r="Y34" s="130"/>
      <c r="Z34" s="110"/>
    </row>
    <row r="35" spans="2:26" ht="58.5" customHeight="1">
      <c r="B35" s="130">
        <v>27</v>
      </c>
      <c r="C35" s="235" t="s">
        <v>2799</v>
      </c>
      <c r="D35" s="110"/>
      <c r="E35" s="130" t="s">
        <v>45</v>
      </c>
      <c r="F35" s="130" t="s">
        <v>2</v>
      </c>
      <c r="G35" s="169" t="s">
        <v>127</v>
      </c>
      <c r="H35" s="110"/>
      <c r="I35" s="110"/>
      <c r="J35" s="324">
        <v>1000000</v>
      </c>
      <c r="K35" s="110"/>
      <c r="L35" s="110"/>
      <c r="M35" s="110"/>
      <c r="N35" s="110"/>
      <c r="O35" s="242">
        <v>1</v>
      </c>
      <c r="P35" s="242" t="s">
        <v>150</v>
      </c>
      <c r="Q35" s="242" t="s">
        <v>150</v>
      </c>
      <c r="R35" s="242" t="s">
        <v>150</v>
      </c>
      <c r="S35" s="242" t="s">
        <v>150</v>
      </c>
      <c r="T35" s="242" t="s">
        <v>150</v>
      </c>
      <c r="U35" s="242" t="s">
        <v>150</v>
      </c>
      <c r="V35" s="242" t="s">
        <v>150</v>
      </c>
      <c r="W35" s="242" t="s">
        <v>150</v>
      </c>
      <c r="X35" s="242" t="s">
        <v>150</v>
      </c>
      <c r="Y35" s="130"/>
      <c r="Z35" s="110"/>
    </row>
    <row r="36" spans="2:26" ht="58.5" customHeight="1">
      <c r="B36" s="130">
        <v>28</v>
      </c>
      <c r="C36" s="235" t="s">
        <v>2800</v>
      </c>
      <c r="D36" s="110"/>
      <c r="E36" s="130" t="s">
        <v>45</v>
      </c>
      <c r="F36" s="130" t="s">
        <v>2</v>
      </c>
      <c r="G36" s="169" t="s">
        <v>127</v>
      </c>
      <c r="H36" s="110"/>
      <c r="I36" s="110"/>
      <c r="J36" s="324">
        <v>1000000</v>
      </c>
      <c r="K36" s="110"/>
      <c r="L36" s="110"/>
      <c r="M36" s="110"/>
      <c r="N36" s="110"/>
      <c r="O36" s="242" t="s">
        <v>150</v>
      </c>
      <c r="P36" s="242">
        <v>1</v>
      </c>
      <c r="Q36" s="242" t="s">
        <v>150</v>
      </c>
      <c r="R36" s="242" t="s">
        <v>150</v>
      </c>
      <c r="S36" s="242" t="s">
        <v>150</v>
      </c>
      <c r="T36" s="242" t="s">
        <v>150</v>
      </c>
      <c r="U36" s="242" t="s">
        <v>150</v>
      </c>
      <c r="V36" s="242" t="s">
        <v>150</v>
      </c>
      <c r="W36" s="242" t="s">
        <v>150</v>
      </c>
      <c r="X36" s="242" t="s">
        <v>150</v>
      </c>
      <c r="Y36" s="130"/>
      <c r="Z36" s="110"/>
    </row>
    <row r="37" spans="2:26" ht="58.5" customHeight="1">
      <c r="B37" s="130">
        <v>29</v>
      </c>
      <c r="C37" s="235" t="s">
        <v>2801</v>
      </c>
      <c r="D37" s="110"/>
      <c r="E37" s="130" t="s">
        <v>45</v>
      </c>
      <c r="F37" s="130" t="s">
        <v>2</v>
      </c>
      <c r="G37" s="169" t="s">
        <v>127</v>
      </c>
      <c r="H37" s="110"/>
      <c r="I37" s="110"/>
      <c r="J37" s="324">
        <v>1000000</v>
      </c>
      <c r="K37" s="110"/>
      <c r="L37" s="110"/>
      <c r="M37" s="110"/>
      <c r="N37" s="110"/>
      <c r="O37" s="242" t="s">
        <v>150</v>
      </c>
      <c r="P37" s="242">
        <v>1</v>
      </c>
      <c r="Q37" s="242" t="s">
        <v>150</v>
      </c>
      <c r="R37" s="242" t="s">
        <v>150</v>
      </c>
      <c r="S37" s="242" t="s">
        <v>150</v>
      </c>
      <c r="T37" s="242" t="s">
        <v>150</v>
      </c>
      <c r="U37" s="242" t="s">
        <v>150</v>
      </c>
      <c r="V37" s="242" t="s">
        <v>150</v>
      </c>
      <c r="W37" s="242" t="s">
        <v>150</v>
      </c>
      <c r="X37" s="242" t="s">
        <v>150</v>
      </c>
      <c r="Y37" s="130"/>
      <c r="Z37" s="110"/>
    </row>
    <row r="38" spans="2:26" ht="58.5" customHeight="1">
      <c r="B38" s="130">
        <v>30</v>
      </c>
      <c r="C38" s="235" t="s">
        <v>2802</v>
      </c>
      <c r="D38" s="110"/>
      <c r="E38" s="130" t="s">
        <v>45</v>
      </c>
      <c r="F38" s="130" t="s">
        <v>2</v>
      </c>
      <c r="G38" s="169" t="s">
        <v>127</v>
      </c>
      <c r="H38" s="110"/>
      <c r="I38" s="110"/>
      <c r="J38" s="324">
        <v>1000000</v>
      </c>
      <c r="K38" s="110"/>
      <c r="L38" s="110"/>
      <c r="M38" s="110"/>
      <c r="N38" s="110"/>
      <c r="O38" s="242">
        <v>1</v>
      </c>
      <c r="P38" s="242" t="s">
        <v>150</v>
      </c>
      <c r="Q38" s="242" t="s">
        <v>150</v>
      </c>
      <c r="R38" s="242" t="s">
        <v>150</v>
      </c>
      <c r="S38" s="242" t="s">
        <v>150</v>
      </c>
      <c r="T38" s="242" t="s">
        <v>150</v>
      </c>
      <c r="U38" s="242" t="s">
        <v>150</v>
      </c>
      <c r="V38" s="242" t="s">
        <v>150</v>
      </c>
      <c r="W38" s="242" t="s">
        <v>150</v>
      </c>
      <c r="X38" s="242" t="s">
        <v>150</v>
      </c>
      <c r="Y38" s="130"/>
      <c r="Z38" s="110"/>
    </row>
    <row r="39" spans="2:26" ht="58.5" customHeight="1">
      <c r="B39" s="130">
        <v>31</v>
      </c>
      <c r="C39" s="235" t="s">
        <v>2803</v>
      </c>
      <c r="D39" s="110"/>
      <c r="E39" s="130" t="s">
        <v>45</v>
      </c>
      <c r="F39" s="130" t="s">
        <v>2</v>
      </c>
      <c r="G39" s="169" t="s">
        <v>127</v>
      </c>
      <c r="H39" s="110"/>
      <c r="I39" s="110"/>
      <c r="J39" s="324">
        <v>1000000</v>
      </c>
      <c r="K39" s="110"/>
      <c r="L39" s="110"/>
      <c r="M39" s="110"/>
      <c r="N39" s="110"/>
      <c r="O39" s="242" t="s">
        <v>150</v>
      </c>
      <c r="P39" s="242">
        <v>1</v>
      </c>
      <c r="Q39" s="242" t="s">
        <v>150</v>
      </c>
      <c r="R39" s="242" t="s">
        <v>150</v>
      </c>
      <c r="S39" s="242" t="s">
        <v>150</v>
      </c>
      <c r="T39" s="242" t="s">
        <v>150</v>
      </c>
      <c r="U39" s="242" t="s">
        <v>150</v>
      </c>
      <c r="V39" s="242" t="s">
        <v>150</v>
      </c>
      <c r="W39" s="242" t="s">
        <v>150</v>
      </c>
      <c r="X39" s="242" t="s">
        <v>150</v>
      </c>
      <c r="Y39" s="130"/>
      <c r="Z39" s="110"/>
    </row>
    <row r="40" spans="2:26" ht="58.5" customHeight="1">
      <c r="B40" s="130">
        <v>32</v>
      </c>
      <c r="C40" s="235" t="s">
        <v>2804</v>
      </c>
      <c r="D40" s="110"/>
      <c r="E40" s="130" t="s">
        <v>45</v>
      </c>
      <c r="F40" s="130" t="s">
        <v>2</v>
      </c>
      <c r="G40" s="169" t="s">
        <v>127</v>
      </c>
      <c r="H40" s="110"/>
      <c r="I40" s="110"/>
      <c r="J40" s="324">
        <v>1000000</v>
      </c>
      <c r="K40" s="110"/>
      <c r="L40" s="110"/>
      <c r="M40" s="110"/>
      <c r="N40" s="110"/>
      <c r="O40" s="242" t="s">
        <v>150</v>
      </c>
      <c r="P40" s="242">
        <v>1</v>
      </c>
      <c r="Q40" s="242" t="s">
        <v>150</v>
      </c>
      <c r="R40" s="242" t="s">
        <v>150</v>
      </c>
      <c r="S40" s="242" t="s">
        <v>150</v>
      </c>
      <c r="T40" s="242" t="s">
        <v>150</v>
      </c>
      <c r="U40" s="242" t="s">
        <v>150</v>
      </c>
      <c r="V40" s="242" t="s">
        <v>150</v>
      </c>
      <c r="W40" s="242" t="s">
        <v>150</v>
      </c>
      <c r="X40" s="242" t="s">
        <v>150</v>
      </c>
      <c r="Y40" s="130"/>
      <c r="Z40" s="110"/>
    </row>
    <row r="41" spans="2:26" ht="58.5" customHeight="1">
      <c r="B41" s="130">
        <v>33</v>
      </c>
      <c r="C41" s="235" t="s">
        <v>2805</v>
      </c>
      <c r="D41" s="110"/>
      <c r="E41" s="130" t="s">
        <v>45</v>
      </c>
      <c r="F41" s="130" t="s">
        <v>2</v>
      </c>
      <c r="G41" s="169" t="s">
        <v>127</v>
      </c>
      <c r="H41" s="110"/>
      <c r="I41" s="110"/>
      <c r="J41" s="324">
        <v>1000000</v>
      </c>
      <c r="K41" s="110"/>
      <c r="L41" s="110"/>
      <c r="M41" s="110"/>
      <c r="N41" s="110"/>
      <c r="O41" s="242">
        <v>1</v>
      </c>
      <c r="P41" s="242" t="s">
        <v>150</v>
      </c>
      <c r="Q41" s="242" t="s">
        <v>150</v>
      </c>
      <c r="R41" s="242" t="s">
        <v>150</v>
      </c>
      <c r="S41" s="242" t="s">
        <v>150</v>
      </c>
      <c r="T41" s="242" t="s">
        <v>150</v>
      </c>
      <c r="U41" s="242" t="s">
        <v>150</v>
      </c>
      <c r="V41" s="242" t="s">
        <v>150</v>
      </c>
      <c r="W41" s="242" t="s">
        <v>150</v>
      </c>
      <c r="X41" s="242" t="s">
        <v>150</v>
      </c>
      <c r="Y41" s="130"/>
      <c r="Z41" s="110"/>
    </row>
    <row r="42" spans="2:26" ht="58.5" customHeight="1">
      <c r="B42" s="130">
        <v>34</v>
      </c>
      <c r="C42" s="235" t="s">
        <v>2806</v>
      </c>
      <c r="D42" s="110"/>
      <c r="E42" s="130" t="s">
        <v>45</v>
      </c>
      <c r="F42" s="130" t="s">
        <v>2</v>
      </c>
      <c r="G42" s="169" t="s">
        <v>127</v>
      </c>
      <c r="H42" s="110"/>
      <c r="I42" s="110"/>
      <c r="J42" s="324">
        <v>1000000</v>
      </c>
      <c r="K42" s="110"/>
      <c r="L42" s="110"/>
      <c r="M42" s="110"/>
      <c r="N42" s="110"/>
      <c r="O42" s="242" t="s">
        <v>150</v>
      </c>
      <c r="P42" s="242">
        <v>1</v>
      </c>
      <c r="Q42" s="242" t="s">
        <v>150</v>
      </c>
      <c r="R42" s="242" t="s">
        <v>150</v>
      </c>
      <c r="S42" s="242" t="s">
        <v>150</v>
      </c>
      <c r="T42" s="242" t="s">
        <v>150</v>
      </c>
      <c r="U42" s="242" t="s">
        <v>150</v>
      </c>
      <c r="V42" s="242" t="s">
        <v>150</v>
      </c>
      <c r="W42" s="242" t="s">
        <v>150</v>
      </c>
      <c r="X42" s="242" t="s">
        <v>150</v>
      </c>
      <c r="Y42" s="130"/>
      <c r="Z42" s="110"/>
    </row>
    <row r="43" spans="2:26" ht="58.5" customHeight="1">
      <c r="B43" s="130">
        <v>35</v>
      </c>
      <c r="C43" s="235" t="s">
        <v>2807</v>
      </c>
      <c r="D43" s="110"/>
      <c r="E43" s="130" t="s">
        <v>45</v>
      </c>
      <c r="F43" s="130" t="s">
        <v>2</v>
      </c>
      <c r="G43" s="169" t="s">
        <v>127</v>
      </c>
      <c r="H43" s="110"/>
      <c r="I43" s="110"/>
      <c r="J43" s="324">
        <v>1000000</v>
      </c>
      <c r="K43" s="110"/>
      <c r="L43" s="110"/>
      <c r="M43" s="110"/>
      <c r="N43" s="110"/>
      <c r="O43" s="242" t="s">
        <v>150</v>
      </c>
      <c r="P43" s="242">
        <v>1</v>
      </c>
      <c r="Q43" s="242" t="s">
        <v>150</v>
      </c>
      <c r="R43" s="242" t="s">
        <v>150</v>
      </c>
      <c r="S43" s="242" t="s">
        <v>150</v>
      </c>
      <c r="T43" s="242" t="s">
        <v>150</v>
      </c>
      <c r="U43" s="242" t="s">
        <v>150</v>
      </c>
      <c r="V43" s="242" t="s">
        <v>150</v>
      </c>
      <c r="W43" s="242" t="s">
        <v>150</v>
      </c>
      <c r="X43" s="242" t="s">
        <v>150</v>
      </c>
      <c r="Y43" s="130"/>
      <c r="Z43" s="110"/>
    </row>
    <row r="44" spans="2:26" ht="58.5" customHeight="1">
      <c r="B44" s="130">
        <v>36</v>
      </c>
      <c r="C44" s="235" t="s">
        <v>2808</v>
      </c>
      <c r="D44" s="110"/>
      <c r="E44" s="130" t="s">
        <v>45</v>
      </c>
      <c r="F44" s="130" t="s">
        <v>2</v>
      </c>
      <c r="G44" s="169" t="s">
        <v>127</v>
      </c>
      <c r="H44" s="110"/>
      <c r="I44" s="110"/>
      <c r="J44" s="324">
        <v>1000000</v>
      </c>
      <c r="K44" s="110"/>
      <c r="L44" s="110"/>
      <c r="M44" s="110"/>
      <c r="N44" s="110"/>
      <c r="O44" s="242">
        <v>1</v>
      </c>
      <c r="P44" s="242" t="s">
        <v>150</v>
      </c>
      <c r="Q44" s="242" t="s">
        <v>150</v>
      </c>
      <c r="R44" s="242" t="s">
        <v>150</v>
      </c>
      <c r="S44" s="242" t="s">
        <v>150</v>
      </c>
      <c r="T44" s="242" t="s">
        <v>150</v>
      </c>
      <c r="U44" s="242" t="s">
        <v>150</v>
      </c>
      <c r="V44" s="242" t="s">
        <v>150</v>
      </c>
      <c r="W44" s="242" t="s">
        <v>150</v>
      </c>
      <c r="X44" s="242" t="s">
        <v>150</v>
      </c>
      <c r="Y44" s="130"/>
      <c r="Z44" s="110"/>
    </row>
    <row r="45" spans="2:26" ht="58.5" customHeight="1">
      <c r="B45" s="130">
        <v>37</v>
      </c>
      <c r="C45" s="235" t="s">
        <v>2809</v>
      </c>
      <c r="D45" s="110"/>
      <c r="E45" s="130" t="s">
        <v>45</v>
      </c>
      <c r="F45" s="130" t="s">
        <v>2</v>
      </c>
      <c r="G45" s="169" t="s">
        <v>127</v>
      </c>
      <c r="H45" s="110"/>
      <c r="I45" s="110"/>
      <c r="J45" s="324">
        <v>1000000</v>
      </c>
      <c r="K45" s="110"/>
      <c r="L45" s="110"/>
      <c r="M45" s="110"/>
      <c r="N45" s="110"/>
      <c r="O45" s="242">
        <v>1</v>
      </c>
      <c r="P45" s="242" t="s">
        <v>150</v>
      </c>
      <c r="Q45" s="242" t="s">
        <v>150</v>
      </c>
      <c r="R45" s="242" t="s">
        <v>150</v>
      </c>
      <c r="S45" s="242" t="s">
        <v>150</v>
      </c>
      <c r="T45" s="242" t="s">
        <v>150</v>
      </c>
      <c r="U45" s="242" t="s">
        <v>150</v>
      </c>
      <c r="V45" s="242" t="s">
        <v>150</v>
      </c>
      <c r="W45" s="242" t="s">
        <v>150</v>
      </c>
      <c r="X45" s="242" t="s">
        <v>150</v>
      </c>
      <c r="Y45" s="130"/>
      <c r="Z45" s="110"/>
    </row>
    <row r="46" spans="2:26" ht="58.5" customHeight="1">
      <c r="B46" s="130">
        <v>38</v>
      </c>
      <c r="C46" s="235" t="s">
        <v>2810</v>
      </c>
      <c r="D46" s="235" t="s">
        <v>2822</v>
      </c>
      <c r="E46" s="130" t="s">
        <v>53</v>
      </c>
      <c r="F46" s="130" t="s">
        <v>6</v>
      </c>
      <c r="G46" s="169" t="s">
        <v>127</v>
      </c>
      <c r="H46" s="110"/>
      <c r="I46" s="110"/>
      <c r="J46" s="324">
        <v>300000</v>
      </c>
      <c r="K46" s="110"/>
      <c r="L46" s="110"/>
      <c r="M46" s="110"/>
      <c r="N46" s="110"/>
      <c r="O46" s="242">
        <v>1</v>
      </c>
      <c r="P46" s="242" t="s">
        <v>150</v>
      </c>
      <c r="Q46" s="242" t="s">
        <v>150</v>
      </c>
      <c r="R46" s="242" t="s">
        <v>150</v>
      </c>
      <c r="S46" s="242" t="s">
        <v>150</v>
      </c>
      <c r="T46" s="242" t="s">
        <v>150</v>
      </c>
      <c r="U46" s="242" t="s">
        <v>150</v>
      </c>
      <c r="V46" s="242" t="s">
        <v>150</v>
      </c>
      <c r="W46" s="242" t="s">
        <v>150</v>
      </c>
      <c r="X46" s="242" t="s">
        <v>150</v>
      </c>
      <c r="Y46" s="130"/>
      <c r="Z46" s="110"/>
    </row>
    <row r="47" spans="2:26" ht="58.5" customHeight="1">
      <c r="B47" s="130">
        <v>39</v>
      </c>
      <c r="C47" s="235" t="s">
        <v>2811</v>
      </c>
      <c r="D47" s="235" t="s">
        <v>2823</v>
      </c>
      <c r="E47" s="130" t="s">
        <v>53</v>
      </c>
      <c r="F47" s="130" t="s">
        <v>6</v>
      </c>
      <c r="G47" s="169" t="s">
        <v>127</v>
      </c>
      <c r="H47" s="110"/>
      <c r="I47" s="110"/>
      <c r="J47" s="324">
        <v>300000</v>
      </c>
      <c r="K47" s="110"/>
      <c r="L47" s="110"/>
      <c r="M47" s="110"/>
      <c r="N47" s="110"/>
      <c r="O47" s="242">
        <v>1</v>
      </c>
      <c r="P47" s="242" t="s">
        <v>150</v>
      </c>
      <c r="Q47" s="242" t="s">
        <v>150</v>
      </c>
      <c r="R47" s="242" t="s">
        <v>150</v>
      </c>
      <c r="S47" s="242" t="s">
        <v>150</v>
      </c>
      <c r="T47" s="242" t="s">
        <v>150</v>
      </c>
      <c r="U47" s="242" t="s">
        <v>150</v>
      </c>
      <c r="V47" s="242" t="s">
        <v>150</v>
      </c>
      <c r="W47" s="242" t="s">
        <v>150</v>
      </c>
      <c r="X47" s="242" t="s">
        <v>150</v>
      </c>
      <c r="Y47" s="130"/>
      <c r="Z47" s="110"/>
    </row>
    <row r="48" spans="2:26" ht="58.5" customHeight="1">
      <c r="B48" s="130">
        <v>40</v>
      </c>
      <c r="C48" s="235" t="s">
        <v>2812</v>
      </c>
      <c r="D48" s="235" t="s">
        <v>2824</v>
      </c>
      <c r="E48" s="130" t="s">
        <v>53</v>
      </c>
      <c r="F48" s="130" t="s">
        <v>6</v>
      </c>
      <c r="G48" s="169" t="s">
        <v>127</v>
      </c>
      <c r="H48" s="110"/>
      <c r="I48" s="110"/>
      <c r="J48" s="324">
        <v>300000</v>
      </c>
      <c r="K48" s="110"/>
      <c r="L48" s="110"/>
      <c r="M48" s="110"/>
      <c r="N48" s="110"/>
      <c r="O48" s="242">
        <v>1</v>
      </c>
      <c r="P48" s="242" t="s">
        <v>150</v>
      </c>
      <c r="Q48" s="242" t="s">
        <v>150</v>
      </c>
      <c r="R48" s="242" t="s">
        <v>150</v>
      </c>
      <c r="S48" s="242" t="s">
        <v>150</v>
      </c>
      <c r="T48" s="242" t="s">
        <v>150</v>
      </c>
      <c r="U48" s="242" t="s">
        <v>150</v>
      </c>
      <c r="V48" s="242" t="s">
        <v>150</v>
      </c>
      <c r="W48" s="242" t="s">
        <v>150</v>
      </c>
      <c r="X48" s="242" t="s">
        <v>150</v>
      </c>
      <c r="Y48" s="130"/>
      <c r="Z48" s="110"/>
    </row>
    <row r="49" spans="2:26" ht="58.5" customHeight="1">
      <c r="B49" s="130">
        <v>41</v>
      </c>
      <c r="C49" s="235" t="s">
        <v>2813</v>
      </c>
      <c r="D49" s="235" t="s">
        <v>2825</v>
      </c>
      <c r="E49" s="130" t="s">
        <v>53</v>
      </c>
      <c r="F49" s="130" t="s">
        <v>6</v>
      </c>
      <c r="G49" s="169" t="s">
        <v>127</v>
      </c>
      <c r="H49" s="110"/>
      <c r="I49" s="110"/>
      <c r="J49" s="324">
        <v>300000</v>
      </c>
      <c r="K49" s="110"/>
      <c r="L49" s="110"/>
      <c r="M49" s="110"/>
      <c r="N49" s="110"/>
      <c r="O49" s="242">
        <v>1</v>
      </c>
      <c r="P49" s="242" t="s">
        <v>150</v>
      </c>
      <c r="Q49" s="242" t="s">
        <v>150</v>
      </c>
      <c r="R49" s="242" t="s">
        <v>150</v>
      </c>
      <c r="S49" s="242" t="s">
        <v>150</v>
      </c>
      <c r="T49" s="242" t="s">
        <v>150</v>
      </c>
      <c r="U49" s="242" t="s">
        <v>150</v>
      </c>
      <c r="V49" s="242" t="s">
        <v>150</v>
      </c>
      <c r="W49" s="242" t="s">
        <v>150</v>
      </c>
      <c r="X49" s="242" t="s">
        <v>150</v>
      </c>
      <c r="Y49" s="130"/>
      <c r="Z49" s="110"/>
    </row>
    <row r="50" spans="2:26" ht="58.5" customHeight="1">
      <c r="B50" s="130">
        <v>42</v>
      </c>
      <c r="C50" s="235" t="s">
        <v>2814</v>
      </c>
      <c r="D50" s="235" t="s">
        <v>2826</v>
      </c>
      <c r="E50" s="130" t="s">
        <v>53</v>
      </c>
      <c r="F50" s="130" t="s">
        <v>6</v>
      </c>
      <c r="G50" s="169" t="s">
        <v>127</v>
      </c>
      <c r="H50" s="110"/>
      <c r="I50" s="110"/>
      <c r="J50" s="324">
        <v>300000</v>
      </c>
      <c r="K50" s="110"/>
      <c r="L50" s="110"/>
      <c r="M50" s="110"/>
      <c r="N50" s="110"/>
      <c r="O50" s="242">
        <v>1</v>
      </c>
      <c r="P50" s="242" t="s">
        <v>150</v>
      </c>
      <c r="Q50" s="242" t="s">
        <v>150</v>
      </c>
      <c r="R50" s="242" t="s">
        <v>150</v>
      </c>
      <c r="S50" s="242" t="s">
        <v>150</v>
      </c>
      <c r="T50" s="242" t="s">
        <v>150</v>
      </c>
      <c r="U50" s="242" t="s">
        <v>150</v>
      </c>
      <c r="V50" s="242" t="s">
        <v>150</v>
      </c>
      <c r="W50" s="242" t="s">
        <v>150</v>
      </c>
      <c r="X50" s="242" t="s">
        <v>150</v>
      </c>
      <c r="Y50" s="130"/>
      <c r="Z50" s="110"/>
    </row>
    <row r="51" spans="2:26" ht="58.5" customHeight="1">
      <c r="B51" s="130">
        <v>43</v>
      </c>
      <c r="C51" s="235" t="s">
        <v>2815</v>
      </c>
      <c r="D51" s="235" t="s">
        <v>2827</v>
      </c>
      <c r="E51" s="130" t="s">
        <v>53</v>
      </c>
      <c r="F51" s="130" t="s">
        <v>6</v>
      </c>
      <c r="G51" s="169" t="s">
        <v>127</v>
      </c>
      <c r="H51" s="110"/>
      <c r="I51" s="110"/>
      <c r="J51" s="324">
        <v>300000</v>
      </c>
      <c r="K51" s="110"/>
      <c r="L51" s="110"/>
      <c r="M51" s="110"/>
      <c r="N51" s="110"/>
      <c r="O51" s="242">
        <v>1</v>
      </c>
      <c r="P51" s="242" t="s">
        <v>150</v>
      </c>
      <c r="Q51" s="242" t="s">
        <v>150</v>
      </c>
      <c r="R51" s="242" t="s">
        <v>150</v>
      </c>
      <c r="S51" s="242" t="s">
        <v>150</v>
      </c>
      <c r="T51" s="242" t="s">
        <v>150</v>
      </c>
      <c r="U51" s="242" t="s">
        <v>150</v>
      </c>
      <c r="V51" s="242" t="s">
        <v>150</v>
      </c>
      <c r="W51" s="242" t="s">
        <v>150</v>
      </c>
      <c r="X51" s="242" t="s">
        <v>150</v>
      </c>
      <c r="Y51" s="130"/>
      <c r="Z51" s="110"/>
    </row>
    <row r="52" spans="2:26" ht="58.5" customHeight="1">
      <c r="B52" s="130">
        <v>44</v>
      </c>
      <c r="C52" s="235" t="s">
        <v>2816</v>
      </c>
      <c r="D52" s="235" t="s">
        <v>2828</v>
      </c>
      <c r="E52" s="130" t="s">
        <v>53</v>
      </c>
      <c r="F52" s="130" t="s">
        <v>6</v>
      </c>
      <c r="G52" s="169" t="s">
        <v>127</v>
      </c>
      <c r="H52" s="110"/>
      <c r="I52" s="110"/>
      <c r="J52" s="324">
        <v>300000</v>
      </c>
      <c r="K52" s="110"/>
      <c r="L52" s="110"/>
      <c r="M52" s="110"/>
      <c r="N52" s="110"/>
      <c r="O52" s="242">
        <v>1</v>
      </c>
      <c r="P52" s="242" t="s">
        <v>150</v>
      </c>
      <c r="Q52" s="242" t="s">
        <v>150</v>
      </c>
      <c r="R52" s="242" t="s">
        <v>150</v>
      </c>
      <c r="S52" s="242" t="s">
        <v>150</v>
      </c>
      <c r="T52" s="242" t="s">
        <v>150</v>
      </c>
      <c r="U52" s="242" t="s">
        <v>150</v>
      </c>
      <c r="V52" s="242" t="s">
        <v>150</v>
      </c>
      <c r="W52" s="242" t="s">
        <v>150</v>
      </c>
      <c r="X52" s="242" t="s">
        <v>150</v>
      </c>
      <c r="Y52" s="130"/>
      <c r="Z52" s="110"/>
    </row>
    <row r="53" spans="2:26" ht="58.5" customHeight="1">
      <c r="B53" s="130">
        <v>45</v>
      </c>
      <c r="C53" s="326" t="s">
        <v>2817</v>
      </c>
      <c r="D53" s="326" t="s">
        <v>2829</v>
      </c>
      <c r="E53" s="130" t="s">
        <v>53</v>
      </c>
      <c r="F53" s="130" t="s">
        <v>6</v>
      </c>
      <c r="G53" s="169" t="s">
        <v>127</v>
      </c>
      <c r="H53" s="110"/>
      <c r="I53" s="110"/>
      <c r="J53" s="324">
        <v>300000</v>
      </c>
      <c r="K53" s="110"/>
      <c r="L53" s="110"/>
      <c r="M53" s="110"/>
      <c r="N53" s="110"/>
      <c r="O53" s="242">
        <v>1</v>
      </c>
      <c r="P53" s="242" t="s">
        <v>150</v>
      </c>
      <c r="Q53" s="242" t="s">
        <v>150</v>
      </c>
      <c r="R53" s="242" t="s">
        <v>150</v>
      </c>
      <c r="S53" s="242" t="s">
        <v>150</v>
      </c>
      <c r="T53" s="242" t="s">
        <v>150</v>
      </c>
      <c r="U53" s="242" t="s">
        <v>150</v>
      </c>
      <c r="V53" s="242" t="s">
        <v>150</v>
      </c>
      <c r="W53" s="242" t="s">
        <v>150</v>
      </c>
      <c r="X53" s="242" t="s">
        <v>150</v>
      </c>
      <c r="Y53" s="130"/>
      <c r="Z53" s="110"/>
    </row>
    <row r="54" spans="2:26" ht="58.5" customHeight="1">
      <c r="B54" s="130">
        <v>46</v>
      </c>
      <c r="C54" s="235" t="s">
        <v>2818</v>
      </c>
      <c r="D54" s="235" t="s">
        <v>2830</v>
      </c>
      <c r="E54" s="130" t="s">
        <v>53</v>
      </c>
      <c r="F54" s="130" t="s">
        <v>6</v>
      </c>
      <c r="G54" s="169" t="s">
        <v>127</v>
      </c>
      <c r="H54" s="110"/>
      <c r="I54" s="110"/>
      <c r="J54" s="324">
        <v>300000</v>
      </c>
      <c r="K54" s="110"/>
      <c r="L54" s="110"/>
      <c r="M54" s="110"/>
      <c r="N54" s="110"/>
      <c r="O54" s="242">
        <v>1</v>
      </c>
      <c r="P54" s="242" t="s">
        <v>150</v>
      </c>
      <c r="Q54" s="242" t="s">
        <v>150</v>
      </c>
      <c r="R54" s="242" t="s">
        <v>150</v>
      </c>
      <c r="S54" s="242" t="s">
        <v>150</v>
      </c>
      <c r="T54" s="242" t="s">
        <v>150</v>
      </c>
      <c r="U54" s="242" t="s">
        <v>150</v>
      </c>
      <c r="V54" s="242" t="s">
        <v>150</v>
      </c>
      <c r="W54" s="242" t="s">
        <v>150</v>
      </c>
      <c r="X54" s="242" t="s">
        <v>150</v>
      </c>
      <c r="Y54" s="130"/>
      <c r="Z54" s="110"/>
    </row>
    <row r="55" spans="2:26" ht="58.5" customHeight="1">
      <c r="B55" s="130">
        <v>47</v>
      </c>
      <c r="C55" s="327" t="s">
        <v>2819</v>
      </c>
      <c r="D55" s="326" t="s">
        <v>2831</v>
      </c>
      <c r="E55" s="130" t="s">
        <v>53</v>
      </c>
      <c r="F55" s="130" t="s">
        <v>6</v>
      </c>
      <c r="G55" s="169" t="s">
        <v>127</v>
      </c>
      <c r="H55" s="110"/>
      <c r="I55" s="110"/>
      <c r="J55" s="324">
        <v>300000</v>
      </c>
      <c r="K55" s="110"/>
      <c r="L55" s="110"/>
      <c r="M55" s="110"/>
      <c r="N55" s="110"/>
      <c r="O55" s="242">
        <v>1</v>
      </c>
      <c r="P55" s="242" t="s">
        <v>150</v>
      </c>
      <c r="Q55" s="242" t="s">
        <v>150</v>
      </c>
      <c r="R55" s="242" t="s">
        <v>150</v>
      </c>
      <c r="S55" s="242" t="s">
        <v>150</v>
      </c>
      <c r="T55" s="242" t="s">
        <v>150</v>
      </c>
      <c r="U55" s="242" t="s">
        <v>150</v>
      </c>
      <c r="V55" s="242" t="s">
        <v>150</v>
      </c>
      <c r="W55" s="242" t="s">
        <v>150</v>
      </c>
      <c r="X55" s="242" t="s">
        <v>150</v>
      </c>
      <c r="Y55" s="130"/>
      <c r="Z55" s="110"/>
    </row>
    <row r="56" spans="2:26" ht="58.5" customHeight="1">
      <c r="B56" s="130">
        <v>48</v>
      </c>
      <c r="C56" s="235" t="s">
        <v>2820</v>
      </c>
      <c r="D56" s="235" t="s">
        <v>2832</v>
      </c>
      <c r="E56" s="130" t="s">
        <v>53</v>
      </c>
      <c r="F56" s="130" t="s">
        <v>6</v>
      </c>
      <c r="G56" s="169" t="s">
        <v>127</v>
      </c>
      <c r="H56" s="110"/>
      <c r="I56" s="110"/>
      <c r="J56" s="324">
        <v>300000</v>
      </c>
      <c r="K56" s="110"/>
      <c r="L56" s="110"/>
      <c r="M56" s="110"/>
      <c r="N56" s="110"/>
      <c r="O56" s="242">
        <v>1</v>
      </c>
      <c r="P56" s="242" t="s">
        <v>150</v>
      </c>
      <c r="Q56" s="242" t="s">
        <v>150</v>
      </c>
      <c r="R56" s="242" t="s">
        <v>150</v>
      </c>
      <c r="S56" s="242" t="s">
        <v>150</v>
      </c>
      <c r="T56" s="242" t="s">
        <v>150</v>
      </c>
      <c r="U56" s="242" t="s">
        <v>150</v>
      </c>
      <c r="V56" s="242" t="s">
        <v>150</v>
      </c>
      <c r="W56" s="242" t="s">
        <v>150</v>
      </c>
      <c r="X56" s="242" t="s">
        <v>150</v>
      </c>
      <c r="Y56" s="130"/>
      <c r="Z56" s="110"/>
    </row>
    <row r="57" spans="2:26" ht="58.5" customHeight="1">
      <c r="B57" s="130">
        <v>49</v>
      </c>
      <c r="C57" s="235" t="s">
        <v>2821</v>
      </c>
      <c r="D57" s="235" t="s">
        <v>2833</v>
      </c>
      <c r="E57" s="130" t="s">
        <v>53</v>
      </c>
      <c r="F57" s="130" t="s">
        <v>6</v>
      </c>
      <c r="G57" s="169" t="s">
        <v>127</v>
      </c>
      <c r="H57" s="110"/>
      <c r="I57" s="110"/>
      <c r="J57" s="324">
        <v>300000</v>
      </c>
      <c r="K57" s="110"/>
      <c r="L57" s="110"/>
      <c r="M57" s="110"/>
      <c r="N57" s="110"/>
      <c r="O57" s="242">
        <v>1</v>
      </c>
      <c r="P57" s="242" t="s">
        <v>150</v>
      </c>
      <c r="Q57" s="242" t="s">
        <v>150</v>
      </c>
      <c r="R57" s="242" t="s">
        <v>150</v>
      </c>
      <c r="S57" s="242" t="s">
        <v>150</v>
      </c>
      <c r="T57" s="242" t="s">
        <v>150</v>
      </c>
      <c r="U57" s="242" t="s">
        <v>150</v>
      </c>
      <c r="V57" s="242" t="s">
        <v>150</v>
      </c>
      <c r="W57" s="242" t="s">
        <v>150</v>
      </c>
      <c r="X57" s="242" t="s">
        <v>150</v>
      </c>
      <c r="Y57" s="130"/>
      <c r="Z57" s="110"/>
    </row>
    <row r="58" spans="2:26" ht="58.5" customHeight="1">
      <c r="B58" s="130">
        <v>50</v>
      </c>
      <c r="C58" s="235" t="s">
        <v>2834</v>
      </c>
      <c r="D58" s="235" t="s">
        <v>2864</v>
      </c>
      <c r="E58" s="130" t="s">
        <v>53</v>
      </c>
      <c r="F58" s="130" t="s">
        <v>6</v>
      </c>
      <c r="G58" s="169" t="s">
        <v>127</v>
      </c>
      <c r="H58" s="110"/>
      <c r="I58" s="110"/>
      <c r="J58" s="324">
        <v>300000</v>
      </c>
      <c r="K58" s="110"/>
      <c r="L58" s="110"/>
      <c r="M58" s="110"/>
      <c r="N58" s="110"/>
      <c r="O58" s="242">
        <v>1</v>
      </c>
      <c r="P58" s="242" t="s">
        <v>150</v>
      </c>
      <c r="Q58" s="242" t="s">
        <v>150</v>
      </c>
      <c r="R58" s="242" t="s">
        <v>150</v>
      </c>
      <c r="S58" s="242" t="s">
        <v>150</v>
      </c>
      <c r="T58" s="242" t="s">
        <v>150</v>
      </c>
      <c r="U58" s="242" t="s">
        <v>150</v>
      </c>
      <c r="V58" s="242" t="s">
        <v>150</v>
      </c>
      <c r="W58" s="242" t="s">
        <v>150</v>
      </c>
      <c r="X58" s="242" t="s">
        <v>150</v>
      </c>
      <c r="Y58" s="130"/>
      <c r="Z58" s="110"/>
    </row>
    <row r="59" spans="2:26" ht="58.5" customHeight="1">
      <c r="B59" s="130">
        <v>51</v>
      </c>
      <c r="C59" s="235" t="s">
        <v>2835</v>
      </c>
      <c r="D59" s="235" t="s">
        <v>2865</v>
      </c>
      <c r="E59" s="130" t="s">
        <v>53</v>
      </c>
      <c r="F59" s="130" t="s">
        <v>6</v>
      </c>
      <c r="G59" s="169" t="s">
        <v>127</v>
      </c>
      <c r="H59" s="110"/>
      <c r="I59" s="110"/>
      <c r="J59" s="324">
        <v>300000</v>
      </c>
      <c r="K59" s="110"/>
      <c r="L59" s="110"/>
      <c r="M59" s="110"/>
      <c r="N59" s="110"/>
      <c r="O59" s="242">
        <v>1</v>
      </c>
      <c r="P59" s="242" t="s">
        <v>150</v>
      </c>
      <c r="Q59" s="242" t="s">
        <v>150</v>
      </c>
      <c r="R59" s="242" t="s">
        <v>150</v>
      </c>
      <c r="S59" s="242" t="s">
        <v>150</v>
      </c>
      <c r="T59" s="242" t="s">
        <v>150</v>
      </c>
      <c r="U59" s="242" t="s">
        <v>150</v>
      </c>
      <c r="V59" s="242" t="s">
        <v>150</v>
      </c>
      <c r="W59" s="242" t="s">
        <v>150</v>
      </c>
      <c r="X59" s="242" t="s">
        <v>150</v>
      </c>
      <c r="Y59" s="130"/>
      <c r="Z59" s="110"/>
    </row>
    <row r="60" spans="2:26" ht="58.5" customHeight="1">
      <c r="B60" s="130">
        <v>52</v>
      </c>
      <c r="C60" s="235" t="s">
        <v>2836</v>
      </c>
      <c r="D60" s="235" t="s">
        <v>2866</v>
      </c>
      <c r="E60" s="130" t="s">
        <v>53</v>
      </c>
      <c r="F60" s="130" t="s">
        <v>6</v>
      </c>
      <c r="G60" s="169" t="s">
        <v>127</v>
      </c>
      <c r="H60" s="110"/>
      <c r="I60" s="110"/>
      <c r="J60" s="324">
        <v>300000</v>
      </c>
      <c r="K60" s="110"/>
      <c r="L60" s="110"/>
      <c r="M60" s="110"/>
      <c r="N60" s="110"/>
      <c r="O60" s="242">
        <v>1</v>
      </c>
      <c r="P60" s="242" t="s">
        <v>150</v>
      </c>
      <c r="Q60" s="242" t="s">
        <v>150</v>
      </c>
      <c r="R60" s="242" t="s">
        <v>150</v>
      </c>
      <c r="S60" s="242" t="s">
        <v>150</v>
      </c>
      <c r="T60" s="242" t="s">
        <v>150</v>
      </c>
      <c r="U60" s="242" t="s">
        <v>150</v>
      </c>
      <c r="V60" s="242" t="s">
        <v>150</v>
      </c>
      <c r="W60" s="242" t="s">
        <v>150</v>
      </c>
      <c r="X60" s="242" t="s">
        <v>150</v>
      </c>
      <c r="Y60" s="130"/>
      <c r="Z60" s="110"/>
    </row>
    <row r="61" spans="2:26" ht="58.5" customHeight="1">
      <c r="B61" s="130">
        <v>53</v>
      </c>
      <c r="C61" s="235" t="s">
        <v>2837</v>
      </c>
      <c r="D61" s="235" t="s">
        <v>2867</v>
      </c>
      <c r="E61" s="130" t="s">
        <v>53</v>
      </c>
      <c r="F61" s="130" t="s">
        <v>6</v>
      </c>
      <c r="G61" s="169" t="s">
        <v>127</v>
      </c>
      <c r="H61" s="110"/>
      <c r="I61" s="110"/>
      <c r="J61" s="324">
        <v>300000</v>
      </c>
      <c r="K61" s="110"/>
      <c r="L61" s="110"/>
      <c r="M61" s="110"/>
      <c r="N61" s="110"/>
      <c r="O61" s="242">
        <v>1</v>
      </c>
      <c r="P61" s="242" t="s">
        <v>150</v>
      </c>
      <c r="Q61" s="242" t="s">
        <v>150</v>
      </c>
      <c r="R61" s="242" t="s">
        <v>150</v>
      </c>
      <c r="S61" s="242" t="s">
        <v>150</v>
      </c>
      <c r="T61" s="242" t="s">
        <v>150</v>
      </c>
      <c r="U61" s="242" t="s">
        <v>150</v>
      </c>
      <c r="V61" s="242" t="s">
        <v>150</v>
      </c>
      <c r="W61" s="242" t="s">
        <v>150</v>
      </c>
      <c r="X61" s="242" t="s">
        <v>150</v>
      </c>
      <c r="Y61" s="130"/>
      <c r="Z61" s="110"/>
    </row>
    <row r="62" spans="2:26" ht="58.5" customHeight="1">
      <c r="B62" s="130">
        <v>54</v>
      </c>
      <c r="C62" s="235" t="s">
        <v>2838</v>
      </c>
      <c r="D62" s="235" t="s">
        <v>2868</v>
      </c>
      <c r="E62" s="130" t="s">
        <v>53</v>
      </c>
      <c r="F62" s="130" t="s">
        <v>6</v>
      </c>
      <c r="G62" s="169" t="s">
        <v>127</v>
      </c>
      <c r="H62" s="110"/>
      <c r="I62" s="110"/>
      <c r="J62" s="324">
        <v>300000</v>
      </c>
      <c r="K62" s="110"/>
      <c r="L62" s="110"/>
      <c r="M62" s="110"/>
      <c r="N62" s="110"/>
      <c r="O62" s="242">
        <v>1</v>
      </c>
      <c r="P62" s="242" t="s">
        <v>150</v>
      </c>
      <c r="Q62" s="242" t="s">
        <v>150</v>
      </c>
      <c r="R62" s="242" t="s">
        <v>150</v>
      </c>
      <c r="S62" s="242" t="s">
        <v>150</v>
      </c>
      <c r="T62" s="242" t="s">
        <v>150</v>
      </c>
      <c r="U62" s="242" t="s">
        <v>150</v>
      </c>
      <c r="V62" s="242" t="s">
        <v>150</v>
      </c>
      <c r="W62" s="242" t="s">
        <v>150</v>
      </c>
      <c r="X62" s="242" t="s">
        <v>150</v>
      </c>
      <c r="Y62" s="130"/>
      <c r="Z62" s="110"/>
    </row>
    <row r="63" spans="2:26" ht="58.5" customHeight="1">
      <c r="B63" s="130">
        <v>55</v>
      </c>
      <c r="C63" s="235" t="s">
        <v>2839</v>
      </c>
      <c r="D63" s="235" t="s">
        <v>2869</v>
      </c>
      <c r="E63" s="130" t="s">
        <v>53</v>
      </c>
      <c r="F63" s="130" t="s">
        <v>6</v>
      </c>
      <c r="G63" s="169" t="s">
        <v>127</v>
      </c>
      <c r="H63" s="110"/>
      <c r="I63" s="110"/>
      <c r="J63" s="324">
        <v>300000</v>
      </c>
      <c r="K63" s="110"/>
      <c r="L63" s="110"/>
      <c r="M63" s="110"/>
      <c r="N63" s="110"/>
      <c r="O63" s="242">
        <v>1</v>
      </c>
      <c r="P63" s="242" t="s">
        <v>150</v>
      </c>
      <c r="Q63" s="242" t="s">
        <v>150</v>
      </c>
      <c r="R63" s="242" t="s">
        <v>150</v>
      </c>
      <c r="S63" s="242" t="s">
        <v>150</v>
      </c>
      <c r="T63" s="242" t="s">
        <v>150</v>
      </c>
      <c r="U63" s="242" t="s">
        <v>150</v>
      </c>
      <c r="V63" s="242" t="s">
        <v>150</v>
      </c>
      <c r="W63" s="242" t="s">
        <v>150</v>
      </c>
      <c r="X63" s="242" t="s">
        <v>150</v>
      </c>
      <c r="Y63" s="130"/>
      <c r="Z63" s="110"/>
    </row>
    <row r="64" spans="2:26" ht="58.5" customHeight="1">
      <c r="B64" s="130">
        <v>56</v>
      </c>
      <c r="C64" s="235" t="s">
        <v>2840</v>
      </c>
      <c r="D64" s="235" t="s">
        <v>2870</v>
      </c>
      <c r="E64" s="130" t="s">
        <v>53</v>
      </c>
      <c r="F64" s="130" t="s">
        <v>6</v>
      </c>
      <c r="G64" s="169" t="s">
        <v>127</v>
      </c>
      <c r="H64" s="110"/>
      <c r="I64" s="110"/>
      <c r="J64" s="324">
        <v>300000</v>
      </c>
      <c r="K64" s="110"/>
      <c r="L64" s="110"/>
      <c r="M64" s="110"/>
      <c r="N64" s="110"/>
      <c r="O64" s="242">
        <v>1</v>
      </c>
      <c r="P64" s="242" t="s">
        <v>150</v>
      </c>
      <c r="Q64" s="242" t="s">
        <v>150</v>
      </c>
      <c r="R64" s="242" t="s">
        <v>150</v>
      </c>
      <c r="S64" s="242" t="s">
        <v>150</v>
      </c>
      <c r="T64" s="242" t="s">
        <v>150</v>
      </c>
      <c r="U64" s="242" t="s">
        <v>150</v>
      </c>
      <c r="V64" s="242" t="s">
        <v>150</v>
      </c>
      <c r="W64" s="242" t="s">
        <v>150</v>
      </c>
      <c r="X64" s="242" t="s">
        <v>150</v>
      </c>
      <c r="Y64" s="130"/>
      <c r="Z64" s="110"/>
    </row>
    <row r="65" spans="2:26" ht="58.5" customHeight="1">
      <c r="B65" s="130">
        <v>57</v>
      </c>
      <c r="C65" s="235" t="s">
        <v>2841</v>
      </c>
      <c r="D65" s="235" t="s">
        <v>2871</v>
      </c>
      <c r="E65" s="130" t="s">
        <v>53</v>
      </c>
      <c r="F65" s="130" t="s">
        <v>6</v>
      </c>
      <c r="G65" s="169" t="s">
        <v>127</v>
      </c>
      <c r="H65" s="110"/>
      <c r="I65" s="110"/>
      <c r="J65" s="324">
        <v>300000</v>
      </c>
      <c r="K65" s="110"/>
      <c r="L65" s="110"/>
      <c r="M65" s="110"/>
      <c r="N65" s="110"/>
      <c r="O65" s="242">
        <v>1</v>
      </c>
      <c r="P65" s="242" t="s">
        <v>150</v>
      </c>
      <c r="Q65" s="242" t="s">
        <v>150</v>
      </c>
      <c r="R65" s="242" t="s">
        <v>150</v>
      </c>
      <c r="S65" s="242" t="s">
        <v>150</v>
      </c>
      <c r="T65" s="242" t="s">
        <v>150</v>
      </c>
      <c r="U65" s="242" t="s">
        <v>150</v>
      </c>
      <c r="V65" s="242" t="s">
        <v>150</v>
      </c>
      <c r="W65" s="242" t="s">
        <v>150</v>
      </c>
      <c r="X65" s="242" t="s">
        <v>150</v>
      </c>
      <c r="Y65" s="130"/>
      <c r="Z65" s="110"/>
    </row>
    <row r="66" spans="2:26" ht="58.5" customHeight="1">
      <c r="B66" s="130">
        <v>58</v>
      </c>
      <c r="C66" s="235" t="s">
        <v>2842</v>
      </c>
      <c r="D66" s="235" t="s">
        <v>2872</v>
      </c>
      <c r="E66" s="130" t="s">
        <v>53</v>
      </c>
      <c r="F66" s="130" t="s">
        <v>6</v>
      </c>
      <c r="G66" s="169" t="s">
        <v>127</v>
      </c>
      <c r="H66" s="110"/>
      <c r="I66" s="110"/>
      <c r="J66" s="324">
        <v>300000</v>
      </c>
      <c r="K66" s="110"/>
      <c r="L66" s="110"/>
      <c r="M66" s="110"/>
      <c r="N66" s="110"/>
      <c r="O66" s="242">
        <v>1</v>
      </c>
      <c r="P66" s="242" t="s">
        <v>150</v>
      </c>
      <c r="Q66" s="242" t="s">
        <v>150</v>
      </c>
      <c r="R66" s="242" t="s">
        <v>150</v>
      </c>
      <c r="S66" s="242" t="s">
        <v>150</v>
      </c>
      <c r="T66" s="242" t="s">
        <v>150</v>
      </c>
      <c r="U66" s="242" t="s">
        <v>150</v>
      </c>
      <c r="V66" s="242" t="s">
        <v>150</v>
      </c>
      <c r="W66" s="242" t="s">
        <v>150</v>
      </c>
      <c r="X66" s="242" t="s">
        <v>150</v>
      </c>
      <c r="Y66" s="130"/>
      <c r="Z66" s="110"/>
    </row>
    <row r="67" spans="2:26" ht="58.5" customHeight="1">
      <c r="B67" s="130">
        <v>59</v>
      </c>
      <c r="C67" s="235" t="s">
        <v>2843</v>
      </c>
      <c r="D67" s="235" t="s">
        <v>2873</v>
      </c>
      <c r="E67" s="130" t="s">
        <v>53</v>
      </c>
      <c r="F67" s="130" t="s">
        <v>6</v>
      </c>
      <c r="G67" s="169" t="s">
        <v>127</v>
      </c>
      <c r="H67" s="110"/>
      <c r="I67" s="110"/>
      <c r="J67" s="324">
        <v>300000</v>
      </c>
      <c r="K67" s="110"/>
      <c r="L67" s="110"/>
      <c r="M67" s="110"/>
      <c r="N67" s="110"/>
      <c r="O67" s="242">
        <v>1</v>
      </c>
      <c r="P67" s="242" t="s">
        <v>150</v>
      </c>
      <c r="Q67" s="242" t="s">
        <v>150</v>
      </c>
      <c r="R67" s="242" t="s">
        <v>150</v>
      </c>
      <c r="S67" s="242" t="s">
        <v>150</v>
      </c>
      <c r="T67" s="242" t="s">
        <v>150</v>
      </c>
      <c r="U67" s="242" t="s">
        <v>150</v>
      </c>
      <c r="V67" s="242" t="s">
        <v>150</v>
      </c>
      <c r="W67" s="242" t="s">
        <v>150</v>
      </c>
      <c r="X67" s="242" t="s">
        <v>150</v>
      </c>
      <c r="Y67" s="130"/>
      <c r="Z67" s="110"/>
    </row>
    <row r="68" spans="2:26" ht="58.5" customHeight="1">
      <c r="B68" s="130">
        <v>60</v>
      </c>
      <c r="C68" s="235" t="s">
        <v>2844</v>
      </c>
      <c r="D68" s="235" t="s">
        <v>2873</v>
      </c>
      <c r="E68" s="130" t="s">
        <v>53</v>
      </c>
      <c r="F68" s="130" t="s">
        <v>6</v>
      </c>
      <c r="G68" s="169" t="s">
        <v>127</v>
      </c>
      <c r="H68" s="110"/>
      <c r="I68" s="110"/>
      <c r="J68" s="324">
        <v>300000</v>
      </c>
      <c r="K68" s="110"/>
      <c r="L68" s="110"/>
      <c r="M68" s="110"/>
      <c r="N68" s="110"/>
      <c r="O68" s="242">
        <v>1</v>
      </c>
      <c r="P68" s="242" t="s">
        <v>150</v>
      </c>
      <c r="Q68" s="242" t="s">
        <v>150</v>
      </c>
      <c r="R68" s="242" t="s">
        <v>150</v>
      </c>
      <c r="S68" s="242" t="s">
        <v>150</v>
      </c>
      <c r="T68" s="242" t="s">
        <v>150</v>
      </c>
      <c r="U68" s="242" t="s">
        <v>150</v>
      </c>
      <c r="V68" s="242" t="s">
        <v>150</v>
      </c>
      <c r="W68" s="242" t="s">
        <v>150</v>
      </c>
      <c r="X68" s="242" t="s">
        <v>150</v>
      </c>
      <c r="Y68" s="130"/>
      <c r="Z68" s="110"/>
    </row>
    <row r="69" spans="2:26" ht="58.5" customHeight="1">
      <c r="B69" s="130">
        <v>61</v>
      </c>
      <c r="C69" s="235" t="s">
        <v>2845</v>
      </c>
      <c r="D69" s="235" t="s">
        <v>2874</v>
      </c>
      <c r="E69" s="130" t="s">
        <v>53</v>
      </c>
      <c r="F69" s="130" t="s">
        <v>6</v>
      </c>
      <c r="G69" s="169" t="s">
        <v>127</v>
      </c>
      <c r="H69" s="110"/>
      <c r="I69" s="110"/>
      <c r="J69" s="324">
        <v>300000</v>
      </c>
      <c r="K69" s="110"/>
      <c r="L69" s="110"/>
      <c r="M69" s="110"/>
      <c r="N69" s="110"/>
      <c r="O69" s="242">
        <v>1</v>
      </c>
      <c r="P69" s="242" t="s">
        <v>150</v>
      </c>
      <c r="Q69" s="242" t="s">
        <v>150</v>
      </c>
      <c r="R69" s="242" t="s">
        <v>150</v>
      </c>
      <c r="S69" s="242" t="s">
        <v>150</v>
      </c>
      <c r="T69" s="242" t="s">
        <v>150</v>
      </c>
      <c r="U69" s="242" t="s">
        <v>150</v>
      </c>
      <c r="V69" s="242" t="s">
        <v>150</v>
      </c>
      <c r="W69" s="242" t="s">
        <v>150</v>
      </c>
      <c r="X69" s="242" t="s">
        <v>150</v>
      </c>
      <c r="Y69" s="130"/>
      <c r="Z69" s="110"/>
    </row>
    <row r="70" spans="2:26" ht="58.5" customHeight="1">
      <c r="B70" s="130">
        <v>62</v>
      </c>
      <c r="C70" s="235" t="s">
        <v>2846</v>
      </c>
      <c r="D70" s="235" t="s">
        <v>2875</v>
      </c>
      <c r="E70" s="130" t="s">
        <v>53</v>
      </c>
      <c r="F70" s="130" t="s">
        <v>6</v>
      </c>
      <c r="G70" s="169" t="s">
        <v>127</v>
      </c>
      <c r="H70" s="110"/>
      <c r="I70" s="110"/>
      <c r="J70" s="324">
        <v>300000</v>
      </c>
      <c r="K70" s="110"/>
      <c r="L70" s="110"/>
      <c r="M70" s="110"/>
      <c r="N70" s="110"/>
      <c r="O70" s="242">
        <v>1</v>
      </c>
      <c r="P70" s="242" t="s">
        <v>150</v>
      </c>
      <c r="Q70" s="242" t="s">
        <v>150</v>
      </c>
      <c r="R70" s="242" t="s">
        <v>150</v>
      </c>
      <c r="S70" s="242" t="s">
        <v>150</v>
      </c>
      <c r="T70" s="242" t="s">
        <v>150</v>
      </c>
      <c r="U70" s="242" t="s">
        <v>150</v>
      </c>
      <c r="V70" s="242" t="s">
        <v>150</v>
      </c>
      <c r="W70" s="242" t="s">
        <v>150</v>
      </c>
      <c r="X70" s="242" t="s">
        <v>150</v>
      </c>
      <c r="Y70" s="130"/>
      <c r="Z70" s="110"/>
    </row>
    <row r="71" spans="2:26" ht="58.5" customHeight="1">
      <c r="B71" s="130">
        <v>63</v>
      </c>
      <c r="C71" s="235" t="s">
        <v>2847</v>
      </c>
      <c r="D71" s="235" t="s">
        <v>2876</v>
      </c>
      <c r="E71" s="130" t="s">
        <v>53</v>
      </c>
      <c r="F71" s="130" t="s">
        <v>6</v>
      </c>
      <c r="G71" s="169" t="s">
        <v>127</v>
      </c>
      <c r="H71" s="110"/>
      <c r="I71" s="110"/>
      <c r="J71" s="324">
        <v>300000</v>
      </c>
      <c r="K71" s="110"/>
      <c r="L71" s="110"/>
      <c r="M71" s="110"/>
      <c r="N71" s="110"/>
      <c r="O71" s="242">
        <v>1</v>
      </c>
      <c r="P71" s="242" t="s">
        <v>150</v>
      </c>
      <c r="Q71" s="242" t="s">
        <v>150</v>
      </c>
      <c r="R71" s="242" t="s">
        <v>150</v>
      </c>
      <c r="S71" s="242" t="s">
        <v>150</v>
      </c>
      <c r="T71" s="242" t="s">
        <v>150</v>
      </c>
      <c r="U71" s="242" t="s">
        <v>150</v>
      </c>
      <c r="V71" s="242" t="s">
        <v>150</v>
      </c>
      <c r="W71" s="242" t="s">
        <v>150</v>
      </c>
      <c r="X71" s="242" t="s">
        <v>150</v>
      </c>
      <c r="Y71" s="130"/>
      <c r="Z71" s="110"/>
    </row>
    <row r="72" spans="2:26" ht="58.5" customHeight="1">
      <c r="B72" s="130">
        <v>64</v>
      </c>
      <c r="C72" s="235" t="s">
        <v>2848</v>
      </c>
      <c r="D72" s="235" t="s">
        <v>2877</v>
      </c>
      <c r="E72" s="130" t="s">
        <v>53</v>
      </c>
      <c r="F72" s="130" t="s">
        <v>6</v>
      </c>
      <c r="G72" s="169" t="s">
        <v>127</v>
      </c>
      <c r="H72" s="110"/>
      <c r="I72" s="110"/>
      <c r="J72" s="324">
        <v>300000</v>
      </c>
      <c r="K72" s="110"/>
      <c r="L72" s="110"/>
      <c r="M72" s="110"/>
      <c r="N72" s="110"/>
      <c r="O72" s="242">
        <v>1</v>
      </c>
      <c r="P72" s="242" t="s">
        <v>150</v>
      </c>
      <c r="Q72" s="242" t="s">
        <v>150</v>
      </c>
      <c r="R72" s="242" t="s">
        <v>150</v>
      </c>
      <c r="S72" s="242" t="s">
        <v>150</v>
      </c>
      <c r="T72" s="242" t="s">
        <v>150</v>
      </c>
      <c r="U72" s="242" t="s">
        <v>150</v>
      </c>
      <c r="V72" s="242" t="s">
        <v>150</v>
      </c>
      <c r="W72" s="242" t="s">
        <v>150</v>
      </c>
      <c r="X72" s="242" t="s">
        <v>150</v>
      </c>
      <c r="Y72" s="130"/>
      <c r="Z72" s="110"/>
    </row>
    <row r="73" spans="2:26" ht="58.5" customHeight="1">
      <c r="B73" s="130">
        <v>65</v>
      </c>
      <c r="C73" s="235" t="s">
        <v>2849</v>
      </c>
      <c r="D73" s="235" t="s">
        <v>2878</v>
      </c>
      <c r="E73" s="130" t="s">
        <v>53</v>
      </c>
      <c r="F73" s="130" t="s">
        <v>6</v>
      </c>
      <c r="G73" s="169" t="s">
        <v>127</v>
      </c>
      <c r="H73" s="110"/>
      <c r="I73" s="110"/>
      <c r="J73" s="324">
        <v>300000</v>
      </c>
      <c r="K73" s="110"/>
      <c r="L73" s="110"/>
      <c r="M73" s="110"/>
      <c r="N73" s="110"/>
      <c r="O73" s="242">
        <v>1</v>
      </c>
      <c r="P73" s="242" t="s">
        <v>150</v>
      </c>
      <c r="Q73" s="242" t="s">
        <v>150</v>
      </c>
      <c r="R73" s="242" t="s">
        <v>150</v>
      </c>
      <c r="S73" s="242" t="s">
        <v>150</v>
      </c>
      <c r="T73" s="242" t="s">
        <v>150</v>
      </c>
      <c r="U73" s="242" t="s">
        <v>150</v>
      </c>
      <c r="V73" s="242" t="s">
        <v>150</v>
      </c>
      <c r="W73" s="242" t="s">
        <v>150</v>
      </c>
      <c r="X73" s="242" t="s">
        <v>150</v>
      </c>
      <c r="Y73" s="130"/>
      <c r="Z73" s="110"/>
    </row>
    <row r="74" spans="2:26" ht="58.5" customHeight="1">
      <c r="B74" s="130">
        <v>66</v>
      </c>
      <c r="C74" s="235" t="s">
        <v>2850</v>
      </c>
      <c r="D74" s="235" t="s">
        <v>2879</v>
      </c>
      <c r="E74" s="130" t="s">
        <v>53</v>
      </c>
      <c r="F74" s="130" t="s">
        <v>6</v>
      </c>
      <c r="G74" s="169" t="s">
        <v>127</v>
      </c>
      <c r="H74" s="110"/>
      <c r="I74" s="110"/>
      <c r="J74" s="324">
        <v>300000</v>
      </c>
      <c r="K74" s="110"/>
      <c r="L74" s="110"/>
      <c r="M74" s="110"/>
      <c r="N74" s="110"/>
      <c r="O74" s="242">
        <v>1</v>
      </c>
      <c r="P74" s="242" t="s">
        <v>150</v>
      </c>
      <c r="Q74" s="242" t="s">
        <v>150</v>
      </c>
      <c r="R74" s="242" t="s">
        <v>150</v>
      </c>
      <c r="S74" s="242" t="s">
        <v>150</v>
      </c>
      <c r="T74" s="242" t="s">
        <v>150</v>
      </c>
      <c r="U74" s="242" t="s">
        <v>150</v>
      </c>
      <c r="V74" s="242" t="s">
        <v>150</v>
      </c>
      <c r="W74" s="242" t="s">
        <v>150</v>
      </c>
      <c r="X74" s="242" t="s">
        <v>150</v>
      </c>
      <c r="Y74" s="130"/>
      <c r="Z74" s="110"/>
    </row>
    <row r="75" spans="2:26" ht="58.5" customHeight="1">
      <c r="B75" s="130">
        <v>67</v>
      </c>
      <c r="C75" s="235" t="s">
        <v>2851</v>
      </c>
      <c r="D75" s="235" t="s">
        <v>2880</v>
      </c>
      <c r="E75" s="130" t="s">
        <v>53</v>
      </c>
      <c r="F75" s="130" t="s">
        <v>6</v>
      </c>
      <c r="G75" s="169" t="s">
        <v>127</v>
      </c>
      <c r="H75" s="110"/>
      <c r="I75" s="110"/>
      <c r="J75" s="324">
        <v>300000</v>
      </c>
      <c r="K75" s="110"/>
      <c r="L75" s="110"/>
      <c r="M75" s="110"/>
      <c r="N75" s="110"/>
      <c r="O75" s="242">
        <v>1</v>
      </c>
      <c r="P75" s="242" t="s">
        <v>150</v>
      </c>
      <c r="Q75" s="242" t="s">
        <v>150</v>
      </c>
      <c r="R75" s="242" t="s">
        <v>150</v>
      </c>
      <c r="S75" s="242" t="s">
        <v>150</v>
      </c>
      <c r="T75" s="242" t="s">
        <v>150</v>
      </c>
      <c r="U75" s="242" t="s">
        <v>150</v>
      </c>
      <c r="V75" s="242" t="s">
        <v>150</v>
      </c>
      <c r="W75" s="242" t="s">
        <v>150</v>
      </c>
      <c r="X75" s="242" t="s">
        <v>150</v>
      </c>
      <c r="Y75" s="130"/>
      <c r="Z75" s="110"/>
    </row>
    <row r="76" spans="2:26" ht="58.5" customHeight="1">
      <c r="B76" s="130">
        <v>68</v>
      </c>
      <c r="C76" s="235" t="s">
        <v>2852</v>
      </c>
      <c r="D76" s="235" t="s">
        <v>2881</v>
      </c>
      <c r="E76" s="130" t="s">
        <v>53</v>
      </c>
      <c r="F76" s="130" t="s">
        <v>6</v>
      </c>
      <c r="G76" s="169" t="s">
        <v>127</v>
      </c>
      <c r="H76" s="110"/>
      <c r="I76" s="110"/>
      <c r="J76" s="324">
        <v>300000</v>
      </c>
      <c r="K76" s="110"/>
      <c r="L76" s="110"/>
      <c r="M76" s="110"/>
      <c r="N76" s="110"/>
      <c r="O76" s="242">
        <v>1</v>
      </c>
      <c r="P76" s="242" t="s">
        <v>150</v>
      </c>
      <c r="Q76" s="242" t="s">
        <v>150</v>
      </c>
      <c r="R76" s="242" t="s">
        <v>150</v>
      </c>
      <c r="S76" s="242" t="s">
        <v>150</v>
      </c>
      <c r="T76" s="242" t="s">
        <v>150</v>
      </c>
      <c r="U76" s="242" t="s">
        <v>150</v>
      </c>
      <c r="V76" s="242" t="s">
        <v>150</v>
      </c>
      <c r="W76" s="242" t="s">
        <v>150</v>
      </c>
      <c r="X76" s="242" t="s">
        <v>150</v>
      </c>
      <c r="Y76" s="130"/>
      <c r="Z76" s="110"/>
    </row>
    <row r="77" spans="2:26" ht="58.5" customHeight="1">
      <c r="B77" s="130">
        <v>69</v>
      </c>
      <c r="C77" s="235" t="s">
        <v>2853</v>
      </c>
      <c r="D77" s="235" t="s">
        <v>2882</v>
      </c>
      <c r="E77" s="130" t="s">
        <v>53</v>
      </c>
      <c r="F77" s="130" t="s">
        <v>6</v>
      </c>
      <c r="G77" s="169" t="s">
        <v>127</v>
      </c>
      <c r="H77" s="110"/>
      <c r="I77" s="110"/>
      <c r="J77" s="324">
        <v>300000</v>
      </c>
      <c r="K77" s="110"/>
      <c r="L77" s="110"/>
      <c r="M77" s="110"/>
      <c r="N77" s="110"/>
      <c r="O77" s="242">
        <v>1</v>
      </c>
      <c r="P77" s="242" t="s">
        <v>150</v>
      </c>
      <c r="Q77" s="242" t="s">
        <v>150</v>
      </c>
      <c r="R77" s="242" t="s">
        <v>150</v>
      </c>
      <c r="S77" s="242" t="s">
        <v>150</v>
      </c>
      <c r="T77" s="242" t="s">
        <v>150</v>
      </c>
      <c r="U77" s="242" t="s">
        <v>150</v>
      </c>
      <c r="V77" s="242" t="s">
        <v>150</v>
      </c>
      <c r="W77" s="242" t="s">
        <v>150</v>
      </c>
      <c r="X77" s="242" t="s">
        <v>150</v>
      </c>
      <c r="Y77" s="130"/>
      <c r="Z77" s="110"/>
    </row>
    <row r="78" spans="2:26" ht="58.5" customHeight="1">
      <c r="B78" s="130">
        <v>70</v>
      </c>
      <c r="C78" s="235" t="s">
        <v>2854</v>
      </c>
      <c r="D78" s="235" t="s">
        <v>2883</v>
      </c>
      <c r="E78" s="130" t="s">
        <v>53</v>
      </c>
      <c r="F78" s="130" t="s">
        <v>6</v>
      </c>
      <c r="G78" s="169" t="s">
        <v>127</v>
      </c>
      <c r="H78" s="110"/>
      <c r="I78" s="110"/>
      <c r="J78" s="324">
        <v>300000</v>
      </c>
      <c r="K78" s="110"/>
      <c r="L78" s="110"/>
      <c r="M78" s="110"/>
      <c r="N78" s="110"/>
      <c r="O78" s="242">
        <v>1</v>
      </c>
      <c r="P78" s="242" t="s">
        <v>150</v>
      </c>
      <c r="Q78" s="242" t="s">
        <v>150</v>
      </c>
      <c r="R78" s="242" t="s">
        <v>150</v>
      </c>
      <c r="S78" s="242" t="s">
        <v>150</v>
      </c>
      <c r="T78" s="242" t="s">
        <v>150</v>
      </c>
      <c r="U78" s="242" t="s">
        <v>150</v>
      </c>
      <c r="V78" s="242" t="s">
        <v>150</v>
      </c>
      <c r="W78" s="242" t="s">
        <v>150</v>
      </c>
      <c r="X78" s="242" t="s">
        <v>150</v>
      </c>
      <c r="Y78" s="130"/>
      <c r="Z78" s="110"/>
    </row>
    <row r="79" spans="2:26" ht="58.5" customHeight="1">
      <c r="B79" s="130">
        <v>71</v>
      </c>
      <c r="C79" s="235" t="s">
        <v>2855</v>
      </c>
      <c r="D79" s="235" t="s">
        <v>2883</v>
      </c>
      <c r="E79" s="130" t="s">
        <v>53</v>
      </c>
      <c r="F79" s="130" t="s">
        <v>6</v>
      </c>
      <c r="G79" s="169" t="s">
        <v>127</v>
      </c>
      <c r="H79" s="110"/>
      <c r="I79" s="110"/>
      <c r="J79" s="324">
        <v>300000</v>
      </c>
      <c r="K79" s="110"/>
      <c r="L79" s="110"/>
      <c r="M79" s="110"/>
      <c r="N79" s="110"/>
      <c r="O79" s="242">
        <v>1</v>
      </c>
      <c r="P79" s="242" t="s">
        <v>150</v>
      </c>
      <c r="Q79" s="242" t="s">
        <v>150</v>
      </c>
      <c r="R79" s="242" t="s">
        <v>150</v>
      </c>
      <c r="S79" s="242" t="s">
        <v>150</v>
      </c>
      <c r="T79" s="242" t="s">
        <v>150</v>
      </c>
      <c r="U79" s="242" t="s">
        <v>150</v>
      </c>
      <c r="V79" s="242" t="s">
        <v>150</v>
      </c>
      <c r="W79" s="242" t="s">
        <v>150</v>
      </c>
      <c r="X79" s="242" t="s">
        <v>150</v>
      </c>
      <c r="Y79" s="130"/>
      <c r="Z79" s="110"/>
    </row>
    <row r="80" spans="2:26" ht="58.5" customHeight="1">
      <c r="B80" s="130">
        <v>72</v>
      </c>
      <c r="C80" s="235" t="s">
        <v>2856</v>
      </c>
      <c r="D80" s="235" t="s">
        <v>2884</v>
      </c>
      <c r="E80" s="130" t="s">
        <v>53</v>
      </c>
      <c r="F80" s="130" t="s">
        <v>6</v>
      </c>
      <c r="G80" s="169" t="s">
        <v>127</v>
      </c>
      <c r="H80" s="110"/>
      <c r="I80" s="110"/>
      <c r="J80" s="324">
        <v>300000</v>
      </c>
      <c r="K80" s="110"/>
      <c r="L80" s="110"/>
      <c r="M80" s="110"/>
      <c r="N80" s="110"/>
      <c r="O80" s="242">
        <v>1</v>
      </c>
      <c r="P80" s="242" t="s">
        <v>150</v>
      </c>
      <c r="Q80" s="242" t="s">
        <v>150</v>
      </c>
      <c r="R80" s="242" t="s">
        <v>150</v>
      </c>
      <c r="S80" s="242" t="s">
        <v>150</v>
      </c>
      <c r="T80" s="242" t="s">
        <v>150</v>
      </c>
      <c r="U80" s="242" t="s">
        <v>150</v>
      </c>
      <c r="V80" s="242" t="s">
        <v>150</v>
      </c>
      <c r="W80" s="242" t="s">
        <v>150</v>
      </c>
      <c r="X80" s="242" t="s">
        <v>150</v>
      </c>
      <c r="Y80" s="130"/>
      <c r="Z80" s="110"/>
    </row>
    <row r="81" spans="2:26" ht="58.5" customHeight="1">
      <c r="B81" s="130">
        <v>73</v>
      </c>
      <c r="C81" s="235" t="s">
        <v>2857</v>
      </c>
      <c r="D81" s="235" t="s">
        <v>2885</v>
      </c>
      <c r="E81" s="130" t="s">
        <v>53</v>
      </c>
      <c r="F81" s="130" t="s">
        <v>6</v>
      </c>
      <c r="G81" s="169" t="s">
        <v>127</v>
      </c>
      <c r="H81" s="110"/>
      <c r="I81" s="110"/>
      <c r="J81" s="324">
        <v>300000</v>
      </c>
      <c r="K81" s="110"/>
      <c r="L81" s="110"/>
      <c r="M81" s="110"/>
      <c r="N81" s="110"/>
      <c r="O81" s="242">
        <v>1</v>
      </c>
      <c r="P81" s="242" t="s">
        <v>150</v>
      </c>
      <c r="Q81" s="242" t="s">
        <v>150</v>
      </c>
      <c r="R81" s="242" t="s">
        <v>150</v>
      </c>
      <c r="S81" s="242" t="s">
        <v>150</v>
      </c>
      <c r="T81" s="242" t="s">
        <v>150</v>
      </c>
      <c r="U81" s="242" t="s">
        <v>150</v>
      </c>
      <c r="V81" s="242" t="s">
        <v>150</v>
      </c>
      <c r="W81" s="242" t="s">
        <v>150</v>
      </c>
      <c r="X81" s="242" t="s">
        <v>150</v>
      </c>
      <c r="Y81" s="130"/>
      <c r="Z81" s="110"/>
    </row>
    <row r="82" spans="2:26" ht="58.5" customHeight="1">
      <c r="B82" s="130">
        <v>74</v>
      </c>
      <c r="C82" s="235" t="s">
        <v>2858</v>
      </c>
      <c r="D82" s="235" t="s">
        <v>2886</v>
      </c>
      <c r="E82" s="130" t="s">
        <v>53</v>
      </c>
      <c r="F82" s="130" t="s">
        <v>6</v>
      </c>
      <c r="G82" s="169" t="s">
        <v>127</v>
      </c>
      <c r="H82" s="110"/>
      <c r="I82" s="110"/>
      <c r="J82" s="324">
        <v>300000</v>
      </c>
      <c r="K82" s="110"/>
      <c r="L82" s="110"/>
      <c r="M82" s="110"/>
      <c r="N82" s="110"/>
      <c r="O82" s="242">
        <v>1</v>
      </c>
      <c r="P82" s="242" t="s">
        <v>150</v>
      </c>
      <c r="Q82" s="242" t="s">
        <v>150</v>
      </c>
      <c r="R82" s="242" t="s">
        <v>150</v>
      </c>
      <c r="S82" s="242" t="s">
        <v>150</v>
      </c>
      <c r="T82" s="242" t="s">
        <v>150</v>
      </c>
      <c r="U82" s="242" t="s">
        <v>150</v>
      </c>
      <c r="V82" s="242" t="s">
        <v>150</v>
      </c>
      <c r="W82" s="242" t="s">
        <v>150</v>
      </c>
      <c r="X82" s="242" t="s">
        <v>150</v>
      </c>
      <c r="Y82" s="130"/>
      <c r="Z82" s="110"/>
    </row>
    <row r="83" spans="2:26" ht="58.5" customHeight="1">
      <c r="B83" s="130">
        <v>75</v>
      </c>
      <c r="C83" s="235" t="s">
        <v>2859</v>
      </c>
      <c r="D83" s="235" t="s">
        <v>2887</v>
      </c>
      <c r="E83" s="130" t="s">
        <v>53</v>
      </c>
      <c r="F83" s="130" t="s">
        <v>6</v>
      </c>
      <c r="G83" s="169" t="s">
        <v>127</v>
      </c>
      <c r="H83" s="110"/>
      <c r="I83" s="110"/>
      <c r="J83" s="324">
        <v>300000</v>
      </c>
      <c r="K83" s="110"/>
      <c r="L83" s="110"/>
      <c r="M83" s="110"/>
      <c r="N83" s="110"/>
      <c r="O83" s="242">
        <v>1</v>
      </c>
      <c r="P83" s="242" t="s">
        <v>150</v>
      </c>
      <c r="Q83" s="242" t="s">
        <v>150</v>
      </c>
      <c r="R83" s="242" t="s">
        <v>150</v>
      </c>
      <c r="S83" s="242" t="s">
        <v>150</v>
      </c>
      <c r="T83" s="242" t="s">
        <v>150</v>
      </c>
      <c r="U83" s="242" t="s">
        <v>150</v>
      </c>
      <c r="V83" s="242" t="s">
        <v>150</v>
      </c>
      <c r="W83" s="242" t="s">
        <v>150</v>
      </c>
      <c r="X83" s="242" t="s">
        <v>150</v>
      </c>
      <c r="Y83" s="130"/>
      <c r="Z83" s="110"/>
    </row>
    <row r="84" spans="2:26" ht="58.5" customHeight="1">
      <c r="B84" s="130">
        <v>76</v>
      </c>
      <c r="C84" s="235" t="s">
        <v>2860</v>
      </c>
      <c r="D84" s="235" t="s">
        <v>2888</v>
      </c>
      <c r="E84" s="130" t="s">
        <v>53</v>
      </c>
      <c r="F84" s="130" t="s">
        <v>6</v>
      </c>
      <c r="G84" s="169" t="s">
        <v>127</v>
      </c>
      <c r="H84" s="110"/>
      <c r="I84" s="110"/>
      <c r="J84" s="324">
        <v>300000</v>
      </c>
      <c r="K84" s="110"/>
      <c r="L84" s="110"/>
      <c r="M84" s="110"/>
      <c r="N84" s="110"/>
      <c r="O84" s="242">
        <v>1</v>
      </c>
      <c r="P84" s="242" t="s">
        <v>150</v>
      </c>
      <c r="Q84" s="242" t="s">
        <v>150</v>
      </c>
      <c r="R84" s="242" t="s">
        <v>150</v>
      </c>
      <c r="S84" s="242" t="s">
        <v>150</v>
      </c>
      <c r="T84" s="242" t="s">
        <v>150</v>
      </c>
      <c r="U84" s="242" t="s">
        <v>150</v>
      </c>
      <c r="V84" s="242" t="s">
        <v>150</v>
      </c>
      <c r="W84" s="242" t="s">
        <v>150</v>
      </c>
      <c r="X84" s="242" t="s">
        <v>150</v>
      </c>
      <c r="Y84" s="130"/>
      <c r="Z84" s="110"/>
    </row>
    <row r="85" spans="2:26" ht="58.5" customHeight="1">
      <c r="B85" s="130">
        <v>77</v>
      </c>
      <c r="C85" s="235" t="s">
        <v>2861</v>
      </c>
      <c r="D85" s="235" t="s">
        <v>2889</v>
      </c>
      <c r="E85" s="130" t="s">
        <v>53</v>
      </c>
      <c r="F85" s="130" t="s">
        <v>6</v>
      </c>
      <c r="G85" s="169" t="s">
        <v>127</v>
      </c>
      <c r="H85" s="110"/>
      <c r="I85" s="110"/>
      <c r="J85" s="324">
        <v>300000</v>
      </c>
      <c r="K85" s="110"/>
      <c r="L85" s="110"/>
      <c r="M85" s="110"/>
      <c r="N85" s="110"/>
      <c r="O85" s="242">
        <v>1</v>
      </c>
      <c r="P85" s="242" t="s">
        <v>150</v>
      </c>
      <c r="Q85" s="242" t="s">
        <v>150</v>
      </c>
      <c r="R85" s="242" t="s">
        <v>150</v>
      </c>
      <c r="S85" s="242" t="s">
        <v>150</v>
      </c>
      <c r="T85" s="242" t="s">
        <v>150</v>
      </c>
      <c r="U85" s="242" t="s">
        <v>150</v>
      </c>
      <c r="V85" s="242" t="s">
        <v>150</v>
      </c>
      <c r="W85" s="242" t="s">
        <v>150</v>
      </c>
      <c r="X85" s="242" t="s">
        <v>150</v>
      </c>
      <c r="Y85" s="130"/>
      <c r="Z85" s="110"/>
    </row>
    <row r="86" spans="2:26" ht="58.5" customHeight="1">
      <c r="B86" s="130">
        <v>78</v>
      </c>
      <c r="C86" s="235" t="s">
        <v>2862</v>
      </c>
      <c r="D86" s="235" t="s">
        <v>2890</v>
      </c>
      <c r="E86" s="130" t="s">
        <v>53</v>
      </c>
      <c r="F86" s="130" t="s">
        <v>6</v>
      </c>
      <c r="G86" s="169" t="s">
        <v>127</v>
      </c>
      <c r="H86" s="110"/>
      <c r="I86" s="110"/>
      <c r="J86" s="324">
        <v>300000</v>
      </c>
      <c r="K86" s="110"/>
      <c r="L86" s="110"/>
      <c r="M86" s="110"/>
      <c r="N86" s="110"/>
      <c r="O86" s="242">
        <v>1</v>
      </c>
      <c r="P86" s="242" t="s">
        <v>150</v>
      </c>
      <c r="Q86" s="242" t="s">
        <v>150</v>
      </c>
      <c r="R86" s="242" t="s">
        <v>150</v>
      </c>
      <c r="S86" s="242" t="s">
        <v>150</v>
      </c>
      <c r="T86" s="242" t="s">
        <v>150</v>
      </c>
      <c r="U86" s="242" t="s">
        <v>150</v>
      </c>
      <c r="V86" s="242" t="s">
        <v>150</v>
      </c>
      <c r="W86" s="242" t="s">
        <v>150</v>
      </c>
      <c r="X86" s="242" t="s">
        <v>150</v>
      </c>
      <c r="Y86" s="130"/>
      <c r="Z86" s="110"/>
    </row>
    <row r="87" spans="2:26" ht="58.5" customHeight="1">
      <c r="B87" s="130">
        <v>79</v>
      </c>
      <c r="C87" s="235" t="s">
        <v>2863</v>
      </c>
      <c r="D87" s="235" t="s">
        <v>2891</v>
      </c>
      <c r="E87" s="130" t="s">
        <v>53</v>
      </c>
      <c r="F87" s="130" t="s">
        <v>6</v>
      </c>
      <c r="G87" s="169" t="s">
        <v>127</v>
      </c>
      <c r="H87" s="110"/>
      <c r="I87" s="110"/>
      <c r="J87" s="324">
        <v>300000</v>
      </c>
      <c r="K87" s="110"/>
      <c r="L87" s="110"/>
      <c r="M87" s="110"/>
      <c r="N87" s="110"/>
      <c r="O87" s="242">
        <v>1</v>
      </c>
      <c r="P87" s="242" t="s">
        <v>150</v>
      </c>
      <c r="Q87" s="242" t="s">
        <v>150</v>
      </c>
      <c r="R87" s="242" t="s">
        <v>150</v>
      </c>
      <c r="S87" s="242" t="s">
        <v>150</v>
      </c>
      <c r="T87" s="242" t="s">
        <v>150</v>
      </c>
      <c r="U87" s="242" t="s">
        <v>150</v>
      </c>
      <c r="V87" s="242" t="s">
        <v>150</v>
      </c>
      <c r="W87" s="242" t="s">
        <v>150</v>
      </c>
      <c r="X87" s="242" t="s">
        <v>150</v>
      </c>
      <c r="Y87" s="130"/>
      <c r="Z87" s="110"/>
    </row>
    <row r="88" spans="2:26" ht="58.5" customHeight="1">
      <c r="B88" s="130">
        <v>80</v>
      </c>
      <c r="C88" s="137" t="s">
        <v>459</v>
      </c>
      <c r="D88" s="138"/>
      <c r="E88" s="135" t="s">
        <v>45</v>
      </c>
      <c r="F88" s="135" t="s">
        <v>2</v>
      </c>
      <c r="G88" s="169" t="s">
        <v>148</v>
      </c>
      <c r="H88" s="138"/>
      <c r="I88" s="138"/>
      <c r="J88" s="156">
        <v>500000</v>
      </c>
      <c r="K88" s="138"/>
      <c r="L88" s="138"/>
      <c r="M88" s="138"/>
      <c r="N88" s="138"/>
      <c r="O88" s="135" t="s">
        <v>150</v>
      </c>
      <c r="P88" s="135" t="s">
        <v>150</v>
      </c>
      <c r="Q88" s="135" t="s">
        <v>150</v>
      </c>
      <c r="R88" s="135" t="s">
        <v>150</v>
      </c>
      <c r="S88" s="135" t="s">
        <v>150</v>
      </c>
      <c r="T88" s="135" t="s">
        <v>150</v>
      </c>
      <c r="U88" s="135" t="s">
        <v>150</v>
      </c>
      <c r="V88" s="135" t="s">
        <v>150</v>
      </c>
      <c r="W88" s="135" t="s">
        <v>150</v>
      </c>
      <c r="X88" s="135">
        <v>1</v>
      </c>
      <c r="Y88" s="135">
        <v>45</v>
      </c>
      <c r="Z88" s="138"/>
    </row>
    <row r="89" spans="2:26" ht="58.5" customHeight="1">
      <c r="B89" s="130">
        <v>81</v>
      </c>
      <c r="C89" s="137" t="s">
        <v>460</v>
      </c>
      <c r="D89" s="138"/>
      <c r="E89" s="135" t="s">
        <v>45</v>
      </c>
      <c r="F89" s="135" t="s">
        <v>2</v>
      </c>
      <c r="G89" s="169" t="s">
        <v>148</v>
      </c>
      <c r="H89" s="138"/>
      <c r="I89" s="138"/>
      <c r="J89" s="156">
        <v>1000000</v>
      </c>
      <c r="K89" s="138"/>
      <c r="L89" s="138"/>
      <c r="M89" s="138"/>
      <c r="N89" s="138"/>
      <c r="O89" s="135" t="s">
        <v>150</v>
      </c>
      <c r="P89" s="135">
        <v>1</v>
      </c>
      <c r="Q89" s="135" t="s">
        <v>150</v>
      </c>
      <c r="R89" s="135" t="s">
        <v>150</v>
      </c>
      <c r="S89" s="135" t="s">
        <v>150</v>
      </c>
      <c r="T89" s="135" t="s">
        <v>150</v>
      </c>
      <c r="U89" s="135" t="s">
        <v>150</v>
      </c>
      <c r="V89" s="135" t="s">
        <v>150</v>
      </c>
      <c r="W89" s="135" t="s">
        <v>150</v>
      </c>
      <c r="X89" s="135" t="s">
        <v>150</v>
      </c>
      <c r="Y89" s="135">
        <v>80</v>
      </c>
      <c r="Z89" s="138"/>
    </row>
    <row r="90" spans="2:26" ht="58.5" customHeight="1">
      <c r="B90" s="130">
        <v>82</v>
      </c>
      <c r="C90" s="137" t="s">
        <v>461</v>
      </c>
      <c r="D90" s="138"/>
      <c r="E90" s="135" t="s">
        <v>45</v>
      </c>
      <c r="F90" s="135" t="s">
        <v>2</v>
      </c>
      <c r="G90" s="169" t="s">
        <v>148</v>
      </c>
      <c r="H90" s="138"/>
      <c r="I90" s="138"/>
      <c r="J90" s="156">
        <v>500000</v>
      </c>
      <c r="K90" s="138"/>
      <c r="L90" s="138"/>
      <c r="M90" s="138"/>
      <c r="N90" s="138"/>
      <c r="O90" s="135" t="s">
        <v>150</v>
      </c>
      <c r="P90" s="135">
        <v>1</v>
      </c>
      <c r="Q90" s="135" t="s">
        <v>150</v>
      </c>
      <c r="R90" s="135" t="s">
        <v>150</v>
      </c>
      <c r="S90" s="135" t="s">
        <v>150</v>
      </c>
      <c r="T90" s="135" t="s">
        <v>150</v>
      </c>
      <c r="U90" s="135" t="s">
        <v>150</v>
      </c>
      <c r="V90" s="135" t="s">
        <v>150</v>
      </c>
      <c r="W90" s="135" t="s">
        <v>150</v>
      </c>
      <c r="X90" s="135" t="s">
        <v>150</v>
      </c>
      <c r="Y90" s="135">
        <v>255</v>
      </c>
      <c r="Z90" s="138"/>
    </row>
    <row r="91" spans="2:26" ht="58.5" customHeight="1">
      <c r="B91" s="130">
        <v>83</v>
      </c>
      <c r="C91" s="137" t="s">
        <v>462</v>
      </c>
      <c r="D91" s="138"/>
      <c r="E91" s="135" t="s">
        <v>45</v>
      </c>
      <c r="F91" s="135" t="s">
        <v>2</v>
      </c>
      <c r="G91" s="169" t="s">
        <v>148</v>
      </c>
      <c r="H91" s="138"/>
      <c r="I91" s="138"/>
      <c r="J91" s="156">
        <v>500000</v>
      </c>
      <c r="K91" s="138"/>
      <c r="L91" s="138"/>
      <c r="M91" s="138"/>
      <c r="N91" s="138"/>
      <c r="O91" s="135" t="s">
        <v>150</v>
      </c>
      <c r="P91" s="135">
        <v>1</v>
      </c>
      <c r="Q91" s="135" t="s">
        <v>150</v>
      </c>
      <c r="R91" s="135" t="s">
        <v>150</v>
      </c>
      <c r="S91" s="135" t="s">
        <v>150</v>
      </c>
      <c r="T91" s="135" t="s">
        <v>150</v>
      </c>
      <c r="U91" s="135" t="s">
        <v>150</v>
      </c>
      <c r="V91" s="135" t="s">
        <v>150</v>
      </c>
      <c r="W91" s="135" t="s">
        <v>150</v>
      </c>
      <c r="X91" s="135" t="s">
        <v>150</v>
      </c>
      <c r="Y91" s="135">
        <v>180</v>
      </c>
      <c r="Z91" s="138"/>
    </row>
    <row r="92" spans="2:26" ht="58.5" customHeight="1">
      <c r="B92" s="130">
        <v>84</v>
      </c>
      <c r="C92" s="137" t="s">
        <v>463</v>
      </c>
      <c r="D92" s="138"/>
      <c r="E92" s="135" t="s">
        <v>45</v>
      </c>
      <c r="F92" s="135" t="s">
        <v>2</v>
      </c>
      <c r="G92" s="169" t="s">
        <v>148</v>
      </c>
      <c r="H92" s="138"/>
      <c r="I92" s="138"/>
      <c r="J92" s="156">
        <v>500000</v>
      </c>
      <c r="K92" s="138"/>
      <c r="L92" s="138"/>
      <c r="M92" s="138"/>
      <c r="N92" s="138"/>
      <c r="O92" s="135" t="s">
        <v>150</v>
      </c>
      <c r="P92" s="135" t="s">
        <v>150</v>
      </c>
      <c r="Q92" s="135" t="s">
        <v>150</v>
      </c>
      <c r="R92" s="135" t="s">
        <v>150</v>
      </c>
      <c r="S92" s="135" t="s">
        <v>150</v>
      </c>
      <c r="T92" s="135" t="s">
        <v>150</v>
      </c>
      <c r="U92" s="135" t="s">
        <v>150</v>
      </c>
      <c r="V92" s="135" t="s">
        <v>150</v>
      </c>
      <c r="W92" s="135" t="s">
        <v>150</v>
      </c>
      <c r="X92" s="135">
        <v>1</v>
      </c>
      <c r="Y92" s="135">
        <v>242</v>
      </c>
      <c r="Z92" s="138"/>
    </row>
    <row r="93" spans="2:26" ht="58.5" customHeight="1">
      <c r="B93" s="130">
        <v>85</v>
      </c>
      <c r="C93" s="137" t="s">
        <v>464</v>
      </c>
      <c r="D93" s="138"/>
      <c r="E93" s="135" t="s">
        <v>45</v>
      </c>
      <c r="F93" s="135" t="s">
        <v>2</v>
      </c>
      <c r="G93" s="169" t="s">
        <v>148</v>
      </c>
      <c r="H93" s="138"/>
      <c r="I93" s="138"/>
      <c r="J93" s="156">
        <v>500000</v>
      </c>
      <c r="K93" s="138"/>
      <c r="L93" s="138"/>
      <c r="M93" s="138"/>
      <c r="N93" s="138"/>
      <c r="O93" s="135" t="s">
        <v>150</v>
      </c>
      <c r="P93" s="135">
        <v>1</v>
      </c>
      <c r="Q93" s="135" t="s">
        <v>150</v>
      </c>
      <c r="R93" s="135" t="s">
        <v>150</v>
      </c>
      <c r="S93" s="135" t="s">
        <v>150</v>
      </c>
      <c r="T93" s="135" t="s">
        <v>150</v>
      </c>
      <c r="U93" s="135" t="s">
        <v>150</v>
      </c>
      <c r="V93" s="135" t="s">
        <v>150</v>
      </c>
      <c r="W93" s="135" t="s">
        <v>150</v>
      </c>
      <c r="X93" s="135" t="s">
        <v>150</v>
      </c>
      <c r="Y93" s="135">
        <v>20</v>
      </c>
      <c r="Z93" s="138"/>
    </row>
    <row r="94" spans="2:26" ht="58.5" customHeight="1">
      <c r="B94" s="130">
        <v>86</v>
      </c>
      <c r="C94" s="137" t="s">
        <v>465</v>
      </c>
      <c r="D94" s="138"/>
      <c r="E94" s="135" t="s">
        <v>45</v>
      </c>
      <c r="F94" s="135" t="s">
        <v>2</v>
      </c>
      <c r="G94" s="169" t="s">
        <v>148</v>
      </c>
      <c r="H94" s="138"/>
      <c r="I94" s="138"/>
      <c r="J94" s="156">
        <v>500000</v>
      </c>
      <c r="K94" s="138"/>
      <c r="L94" s="138"/>
      <c r="M94" s="138"/>
      <c r="N94" s="138"/>
      <c r="O94" s="135" t="s">
        <v>150</v>
      </c>
      <c r="P94" s="135" t="s">
        <v>150</v>
      </c>
      <c r="Q94" s="135" t="s">
        <v>150</v>
      </c>
      <c r="R94" s="135" t="s">
        <v>150</v>
      </c>
      <c r="S94" s="135" t="s">
        <v>150</v>
      </c>
      <c r="T94" s="135" t="s">
        <v>150</v>
      </c>
      <c r="U94" s="135">
        <v>1</v>
      </c>
      <c r="V94" s="135" t="s">
        <v>150</v>
      </c>
      <c r="W94" s="135" t="s">
        <v>150</v>
      </c>
      <c r="X94" s="135" t="s">
        <v>150</v>
      </c>
      <c r="Y94" s="135">
        <v>135</v>
      </c>
      <c r="Z94" s="138"/>
    </row>
    <row r="95" spans="2:26" ht="58.5" customHeight="1">
      <c r="B95" s="130">
        <v>87</v>
      </c>
      <c r="C95" s="137" t="s">
        <v>466</v>
      </c>
      <c r="D95" s="138"/>
      <c r="E95" s="135" t="s">
        <v>45</v>
      </c>
      <c r="F95" s="135" t="s">
        <v>2</v>
      </c>
      <c r="G95" s="169" t="s">
        <v>148</v>
      </c>
      <c r="H95" s="138"/>
      <c r="I95" s="138"/>
      <c r="J95" s="156">
        <v>500000</v>
      </c>
      <c r="K95" s="138"/>
      <c r="L95" s="138"/>
      <c r="M95" s="138"/>
      <c r="N95" s="138"/>
      <c r="O95" s="135" t="s">
        <v>150</v>
      </c>
      <c r="P95" s="135" t="s">
        <v>150</v>
      </c>
      <c r="Q95" s="135" t="s">
        <v>150</v>
      </c>
      <c r="R95" s="135" t="s">
        <v>150</v>
      </c>
      <c r="S95" s="135" t="s">
        <v>150</v>
      </c>
      <c r="T95" s="135" t="s">
        <v>150</v>
      </c>
      <c r="U95" s="135" t="s">
        <v>150</v>
      </c>
      <c r="V95" s="135" t="s">
        <v>150</v>
      </c>
      <c r="W95" s="135" t="s">
        <v>150</v>
      </c>
      <c r="X95" s="135">
        <v>1</v>
      </c>
      <c r="Y95" s="135">
        <v>163</v>
      </c>
      <c r="Z95" s="138"/>
    </row>
    <row r="96" spans="2:26" ht="58.5" customHeight="1">
      <c r="B96" s="130">
        <v>88</v>
      </c>
      <c r="C96" s="137" t="s">
        <v>467</v>
      </c>
      <c r="D96" s="138"/>
      <c r="E96" s="135" t="s">
        <v>45</v>
      </c>
      <c r="F96" s="135" t="s">
        <v>2</v>
      </c>
      <c r="G96" s="169" t="s">
        <v>148</v>
      </c>
      <c r="H96" s="138"/>
      <c r="I96" s="138"/>
      <c r="J96" s="156">
        <v>500000</v>
      </c>
      <c r="K96" s="138"/>
      <c r="L96" s="138"/>
      <c r="M96" s="138"/>
      <c r="N96" s="138"/>
      <c r="O96" s="135" t="s">
        <v>150</v>
      </c>
      <c r="P96" s="135">
        <v>1</v>
      </c>
      <c r="Q96" s="135" t="s">
        <v>150</v>
      </c>
      <c r="R96" s="135" t="s">
        <v>150</v>
      </c>
      <c r="S96" s="135" t="s">
        <v>150</v>
      </c>
      <c r="T96" s="135" t="s">
        <v>150</v>
      </c>
      <c r="U96" s="135" t="s">
        <v>150</v>
      </c>
      <c r="V96" s="135" t="s">
        <v>150</v>
      </c>
      <c r="W96" s="135" t="s">
        <v>150</v>
      </c>
      <c r="X96" s="135" t="s">
        <v>150</v>
      </c>
      <c r="Y96" s="135">
        <v>100</v>
      </c>
      <c r="Z96" s="138"/>
    </row>
    <row r="97" spans="2:26" ht="58.5" customHeight="1">
      <c r="B97" s="130">
        <v>89</v>
      </c>
      <c r="C97" s="137" t="s">
        <v>468</v>
      </c>
      <c r="D97" s="138"/>
      <c r="E97" s="135" t="s">
        <v>45</v>
      </c>
      <c r="F97" s="135" t="s">
        <v>2</v>
      </c>
      <c r="G97" s="169" t="s">
        <v>148</v>
      </c>
      <c r="H97" s="138"/>
      <c r="I97" s="138"/>
      <c r="J97" s="156">
        <v>500000</v>
      </c>
      <c r="K97" s="138"/>
      <c r="L97" s="138"/>
      <c r="M97" s="138"/>
      <c r="N97" s="138"/>
      <c r="O97" s="135" t="s">
        <v>150</v>
      </c>
      <c r="P97" s="135" t="s">
        <v>150</v>
      </c>
      <c r="Q97" s="135" t="s">
        <v>150</v>
      </c>
      <c r="R97" s="135" t="s">
        <v>150</v>
      </c>
      <c r="S97" s="135" t="s">
        <v>150</v>
      </c>
      <c r="T97" s="135" t="s">
        <v>150</v>
      </c>
      <c r="U97" s="135">
        <v>1</v>
      </c>
      <c r="V97" s="135" t="s">
        <v>150</v>
      </c>
      <c r="W97" s="135" t="s">
        <v>150</v>
      </c>
      <c r="X97" s="135" t="s">
        <v>150</v>
      </c>
      <c r="Y97" s="135">
        <v>190</v>
      </c>
      <c r="Z97" s="138"/>
    </row>
    <row r="98" spans="2:26" ht="58.5" customHeight="1">
      <c r="B98" s="130">
        <v>90</v>
      </c>
      <c r="C98" s="137" t="s">
        <v>469</v>
      </c>
      <c r="D98" s="138"/>
      <c r="E98" s="135" t="s">
        <v>45</v>
      </c>
      <c r="F98" s="135" t="s">
        <v>2</v>
      </c>
      <c r="G98" s="169" t="s">
        <v>148</v>
      </c>
      <c r="H98" s="138"/>
      <c r="I98" s="138"/>
      <c r="J98" s="156">
        <v>500000</v>
      </c>
      <c r="K98" s="138"/>
      <c r="L98" s="138"/>
      <c r="M98" s="138"/>
      <c r="N98" s="138"/>
      <c r="O98" s="135" t="s">
        <v>150</v>
      </c>
      <c r="P98" s="135" t="s">
        <v>150</v>
      </c>
      <c r="Q98" s="135" t="s">
        <v>150</v>
      </c>
      <c r="R98" s="135" t="s">
        <v>150</v>
      </c>
      <c r="S98" s="135" t="s">
        <v>150</v>
      </c>
      <c r="T98" s="135" t="s">
        <v>150</v>
      </c>
      <c r="U98" s="135">
        <v>1</v>
      </c>
      <c r="V98" s="135" t="s">
        <v>150</v>
      </c>
      <c r="W98" s="135" t="s">
        <v>150</v>
      </c>
      <c r="X98" s="135" t="s">
        <v>150</v>
      </c>
      <c r="Y98" s="135">
        <v>360</v>
      </c>
      <c r="Z98" s="138"/>
    </row>
    <row r="99" spans="2:26" ht="58.5" customHeight="1">
      <c r="B99" s="130">
        <v>91</v>
      </c>
      <c r="C99" s="137" t="s">
        <v>470</v>
      </c>
      <c r="D99" s="138"/>
      <c r="E99" s="135" t="s">
        <v>45</v>
      </c>
      <c r="F99" s="135" t="s">
        <v>2</v>
      </c>
      <c r="G99" s="169" t="s">
        <v>148</v>
      </c>
      <c r="H99" s="138"/>
      <c r="I99" s="138"/>
      <c r="J99" s="156">
        <v>500000</v>
      </c>
      <c r="K99" s="138"/>
      <c r="L99" s="138"/>
      <c r="M99" s="138"/>
      <c r="N99" s="138"/>
      <c r="O99" s="135" t="s">
        <v>150</v>
      </c>
      <c r="P99" s="135" t="s">
        <v>150</v>
      </c>
      <c r="Q99" s="135" t="s">
        <v>150</v>
      </c>
      <c r="R99" s="135" t="s">
        <v>150</v>
      </c>
      <c r="S99" s="135" t="s">
        <v>150</v>
      </c>
      <c r="T99" s="135" t="s">
        <v>150</v>
      </c>
      <c r="U99" s="135" t="s">
        <v>150</v>
      </c>
      <c r="V99" s="135" t="s">
        <v>150</v>
      </c>
      <c r="W99" s="135" t="s">
        <v>150</v>
      </c>
      <c r="X99" s="135">
        <v>1</v>
      </c>
      <c r="Y99" s="135">
        <v>700</v>
      </c>
      <c r="Z99" s="138"/>
    </row>
    <row r="100" spans="2:26" ht="58.5" customHeight="1">
      <c r="B100" s="130">
        <v>92</v>
      </c>
      <c r="C100" s="137" t="s">
        <v>471</v>
      </c>
      <c r="D100" s="138"/>
      <c r="E100" s="135" t="s">
        <v>45</v>
      </c>
      <c r="F100" s="135" t="s">
        <v>2</v>
      </c>
      <c r="G100" s="169" t="s">
        <v>148</v>
      </c>
      <c r="H100" s="138"/>
      <c r="I100" s="138"/>
      <c r="J100" s="156">
        <v>500000</v>
      </c>
      <c r="K100" s="138"/>
      <c r="L100" s="138"/>
      <c r="M100" s="138"/>
      <c r="N100" s="138"/>
      <c r="O100" s="135" t="s">
        <v>150</v>
      </c>
      <c r="P100" s="135" t="s">
        <v>150</v>
      </c>
      <c r="Q100" s="135" t="s">
        <v>150</v>
      </c>
      <c r="R100" s="135" t="s">
        <v>150</v>
      </c>
      <c r="S100" s="135" t="s">
        <v>150</v>
      </c>
      <c r="T100" s="135" t="s">
        <v>150</v>
      </c>
      <c r="U100" s="135">
        <v>1</v>
      </c>
      <c r="V100" s="135" t="s">
        <v>150</v>
      </c>
      <c r="W100" s="135" t="s">
        <v>150</v>
      </c>
      <c r="X100" s="135" t="s">
        <v>150</v>
      </c>
      <c r="Y100" s="135">
        <v>60</v>
      </c>
      <c r="Z100" s="138"/>
    </row>
    <row r="101" spans="2:26" ht="58.5" customHeight="1">
      <c r="B101" s="130">
        <v>93</v>
      </c>
      <c r="C101" s="137" t="s">
        <v>472</v>
      </c>
      <c r="D101" s="138"/>
      <c r="E101" s="135" t="s">
        <v>45</v>
      </c>
      <c r="F101" s="135" t="s">
        <v>2</v>
      </c>
      <c r="G101" s="169" t="s">
        <v>148</v>
      </c>
      <c r="H101" s="138"/>
      <c r="I101" s="138"/>
      <c r="J101" s="156">
        <v>500000</v>
      </c>
      <c r="K101" s="138"/>
      <c r="L101" s="138"/>
      <c r="M101" s="138"/>
      <c r="N101" s="138"/>
      <c r="O101" s="135" t="s">
        <v>150</v>
      </c>
      <c r="P101" s="135">
        <v>1</v>
      </c>
      <c r="Q101" s="135" t="s">
        <v>150</v>
      </c>
      <c r="R101" s="135" t="s">
        <v>150</v>
      </c>
      <c r="S101" s="135" t="s">
        <v>150</v>
      </c>
      <c r="T101" s="135" t="s">
        <v>150</v>
      </c>
      <c r="U101" s="135" t="s">
        <v>150</v>
      </c>
      <c r="V101" s="135" t="s">
        <v>150</v>
      </c>
      <c r="W101" s="135" t="s">
        <v>150</v>
      </c>
      <c r="X101" s="135" t="s">
        <v>150</v>
      </c>
      <c r="Y101" s="135">
        <v>370</v>
      </c>
      <c r="Z101" s="138"/>
    </row>
    <row r="102" spans="2:26" ht="58.5" customHeight="1">
      <c r="B102" s="130">
        <v>94</v>
      </c>
      <c r="C102" s="137" t="s">
        <v>473</v>
      </c>
      <c r="D102" s="138"/>
      <c r="E102" s="135" t="s">
        <v>45</v>
      </c>
      <c r="F102" s="135" t="s">
        <v>2</v>
      </c>
      <c r="G102" s="169" t="s">
        <v>148</v>
      </c>
      <c r="H102" s="138"/>
      <c r="I102" s="138"/>
      <c r="J102" s="156">
        <v>500000</v>
      </c>
      <c r="K102" s="138"/>
      <c r="L102" s="138"/>
      <c r="M102" s="138"/>
      <c r="N102" s="138"/>
      <c r="O102" s="135" t="s">
        <v>150</v>
      </c>
      <c r="P102" s="135" t="s">
        <v>150</v>
      </c>
      <c r="Q102" s="135" t="s">
        <v>150</v>
      </c>
      <c r="R102" s="135" t="s">
        <v>150</v>
      </c>
      <c r="S102" s="135" t="s">
        <v>150</v>
      </c>
      <c r="T102" s="135" t="s">
        <v>150</v>
      </c>
      <c r="U102" s="135" t="s">
        <v>150</v>
      </c>
      <c r="V102" s="135" t="s">
        <v>150</v>
      </c>
      <c r="W102" s="135" t="s">
        <v>150</v>
      </c>
      <c r="X102" s="135">
        <v>1</v>
      </c>
      <c r="Y102" s="135">
        <v>130</v>
      </c>
      <c r="Z102" s="138"/>
    </row>
    <row r="103" spans="2:26" ht="58.5" customHeight="1">
      <c r="B103" s="130">
        <v>95</v>
      </c>
      <c r="C103" s="137" t="s">
        <v>474</v>
      </c>
      <c r="D103" s="138"/>
      <c r="E103" s="135" t="s">
        <v>45</v>
      </c>
      <c r="F103" s="135" t="s">
        <v>2</v>
      </c>
      <c r="G103" s="169" t="s">
        <v>148</v>
      </c>
      <c r="H103" s="138"/>
      <c r="I103" s="138"/>
      <c r="J103" s="156">
        <v>500000</v>
      </c>
      <c r="K103" s="138"/>
      <c r="L103" s="138"/>
      <c r="M103" s="138"/>
      <c r="N103" s="138"/>
      <c r="O103" s="135" t="s">
        <v>150</v>
      </c>
      <c r="P103" s="135">
        <v>1</v>
      </c>
      <c r="Q103" s="135" t="s">
        <v>150</v>
      </c>
      <c r="R103" s="135" t="s">
        <v>150</v>
      </c>
      <c r="S103" s="135" t="s">
        <v>150</v>
      </c>
      <c r="T103" s="135" t="s">
        <v>150</v>
      </c>
      <c r="U103" s="135" t="s">
        <v>150</v>
      </c>
      <c r="V103" s="135" t="s">
        <v>150</v>
      </c>
      <c r="W103" s="135" t="s">
        <v>150</v>
      </c>
      <c r="X103" s="135" t="s">
        <v>150</v>
      </c>
      <c r="Y103" s="135">
        <v>350</v>
      </c>
      <c r="Z103" s="138"/>
    </row>
    <row r="104" spans="2:26" ht="58.5" customHeight="1">
      <c r="B104" s="130">
        <v>96</v>
      </c>
      <c r="C104" s="137" t="s">
        <v>475</v>
      </c>
      <c r="D104" s="138"/>
      <c r="E104" s="135" t="s">
        <v>49</v>
      </c>
      <c r="F104" s="135" t="s">
        <v>2</v>
      </c>
      <c r="G104" s="169" t="s">
        <v>148</v>
      </c>
      <c r="H104" s="138"/>
      <c r="I104" s="138"/>
      <c r="J104" s="156">
        <v>500000</v>
      </c>
      <c r="K104" s="138"/>
      <c r="L104" s="138"/>
      <c r="M104" s="138"/>
      <c r="N104" s="138"/>
      <c r="O104" s="135" t="s">
        <v>150</v>
      </c>
      <c r="P104" s="135">
        <v>1</v>
      </c>
      <c r="Q104" s="135" t="s">
        <v>150</v>
      </c>
      <c r="R104" s="135" t="s">
        <v>150</v>
      </c>
      <c r="S104" s="135" t="s">
        <v>150</v>
      </c>
      <c r="T104" s="135" t="s">
        <v>150</v>
      </c>
      <c r="U104" s="135" t="s">
        <v>150</v>
      </c>
      <c r="V104" s="135" t="s">
        <v>150</v>
      </c>
      <c r="W104" s="135" t="s">
        <v>150</v>
      </c>
      <c r="X104" s="135" t="s">
        <v>150</v>
      </c>
      <c r="Y104" s="135">
        <v>250</v>
      </c>
      <c r="Z104" s="138"/>
    </row>
    <row r="105" spans="2:26" ht="58.5" customHeight="1">
      <c r="B105" s="130">
        <v>97</v>
      </c>
      <c r="C105" s="137" t="s">
        <v>476</v>
      </c>
      <c r="D105" s="138"/>
      <c r="E105" s="135" t="s">
        <v>47</v>
      </c>
      <c r="F105" s="135" t="s">
        <v>2</v>
      </c>
      <c r="G105" s="169" t="s">
        <v>148</v>
      </c>
      <c r="H105" s="138"/>
      <c r="I105" s="138"/>
      <c r="J105" s="156">
        <v>500000</v>
      </c>
      <c r="K105" s="138"/>
      <c r="L105" s="138"/>
      <c r="M105" s="138"/>
      <c r="N105" s="138"/>
      <c r="O105" s="135" t="s">
        <v>150</v>
      </c>
      <c r="P105" s="135">
        <v>1</v>
      </c>
      <c r="Q105" s="135" t="s">
        <v>150</v>
      </c>
      <c r="R105" s="135" t="s">
        <v>150</v>
      </c>
      <c r="S105" s="135" t="s">
        <v>150</v>
      </c>
      <c r="T105" s="135" t="s">
        <v>150</v>
      </c>
      <c r="U105" s="135" t="s">
        <v>150</v>
      </c>
      <c r="V105" s="135" t="s">
        <v>150</v>
      </c>
      <c r="W105" s="135" t="s">
        <v>150</v>
      </c>
      <c r="X105" s="135" t="s">
        <v>150</v>
      </c>
      <c r="Y105" s="135">
        <v>200</v>
      </c>
      <c r="Z105" s="138"/>
    </row>
    <row r="106" spans="2:26" ht="58.5" customHeight="1">
      <c r="B106" s="130">
        <v>98</v>
      </c>
      <c r="C106" s="137" t="s">
        <v>477</v>
      </c>
      <c r="D106" s="138"/>
      <c r="E106" s="135" t="s">
        <v>47</v>
      </c>
      <c r="F106" s="135" t="s">
        <v>2</v>
      </c>
      <c r="G106" s="169" t="s">
        <v>148</v>
      </c>
      <c r="H106" s="138"/>
      <c r="I106" s="138"/>
      <c r="J106" s="156">
        <v>500000</v>
      </c>
      <c r="K106" s="138"/>
      <c r="L106" s="138"/>
      <c r="M106" s="138"/>
      <c r="N106" s="138"/>
      <c r="O106" s="135" t="s">
        <v>150</v>
      </c>
      <c r="P106" s="135">
        <v>1</v>
      </c>
      <c r="Q106" s="135" t="s">
        <v>150</v>
      </c>
      <c r="R106" s="135" t="s">
        <v>150</v>
      </c>
      <c r="S106" s="135" t="s">
        <v>150</v>
      </c>
      <c r="T106" s="135" t="s">
        <v>150</v>
      </c>
      <c r="U106" s="135" t="s">
        <v>150</v>
      </c>
      <c r="V106" s="135" t="s">
        <v>150</v>
      </c>
      <c r="W106" s="135" t="s">
        <v>150</v>
      </c>
      <c r="X106" s="135" t="s">
        <v>150</v>
      </c>
      <c r="Y106" s="135">
        <v>450</v>
      </c>
      <c r="Z106" s="138"/>
    </row>
    <row r="107" spans="2:26" ht="58.5" customHeight="1">
      <c r="B107" s="130">
        <v>99</v>
      </c>
      <c r="C107" s="137" t="s">
        <v>478</v>
      </c>
      <c r="D107" s="138"/>
      <c r="E107" s="135" t="s">
        <v>47</v>
      </c>
      <c r="F107" s="135" t="s">
        <v>2</v>
      </c>
      <c r="G107" s="169" t="s">
        <v>148</v>
      </c>
      <c r="H107" s="138"/>
      <c r="I107" s="138"/>
      <c r="J107" s="156">
        <v>500000</v>
      </c>
      <c r="K107" s="138"/>
      <c r="L107" s="138"/>
      <c r="M107" s="138"/>
      <c r="N107" s="138"/>
      <c r="O107" s="135" t="s">
        <v>150</v>
      </c>
      <c r="P107" s="135" t="s">
        <v>150</v>
      </c>
      <c r="Q107" s="135" t="s">
        <v>150</v>
      </c>
      <c r="R107" s="135" t="s">
        <v>150</v>
      </c>
      <c r="S107" s="135" t="s">
        <v>150</v>
      </c>
      <c r="T107" s="135" t="s">
        <v>150</v>
      </c>
      <c r="U107" s="135">
        <v>1</v>
      </c>
      <c r="V107" s="135" t="s">
        <v>150</v>
      </c>
      <c r="W107" s="135" t="s">
        <v>150</v>
      </c>
      <c r="X107" s="135" t="s">
        <v>150</v>
      </c>
      <c r="Y107" s="135">
        <v>250</v>
      </c>
      <c r="Z107" s="138"/>
    </row>
    <row r="108" spans="2:26" ht="58.5" customHeight="1">
      <c r="B108" s="130">
        <v>100</v>
      </c>
      <c r="C108" s="137" t="s">
        <v>479</v>
      </c>
      <c r="D108" s="138"/>
      <c r="E108" s="135" t="s">
        <v>47</v>
      </c>
      <c r="F108" s="135" t="s">
        <v>2</v>
      </c>
      <c r="G108" s="169" t="s">
        <v>148</v>
      </c>
      <c r="H108" s="138"/>
      <c r="I108" s="138"/>
      <c r="J108" s="156">
        <v>500000</v>
      </c>
      <c r="K108" s="138"/>
      <c r="L108" s="138"/>
      <c r="M108" s="138"/>
      <c r="N108" s="138"/>
      <c r="O108" s="135" t="s">
        <v>150</v>
      </c>
      <c r="P108" s="135">
        <v>1</v>
      </c>
      <c r="Q108" s="135" t="s">
        <v>150</v>
      </c>
      <c r="R108" s="135" t="s">
        <v>150</v>
      </c>
      <c r="S108" s="135" t="s">
        <v>150</v>
      </c>
      <c r="T108" s="135" t="s">
        <v>150</v>
      </c>
      <c r="U108" s="135" t="s">
        <v>150</v>
      </c>
      <c r="V108" s="135" t="s">
        <v>150</v>
      </c>
      <c r="W108" s="135" t="s">
        <v>150</v>
      </c>
      <c r="X108" s="135" t="s">
        <v>150</v>
      </c>
      <c r="Y108" s="135">
        <v>357</v>
      </c>
      <c r="Z108" s="138"/>
    </row>
    <row r="109" spans="2:26" ht="58.5" customHeight="1">
      <c r="B109" s="130">
        <v>101</v>
      </c>
      <c r="C109" s="283" t="s">
        <v>2565</v>
      </c>
      <c r="D109" s="110"/>
      <c r="E109" s="130" t="s">
        <v>45</v>
      </c>
      <c r="F109" s="135" t="s">
        <v>2</v>
      </c>
      <c r="G109" s="169" t="s">
        <v>148</v>
      </c>
      <c r="H109" s="110"/>
      <c r="I109" s="110"/>
      <c r="J109" s="284">
        <v>500000</v>
      </c>
      <c r="K109" s="110"/>
      <c r="L109" s="110"/>
      <c r="M109" s="110"/>
      <c r="N109" s="110"/>
      <c r="O109" s="242">
        <v>1</v>
      </c>
      <c r="P109" s="242" t="s">
        <v>150</v>
      </c>
      <c r="Q109" s="242" t="s">
        <v>150</v>
      </c>
      <c r="R109" s="242" t="s">
        <v>150</v>
      </c>
      <c r="S109" s="242" t="s">
        <v>150</v>
      </c>
      <c r="T109" s="242" t="s">
        <v>150</v>
      </c>
      <c r="U109" s="242" t="s">
        <v>150</v>
      </c>
      <c r="V109" s="242" t="s">
        <v>150</v>
      </c>
      <c r="W109" s="242" t="s">
        <v>150</v>
      </c>
      <c r="X109" s="242" t="s">
        <v>150</v>
      </c>
      <c r="Y109" s="130"/>
      <c r="Z109" s="110"/>
    </row>
    <row r="110" spans="2:26" ht="58.5" customHeight="1">
      <c r="B110" s="130">
        <v>102</v>
      </c>
      <c r="C110" s="283" t="s">
        <v>2566</v>
      </c>
      <c r="D110" s="110"/>
      <c r="E110" s="130" t="s">
        <v>45</v>
      </c>
      <c r="F110" s="135" t="s">
        <v>2</v>
      </c>
      <c r="G110" s="169" t="s">
        <v>148</v>
      </c>
      <c r="H110" s="110"/>
      <c r="I110" s="110"/>
      <c r="J110" s="284">
        <v>500000</v>
      </c>
      <c r="K110" s="110"/>
      <c r="L110" s="110"/>
      <c r="M110" s="110"/>
      <c r="N110" s="110"/>
      <c r="O110" s="242" t="s">
        <v>150</v>
      </c>
      <c r="P110" s="242">
        <v>1</v>
      </c>
      <c r="Q110" s="242" t="s">
        <v>150</v>
      </c>
      <c r="R110" s="242" t="s">
        <v>150</v>
      </c>
      <c r="S110" s="242" t="s">
        <v>150</v>
      </c>
      <c r="T110" s="242" t="s">
        <v>150</v>
      </c>
      <c r="U110" s="242" t="s">
        <v>150</v>
      </c>
      <c r="V110" s="242" t="s">
        <v>150</v>
      </c>
      <c r="W110" s="242" t="s">
        <v>150</v>
      </c>
      <c r="X110" s="242" t="s">
        <v>150</v>
      </c>
      <c r="Y110" s="130"/>
      <c r="Z110" s="110"/>
    </row>
    <row r="111" spans="2:26" ht="58.5" customHeight="1">
      <c r="B111" s="130">
        <v>103</v>
      </c>
      <c r="C111" s="283" t="s">
        <v>2567</v>
      </c>
      <c r="D111" s="110"/>
      <c r="E111" s="130" t="s">
        <v>45</v>
      </c>
      <c r="F111" s="135" t="s">
        <v>2</v>
      </c>
      <c r="G111" s="169" t="s">
        <v>148</v>
      </c>
      <c r="H111" s="110"/>
      <c r="I111" s="110"/>
      <c r="J111" s="284">
        <v>1000000</v>
      </c>
      <c r="K111" s="110"/>
      <c r="L111" s="110"/>
      <c r="M111" s="110"/>
      <c r="N111" s="110"/>
      <c r="O111" s="242">
        <v>1</v>
      </c>
      <c r="P111" s="242" t="s">
        <v>150</v>
      </c>
      <c r="Q111" s="242" t="s">
        <v>150</v>
      </c>
      <c r="R111" s="242" t="s">
        <v>150</v>
      </c>
      <c r="S111" s="242" t="s">
        <v>150</v>
      </c>
      <c r="T111" s="242" t="s">
        <v>150</v>
      </c>
      <c r="U111" s="242" t="s">
        <v>150</v>
      </c>
      <c r="V111" s="242" t="s">
        <v>150</v>
      </c>
      <c r="W111" s="242" t="s">
        <v>150</v>
      </c>
      <c r="X111" s="242" t="s">
        <v>150</v>
      </c>
      <c r="Y111" s="130"/>
      <c r="Z111" s="110"/>
    </row>
    <row r="112" spans="2:26" ht="58.5" customHeight="1">
      <c r="B112" s="130">
        <v>104</v>
      </c>
      <c r="C112" s="285" t="s">
        <v>2568</v>
      </c>
      <c r="D112" s="110"/>
      <c r="E112" s="130" t="s">
        <v>45</v>
      </c>
      <c r="F112" s="135" t="s">
        <v>2</v>
      </c>
      <c r="G112" s="169" t="s">
        <v>148</v>
      </c>
      <c r="H112" s="110"/>
      <c r="I112" s="110"/>
      <c r="J112" s="284">
        <v>500000</v>
      </c>
      <c r="K112" s="110"/>
      <c r="L112" s="110"/>
      <c r="M112" s="110"/>
      <c r="N112" s="110"/>
      <c r="O112" s="242" t="s">
        <v>150</v>
      </c>
      <c r="P112" s="242">
        <v>1</v>
      </c>
      <c r="Q112" s="242" t="s">
        <v>150</v>
      </c>
      <c r="R112" s="242" t="s">
        <v>150</v>
      </c>
      <c r="S112" s="242" t="s">
        <v>150</v>
      </c>
      <c r="T112" s="242" t="s">
        <v>150</v>
      </c>
      <c r="U112" s="242" t="s">
        <v>150</v>
      </c>
      <c r="V112" s="242" t="s">
        <v>150</v>
      </c>
      <c r="W112" s="242" t="s">
        <v>150</v>
      </c>
      <c r="X112" s="242" t="s">
        <v>150</v>
      </c>
      <c r="Y112" s="130"/>
      <c r="Z112" s="110"/>
    </row>
    <row r="113" spans="2:26" ht="58.5" customHeight="1">
      <c r="B113" s="130">
        <v>105</v>
      </c>
      <c r="C113" s="283" t="s">
        <v>2569</v>
      </c>
      <c r="D113" s="110"/>
      <c r="E113" s="130" t="s">
        <v>45</v>
      </c>
      <c r="F113" s="135" t="s">
        <v>2</v>
      </c>
      <c r="G113" s="169" t="s">
        <v>148</v>
      </c>
      <c r="H113" s="110"/>
      <c r="I113" s="110"/>
      <c r="J113" s="284">
        <v>500000</v>
      </c>
      <c r="K113" s="110"/>
      <c r="L113" s="110"/>
      <c r="M113" s="110"/>
      <c r="N113" s="110"/>
      <c r="O113" s="242">
        <v>1</v>
      </c>
      <c r="P113" s="242" t="s">
        <v>150</v>
      </c>
      <c r="Q113" s="242" t="s">
        <v>150</v>
      </c>
      <c r="R113" s="242" t="s">
        <v>150</v>
      </c>
      <c r="S113" s="242" t="s">
        <v>150</v>
      </c>
      <c r="T113" s="242" t="s">
        <v>150</v>
      </c>
      <c r="U113" s="242" t="s">
        <v>150</v>
      </c>
      <c r="V113" s="242" t="s">
        <v>150</v>
      </c>
      <c r="W113" s="242" t="s">
        <v>150</v>
      </c>
      <c r="X113" s="242" t="s">
        <v>150</v>
      </c>
      <c r="Y113" s="130"/>
      <c r="Z113" s="110"/>
    </row>
    <row r="114" spans="2:26" ht="58.5" customHeight="1">
      <c r="B114" s="130">
        <v>106</v>
      </c>
      <c r="C114" s="283" t="s">
        <v>2570</v>
      </c>
      <c r="D114" s="110"/>
      <c r="E114" s="130" t="s">
        <v>45</v>
      </c>
      <c r="F114" s="135" t="s">
        <v>2</v>
      </c>
      <c r="G114" s="169" t="s">
        <v>148</v>
      </c>
      <c r="H114" s="110"/>
      <c r="I114" s="110"/>
      <c r="J114" s="284">
        <v>500000</v>
      </c>
      <c r="K114" s="110"/>
      <c r="L114" s="110"/>
      <c r="M114" s="110"/>
      <c r="N114" s="110"/>
      <c r="O114" s="242">
        <v>1</v>
      </c>
      <c r="P114" s="242" t="s">
        <v>150</v>
      </c>
      <c r="Q114" s="242" t="s">
        <v>150</v>
      </c>
      <c r="R114" s="242" t="s">
        <v>150</v>
      </c>
      <c r="S114" s="242" t="s">
        <v>150</v>
      </c>
      <c r="T114" s="242" t="s">
        <v>150</v>
      </c>
      <c r="U114" s="242" t="s">
        <v>150</v>
      </c>
      <c r="V114" s="242" t="s">
        <v>150</v>
      </c>
      <c r="W114" s="242" t="s">
        <v>150</v>
      </c>
      <c r="X114" s="242" t="s">
        <v>150</v>
      </c>
      <c r="Y114" s="130"/>
      <c r="Z114" s="110"/>
    </row>
    <row r="115" spans="2:26" ht="58.5" customHeight="1">
      <c r="B115" s="130">
        <v>107</v>
      </c>
      <c r="C115" s="283" t="s">
        <v>2571</v>
      </c>
      <c r="D115" s="110"/>
      <c r="E115" s="130" t="s">
        <v>45</v>
      </c>
      <c r="F115" s="135" t="s">
        <v>2</v>
      </c>
      <c r="G115" s="169" t="s">
        <v>148</v>
      </c>
      <c r="H115" s="110"/>
      <c r="I115" s="110"/>
      <c r="J115" s="284">
        <v>500000</v>
      </c>
      <c r="K115" s="110"/>
      <c r="L115" s="110"/>
      <c r="M115" s="110"/>
      <c r="N115" s="110"/>
      <c r="O115" s="242" t="s">
        <v>150</v>
      </c>
      <c r="P115" s="242">
        <v>1</v>
      </c>
      <c r="Q115" s="242" t="s">
        <v>150</v>
      </c>
      <c r="R115" s="242" t="s">
        <v>150</v>
      </c>
      <c r="S115" s="242" t="s">
        <v>150</v>
      </c>
      <c r="T115" s="242" t="s">
        <v>150</v>
      </c>
      <c r="U115" s="242" t="s">
        <v>150</v>
      </c>
      <c r="V115" s="242" t="s">
        <v>150</v>
      </c>
      <c r="W115" s="242" t="s">
        <v>150</v>
      </c>
      <c r="X115" s="242" t="s">
        <v>150</v>
      </c>
      <c r="Y115" s="130"/>
      <c r="Z115" s="110"/>
    </row>
    <row r="116" spans="2:26" ht="58.5" customHeight="1">
      <c r="B116" s="130">
        <v>108</v>
      </c>
      <c r="C116" s="283" t="s">
        <v>2572</v>
      </c>
      <c r="D116" s="110"/>
      <c r="E116" s="130" t="s">
        <v>45</v>
      </c>
      <c r="F116" s="135" t="s">
        <v>2</v>
      </c>
      <c r="G116" s="169" t="s">
        <v>148</v>
      </c>
      <c r="H116" s="110"/>
      <c r="I116" s="110"/>
      <c r="J116" s="284">
        <v>500000</v>
      </c>
      <c r="K116" s="110"/>
      <c r="L116" s="110"/>
      <c r="M116" s="110"/>
      <c r="N116" s="110"/>
      <c r="O116" s="242">
        <v>1</v>
      </c>
      <c r="P116" s="242" t="s">
        <v>150</v>
      </c>
      <c r="Q116" s="242" t="s">
        <v>150</v>
      </c>
      <c r="R116" s="242" t="s">
        <v>150</v>
      </c>
      <c r="S116" s="242" t="s">
        <v>150</v>
      </c>
      <c r="T116" s="242" t="s">
        <v>150</v>
      </c>
      <c r="U116" s="242" t="s">
        <v>150</v>
      </c>
      <c r="V116" s="242" t="s">
        <v>150</v>
      </c>
      <c r="W116" s="242" t="s">
        <v>150</v>
      </c>
      <c r="X116" s="242" t="s">
        <v>150</v>
      </c>
      <c r="Y116" s="130"/>
      <c r="Z116" s="110"/>
    </row>
    <row r="117" spans="2:26" ht="58.5" customHeight="1">
      <c r="B117" s="130">
        <v>109</v>
      </c>
      <c r="C117" s="283" t="s">
        <v>2573</v>
      </c>
      <c r="D117" s="110"/>
      <c r="E117" s="130" t="s">
        <v>45</v>
      </c>
      <c r="F117" s="135" t="s">
        <v>2</v>
      </c>
      <c r="G117" s="169" t="s">
        <v>148</v>
      </c>
      <c r="H117" s="110"/>
      <c r="I117" s="110"/>
      <c r="J117" s="284">
        <v>500000</v>
      </c>
      <c r="K117" s="110"/>
      <c r="L117" s="110"/>
      <c r="M117" s="110"/>
      <c r="N117" s="110"/>
      <c r="O117" s="242">
        <v>1</v>
      </c>
      <c r="P117" s="242" t="s">
        <v>150</v>
      </c>
      <c r="Q117" s="242" t="s">
        <v>150</v>
      </c>
      <c r="R117" s="242" t="s">
        <v>150</v>
      </c>
      <c r="S117" s="242" t="s">
        <v>150</v>
      </c>
      <c r="T117" s="242" t="s">
        <v>150</v>
      </c>
      <c r="U117" s="242" t="s">
        <v>150</v>
      </c>
      <c r="V117" s="242" t="s">
        <v>150</v>
      </c>
      <c r="W117" s="242" t="s">
        <v>150</v>
      </c>
      <c r="X117" s="242" t="s">
        <v>150</v>
      </c>
      <c r="Y117" s="130"/>
      <c r="Z117" s="110"/>
    </row>
    <row r="118" spans="2:26" ht="58.5" customHeight="1">
      <c r="B118" s="130">
        <v>110</v>
      </c>
      <c r="C118" s="283" t="s">
        <v>2574</v>
      </c>
      <c r="D118" s="110"/>
      <c r="E118" s="130" t="s">
        <v>45</v>
      </c>
      <c r="F118" s="135" t="s">
        <v>2</v>
      </c>
      <c r="G118" s="169" t="s">
        <v>148</v>
      </c>
      <c r="H118" s="110"/>
      <c r="I118" s="110"/>
      <c r="J118" s="284">
        <v>500000</v>
      </c>
      <c r="K118" s="110"/>
      <c r="L118" s="110"/>
      <c r="M118" s="110"/>
      <c r="N118" s="110"/>
      <c r="O118" s="242">
        <v>1</v>
      </c>
      <c r="P118" s="242" t="s">
        <v>150</v>
      </c>
      <c r="Q118" s="242" t="s">
        <v>150</v>
      </c>
      <c r="R118" s="242" t="s">
        <v>150</v>
      </c>
      <c r="S118" s="242" t="s">
        <v>150</v>
      </c>
      <c r="T118" s="242" t="s">
        <v>150</v>
      </c>
      <c r="U118" s="242" t="s">
        <v>150</v>
      </c>
      <c r="V118" s="242" t="s">
        <v>150</v>
      </c>
      <c r="W118" s="242" t="s">
        <v>150</v>
      </c>
      <c r="X118" s="242" t="s">
        <v>150</v>
      </c>
      <c r="Y118" s="130"/>
      <c r="Z118" s="110"/>
    </row>
    <row r="119" spans="2:26" ht="58.5" customHeight="1">
      <c r="B119" s="130">
        <v>111</v>
      </c>
      <c r="C119" s="283" t="s">
        <v>2575</v>
      </c>
      <c r="D119" s="110"/>
      <c r="E119" s="130" t="s">
        <v>45</v>
      </c>
      <c r="F119" s="135" t="s">
        <v>2</v>
      </c>
      <c r="G119" s="169" t="s">
        <v>148</v>
      </c>
      <c r="H119" s="110"/>
      <c r="I119" s="110"/>
      <c r="J119" s="284">
        <v>500000</v>
      </c>
      <c r="K119" s="110"/>
      <c r="L119" s="110"/>
      <c r="M119" s="110"/>
      <c r="N119" s="110"/>
      <c r="O119" s="242">
        <v>1</v>
      </c>
      <c r="P119" s="242" t="s">
        <v>150</v>
      </c>
      <c r="Q119" s="242" t="s">
        <v>150</v>
      </c>
      <c r="R119" s="242" t="s">
        <v>150</v>
      </c>
      <c r="S119" s="242" t="s">
        <v>150</v>
      </c>
      <c r="T119" s="242" t="s">
        <v>150</v>
      </c>
      <c r="U119" s="242" t="s">
        <v>150</v>
      </c>
      <c r="V119" s="242" t="s">
        <v>150</v>
      </c>
      <c r="W119" s="242" t="s">
        <v>150</v>
      </c>
      <c r="X119" s="242" t="s">
        <v>150</v>
      </c>
      <c r="Y119" s="130"/>
      <c r="Z119" s="110"/>
    </row>
    <row r="120" spans="2:26" ht="58.5" customHeight="1">
      <c r="B120" s="130">
        <v>112</v>
      </c>
      <c r="C120" s="283" t="s">
        <v>2576</v>
      </c>
      <c r="D120" s="110"/>
      <c r="E120" s="130" t="s">
        <v>45</v>
      </c>
      <c r="F120" s="135" t="s">
        <v>2</v>
      </c>
      <c r="G120" s="169" t="s">
        <v>148</v>
      </c>
      <c r="H120" s="110"/>
      <c r="I120" s="110"/>
      <c r="J120" s="284">
        <v>500000</v>
      </c>
      <c r="K120" s="110"/>
      <c r="L120" s="110"/>
      <c r="M120" s="110"/>
      <c r="N120" s="110"/>
      <c r="O120" s="242">
        <v>1</v>
      </c>
      <c r="P120" s="242" t="s">
        <v>150</v>
      </c>
      <c r="Q120" s="242" t="s">
        <v>150</v>
      </c>
      <c r="R120" s="242" t="s">
        <v>150</v>
      </c>
      <c r="S120" s="242" t="s">
        <v>150</v>
      </c>
      <c r="T120" s="242" t="s">
        <v>150</v>
      </c>
      <c r="U120" s="242" t="s">
        <v>150</v>
      </c>
      <c r="V120" s="242" t="s">
        <v>150</v>
      </c>
      <c r="W120" s="242" t="s">
        <v>150</v>
      </c>
      <c r="X120" s="242" t="s">
        <v>150</v>
      </c>
      <c r="Y120" s="130"/>
      <c r="Z120" s="110"/>
    </row>
    <row r="121" spans="2:26" ht="58.5" customHeight="1">
      <c r="B121" s="130">
        <v>113</v>
      </c>
      <c r="C121" s="283" t="s">
        <v>2577</v>
      </c>
      <c r="D121" s="110"/>
      <c r="E121" s="130" t="s">
        <v>45</v>
      </c>
      <c r="F121" s="135" t="s">
        <v>2</v>
      </c>
      <c r="G121" s="169" t="s">
        <v>148</v>
      </c>
      <c r="H121" s="110"/>
      <c r="I121" s="110"/>
      <c r="J121" s="284">
        <v>500000</v>
      </c>
      <c r="K121" s="110"/>
      <c r="L121" s="110"/>
      <c r="M121" s="110"/>
      <c r="N121" s="110"/>
      <c r="O121" s="242" t="s">
        <v>150</v>
      </c>
      <c r="P121" s="242">
        <v>1</v>
      </c>
      <c r="Q121" s="242" t="s">
        <v>150</v>
      </c>
      <c r="R121" s="242" t="s">
        <v>150</v>
      </c>
      <c r="S121" s="242" t="s">
        <v>150</v>
      </c>
      <c r="T121" s="242" t="s">
        <v>150</v>
      </c>
      <c r="U121" s="242" t="s">
        <v>150</v>
      </c>
      <c r="V121" s="242" t="s">
        <v>150</v>
      </c>
      <c r="W121" s="242" t="s">
        <v>150</v>
      </c>
      <c r="X121" s="242" t="s">
        <v>150</v>
      </c>
      <c r="Y121" s="130"/>
      <c r="Z121" s="110"/>
    </row>
    <row r="122" spans="2:26" ht="58.5" customHeight="1">
      <c r="B122" s="130">
        <v>114</v>
      </c>
      <c r="C122" s="283" t="s">
        <v>2578</v>
      </c>
      <c r="D122" s="110"/>
      <c r="E122" s="130" t="s">
        <v>45</v>
      </c>
      <c r="F122" s="135" t="s">
        <v>2</v>
      </c>
      <c r="G122" s="169" t="s">
        <v>148</v>
      </c>
      <c r="H122" s="110"/>
      <c r="I122" s="110"/>
      <c r="J122" s="284">
        <v>500000</v>
      </c>
      <c r="K122" s="110"/>
      <c r="L122" s="110"/>
      <c r="M122" s="110"/>
      <c r="N122" s="110"/>
      <c r="O122" s="242" t="s">
        <v>150</v>
      </c>
      <c r="P122" s="242">
        <v>1</v>
      </c>
      <c r="Q122" s="242" t="s">
        <v>150</v>
      </c>
      <c r="R122" s="242" t="s">
        <v>150</v>
      </c>
      <c r="S122" s="242" t="s">
        <v>150</v>
      </c>
      <c r="T122" s="242" t="s">
        <v>150</v>
      </c>
      <c r="U122" s="242" t="s">
        <v>150</v>
      </c>
      <c r="V122" s="242" t="s">
        <v>150</v>
      </c>
      <c r="W122" s="242" t="s">
        <v>150</v>
      </c>
      <c r="X122" s="242" t="s">
        <v>150</v>
      </c>
      <c r="Y122" s="130"/>
      <c r="Z122" s="110"/>
    </row>
    <row r="123" spans="2:26" ht="58.5" customHeight="1">
      <c r="B123" s="130">
        <v>115</v>
      </c>
      <c r="C123" s="283" t="s">
        <v>2579</v>
      </c>
      <c r="D123" s="110"/>
      <c r="E123" s="130" t="s">
        <v>45</v>
      </c>
      <c r="F123" s="135" t="s">
        <v>2</v>
      </c>
      <c r="G123" s="169" t="s">
        <v>148</v>
      </c>
      <c r="H123" s="110"/>
      <c r="I123" s="110"/>
      <c r="J123" s="284">
        <v>500000</v>
      </c>
      <c r="K123" s="110"/>
      <c r="L123" s="110"/>
      <c r="M123" s="110"/>
      <c r="N123" s="110"/>
      <c r="O123" s="242" t="s">
        <v>150</v>
      </c>
      <c r="P123" s="242">
        <v>1</v>
      </c>
      <c r="Q123" s="242" t="s">
        <v>150</v>
      </c>
      <c r="R123" s="242" t="s">
        <v>150</v>
      </c>
      <c r="S123" s="242" t="s">
        <v>150</v>
      </c>
      <c r="T123" s="242" t="s">
        <v>150</v>
      </c>
      <c r="U123" s="242" t="s">
        <v>150</v>
      </c>
      <c r="V123" s="242" t="s">
        <v>150</v>
      </c>
      <c r="W123" s="242" t="s">
        <v>150</v>
      </c>
      <c r="X123" s="242" t="s">
        <v>150</v>
      </c>
      <c r="Y123" s="130"/>
      <c r="Z123" s="110"/>
    </row>
    <row r="124" spans="2:26" ht="58.5" customHeight="1">
      <c r="B124" s="130">
        <v>116</v>
      </c>
      <c r="C124" s="283" t="s">
        <v>2580</v>
      </c>
      <c r="D124" s="110"/>
      <c r="E124" s="130" t="s">
        <v>45</v>
      </c>
      <c r="F124" s="135" t="s">
        <v>2</v>
      </c>
      <c r="G124" s="169" t="s">
        <v>148</v>
      </c>
      <c r="H124" s="110"/>
      <c r="I124" s="110"/>
      <c r="J124" s="284">
        <v>500000</v>
      </c>
      <c r="K124" s="110"/>
      <c r="L124" s="110"/>
      <c r="M124" s="110"/>
      <c r="N124" s="110"/>
      <c r="O124" s="242">
        <v>1</v>
      </c>
      <c r="P124" s="242" t="s">
        <v>150</v>
      </c>
      <c r="Q124" s="242" t="s">
        <v>150</v>
      </c>
      <c r="R124" s="242" t="s">
        <v>150</v>
      </c>
      <c r="S124" s="242" t="s">
        <v>150</v>
      </c>
      <c r="T124" s="242" t="s">
        <v>150</v>
      </c>
      <c r="U124" s="242" t="s">
        <v>150</v>
      </c>
      <c r="V124" s="242" t="s">
        <v>150</v>
      </c>
      <c r="W124" s="242" t="s">
        <v>150</v>
      </c>
      <c r="X124" s="242" t="s">
        <v>150</v>
      </c>
      <c r="Y124" s="130"/>
      <c r="Z124" s="110"/>
    </row>
    <row r="125" spans="2:26" ht="58.5" customHeight="1">
      <c r="B125" s="130">
        <v>117</v>
      </c>
      <c r="C125" s="283" t="s">
        <v>2581</v>
      </c>
      <c r="D125" s="110"/>
      <c r="E125" s="130" t="s">
        <v>45</v>
      </c>
      <c r="F125" s="135" t="s">
        <v>2</v>
      </c>
      <c r="G125" s="169" t="s">
        <v>148</v>
      </c>
      <c r="H125" s="110"/>
      <c r="I125" s="110"/>
      <c r="J125" s="284">
        <v>500000</v>
      </c>
      <c r="K125" s="110"/>
      <c r="L125" s="110"/>
      <c r="M125" s="110"/>
      <c r="N125" s="110"/>
      <c r="O125" s="242">
        <v>1</v>
      </c>
      <c r="P125" s="242" t="s">
        <v>150</v>
      </c>
      <c r="Q125" s="242" t="s">
        <v>150</v>
      </c>
      <c r="R125" s="242" t="s">
        <v>150</v>
      </c>
      <c r="S125" s="242" t="s">
        <v>150</v>
      </c>
      <c r="T125" s="242" t="s">
        <v>150</v>
      </c>
      <c r="U125" s="242" t="s">
        <v>150</v>
      </c>
      <c r="V125" s="242" t="s">
        <v>150</v>
      </c>
      <c r="W125" s="242" t="s">
        <v>150</v>
      </c>
      <c r="X125" s="242" t="s">
        <v>150</v>
      </c>
      <c r="Y125" s="130"/>
      <c r="Z125" s="110"/>
    </row>
    <row r="126" spans="2:26" ht="58.5" customHeight="1">
      <c r="B126" s="130">
        <v>118</v>
      </c>
      <c r="C126" s="283" t="s">
        <v>2582</v>
      </c>
      <c r="D126" s="110"/>
      <c r="E126" s="130" t="s">
        <v>45</v>
      </c>
      <c r="F126" s="135" t="s">
        <v>2</v>
      </c>
      <c r="G126" s="169" t="s">
        <v>148</v>
      </c>
      <c r="H126" s="110"/>
      <c r="I126" s="110"/>
      <c r="J126" s="284">
        <v>500000</v>
      </c>
      <c r="K126" s="110"/>
      <c r="L126" s="110"/>
      <c r="M126" s="110"/>
      <c r="N126" s="110"/>
      <c r="O126" s="242">
        <v>1</v>
      </c>
      <c r="P126" s="242" t="s">
        <v>150</v>
      </c>
      <c r="Q126" s="242" t="s">
        <v>150</v>
      </c>
      <c r="R126" s="242" t="s">
        <v>150</v>
      </c>
      <c r="S126" s="242" t="s">
        <v>150</v>
      </c>
      <c r="T126" s="242" t="s">
        <v>150</v>
      </c>
      <c r="U126" s="242" t="s">
        <v>150</v>
      </c>
      <c r="V126" s="242" t="s">
        <v>150</v>
      </c>
      <c r="W126" s="242" t="s">
        <v>150</v>
      </c>
      <c r="X126" s="242" t="s">
        <v>150</v>
      </c>
      <c r="Y126" s="130"/>
      <c r="Z126" s="110"/>
    </row>
    <row r="127" spans="2:26" ht="58.5" customHeight="1">
      <c r="B127" s="130">
        <v>119</v>
      </c>
      <c r="C127" s="283" t="s">
        <v>2583</v>
      </c>
      <c r="D127" s="110"/>
      <c r="E127" s="130" t="s">
        <v>45</v>
      </c>
      <c r="F127" s="135" t="s">
        <v>2</v>
      </c>
      <c r="G127" s="169" t="s">
        <v>148</v>
      </c>
      <c r="H127" s="110"/>
      <c r="I127" s="110"/>
      <c r="J127" s="284">
        <v>500000</v>
      </c>
      <c r="K127" s="110"/>
      <c r="L127" s="110"/>
      <c r="M127" s="110"/>
      <c r="N127" s="110"/>
      <c r="O127" s="242">
        <v>1</v>
      </c>
      <c r="P127" s="242" t="s">
        <v>150</v>
      </c>
      <c r="Q127" s="242" t="s">
        <v>150</v>
      </c>
      <c r="R127" s="242" t="s">
        <v>150</v>
      </c>
      <c r="S127" s="242" t="s">
        <v>150</v>
      </c>
      <c r="T127" s="242" t="s">
        <v>150</v>
      </c>
      <c r="U127" s="242" t="s">
        <v>150</v>
      </c>
      <c r="V127" s="242" t="s">
        <v>150</v>
      </c>
      <c r="W127" s="242" t="s">
        <v>150</v>
      </c>
      <c r="X127" s="242" t="s">
        <v>150</v>
      </c>
      <c r="Y127" s="130"/>
      <c r="Z127" s="110"/>
    </row>
    <row r="128" spans="2:26" ht="58.5" customHeight="1">
      <c r="B128" s="130">
        <v>120</v>
      </c>
      <c r="C128" s="283" t="s">
        <v>2584</v>
      </c>
      <c r="D128" s="110"/>
      <c r="E128" s="130" t="s">
        <v>45</v>
      </c>
      <c r="F128" s="135" t="s">
        <v>2</v>
      </c>
      <c r="G128" s="169" t="s">
        <v>148</v>
      </c>
      <c r="H128" s="110"/>
      <c r="I128" s="110"/>
      <c r="J128" s="284">
        <v>500000</v>
      </c>
      <c r="K128" s="110"/>
      <c r="L128" s="110"/>
      <c r="M128" s="110"/>
      <c r="N128" s="110"/>
      <c r="O128" s="242">
        <v>1</v>
      </c>
      <c r="P128" s="242" t="s">
        <v>150</v>
      </c>
      <c r="Q128" s="242" t="s">
        <v>150</v>
      </c>
      <c r="R128" s="242" t="s">
        <v>150</v>
      </c>
      <c r="S128" s="242" t="s">
        <v>150</v>
      </c>
      <c r="T128" s="242" t="s">
        <v>150</v>
      </c>
      <c r="U128" s="242" t="s">
        <v>150</v>
      </c>
      <c r="V128" s="242" t="s">
        <v>150</v>
      </c>
      <c r="W128" s="242" t="s">
        <v>150</v>
      </c>
      <c r="X128" s="242" t="s">
        <v>150</v>
      </c>
      <c r="Y128" s="130"/>
      <c r="Z128" s="110"/>
    </row>
    <row r="129" spans="2:26" ht="58.5" customHeight="1">
      <c r="B129" s="130">
        <v>121</v>
      </c>
      <c r="C129" s="283" t="s">
        <v>2585</v>
      </c>
      <c r="D129" s="110"/>
      <c r="E129" s="130" t="s">
        <v>45</v>
      </c>
      <c r="F129" s="135" t="s">
        <v>2</v>
      </c>
      <c r="G129" s="169" t="s">
        <v>148</v>
      </c>
      <c r="H129" s="110"/>
      <c r="I129" s="110"/>
      <c r="J129" s="284">
        <v>500000</v>
      </c>
      <c r="K129" s="110"/>
      <c r="L129" s="110"/>
      <c r="M129" s="110"/>
      <c r="N129" s="110"/>
      <c r="O129" s="242" t="s">
        <v>150</v>
      </c>
      <c r="P129" s="242">
        <v>1</v>
      </c>
      <c r="Q129" s="242" t="s">
        <v>150</v>
      </c>
      <c r="R129" s="242" t="s">
        <v>150</v>
      </c>
      <c r="S129" s="242" t="s">
        <v>150</v>
      </c>
      <c r="T129" s="242" t="s">
        <v>150</v>
      </c>
      <c r="U129" s="242" t="s">
        <v>150</v>
      </c>
      <c r="V129" s="242" t="s">
        <v>150</v>
      </c>
      <c r="W129" s="242" t="s">
        <v>150</v>
      </c>
      <c r="X129" s="242" t="s">
        <v>150</v>
      </c>
      <c r="Y129" s="130"/>
      <c r="Z129" s="110"/>
    </row>
    <row r="130" spans="2:26" ht="58.5" customHeight="1">
      <c r="B130" s="130">
        <v>122</v>
      </c>
      <c r="C130" s="188" t="s">
        <v>2586</v>
      </c>
      <c r="D130" s="110"/>
      <c r="E130" s="130" t="s">
        <v>45</v>
      </c>
      <c r="F130" s="135" t="s">
        <v>2</v>
      </c>
      <c r="G130" s="169" t="s">
        <v>148</v>
      </c>
      <c r="H130" s="110"/>
      <c r="I130" s="110"/>
      <c r="J130" s="189">
        <v>500000</v>
      </c>
      <c r="K130" s="110"/>
      <c r="L130" s="110"/>
      <c r="M130" s="110"/>
      <c r="N130" s="110"/>
      <c r="O130" s="242">
        <v>1</v>
      </c>
      <c r="P130" s="242" t="s">
        <v>150</v>
      </c>
      <c r="Q130" s="242" t="s">
        <v>150</v>
      </c>
      <c r="R130" s="242" t="s">
        <v>150</v>
      </c>
      <c r="S130" s="242" t="s">
        <v>150</v>
      </c>
      <c r="T130" s="242" t="s">
        <v>150</v>
      </c>
      <c r="U130" s="242" t="s">
        <v>150</v>
      </c>
      <c r="V130" s="242" t="s">
        <v>150</v>
      </c>
      <c r="W130" s="242" t="s">
        <v>150</v>
      </c>
      <c r="X130" s="242" t="s">
        <v>150</v>
      </c>
      <c r="Y130" s="130"/>
      <c r="Z130" s="110"/>
    </row>
    <row r="131" spans="2:26" ht="58.5" customHeight="1">
      <c r="B131" s="130">
        <v>123</v>
      </c>
      <c r="C131" s="188" t="s">
        <v>2587</v>
      </c>
      <c r="D131" s="110"/>
      <c r="E131" s="130" t="s">
        <v>45</v>
      </c>
      <c r="F131" s="135" t="s">
        <v>2</v>
      </c>
      <c r="G131" s="169" t="s">
        <v>148</v>
      </c>
      <c r="H131" s="110"/>
      <c r="I131" s="110"/>
      <c r="J131" s="189">
        <v>500000</v>
      </c>
      <c r="K131" s="110"/>
      <c r="L131" s="110"/>
      <c r="M131" s="110"/>
      <c r="N131" s="110"/>
      <c r="O131" s="242">
        <v>1</v>
      </c>
      <c r="P131" s="242" t="s">
        <v>150</v>
      </c>
      <c r="Q131" s="242" t="s">
        <v>150</v>
      </c>
      <c r="R131" s="242" t="s">
        <v>150</v>
      </c>
      <c r="S131" s="242" t="s">
        <v>150</v>
      </c>
      <c r="T131" s="242" t="s">
        <v>150</v>
      </c>
      <c r="U131" s="242" t="s">
        <v>150</v>
      </c>
      <c r="V131" s="242" t="s">
        <v>150</v>
      </c>
      <c r="W131" s="242" t="s">
        <v>150</v>
      </c>
      <c r="X131" s="242" t="s">
        <v>150</v>
      </c>
      <c r="Y131" s="130"/>
      <c r="Z131" s="110"/>
    </row>
    <row r="132" spans="2:26" ht="58.5" customHeight="1">
      <c r="B132" s="130">
        <v>124</v>
      </c>
      <c r="C132" s="188" t="s">
        <v>2588</v>
      </c>
      <c r="D132" s="110"/>
      <c r="E132" s="130" t="s">
        <v>45</v>
      </c>
      <c r="F132" s="135" t="s">
        <v>2</v>
      </c>
      <c r="G132" s="169" t="s">
        <v>148</v>
      </c>
      <c r="H132" s="110"/>
      <c r="I132" s="110"/>
      <c r="J132" s="189">
        <v>500000</v>
      </c>
      <c r="K132" s="110"/>
      <c r="L132" s="110"/>
      <c r="M132" s="110"/>
      <c r="N132" s="110"/>
      <c r="O132" s="242">
        <v>1</v>
      </c>
      <c r="P132" s="242" t="s">
        <v>150</v>
      </c>
      <c r="Q132" s="242" t="s">
        <v>150</v>
      </c>
      <c r="R132" s="242" t="s">
        <v>150</v>
      </c>
      <c r="S132" s="242" t="s">
        <v>150</v>
      </c>
      <c r="T132" s="242" t="s">
        <v>150</v>
      </c>
      <c r="U132" s="242" t="s">
        <v>150</v>
      </c>
      <c r="V132" s="242" t="s">
        <v>150</v>
      </c>
      <c r="W132" s="242" t="s">
        <v>150</v>
      </c>
      <c r="X132" s="242" t="s">
        <v>150</v>
      </c>
      <c r="Y132" s="130"/>
      <c r="Z132" s="110"/>
    </row>
    <row r="133" spans="2:26" ht="58.5" customHeight="1">
      <c r="B133" s="130">
        <v>125</v>
      </c>
      <c r="C133" s="188" t="s">
        <v>2589</v>
      </c>
      <c r="D133" s="110"/>
      <c r="E133" s="130" t="s">
        <v>45</v>
      </c>
      <c r="F133" s="135" t="s">
        <v>2</v>
      </c>
      <c r="G133" s="169" t="s">
        <v>148</v>
      </c>
      <c r="H133" s="110"/>
      <c r="I133" s="110"/>
      <c r="J133" s="189">
        <v>500000</v>
      </c>
      <c r="K133" s="110"/>
      <c r="L133" s="110"/>
      <c r="M133" s="110"/>
      <c r="N133" s="110"/>
      <c r="O133" s="242" t="s">
        <v>150</v>
      </c>
      <c r="P133" s="242">
        <v>1</v>
      </c>
      <c r="Q133" s="242" t="s">
        <v>150</v>
      </c>
      <c r="R133" s="242" t="s">
        <v>150</v>
      </c>
      <c r="S133" s="242" t="s">
        <v>150</v>
      </c>
      <c r="T133" s="242" t="s">
        <v>150</v>
      </c>
      <c r="U133" s="242" t="s">
        <v>150</v>
      </c>
      <c r="V133" s="242" t="s">
        <v>150</v>
      </c>
      <c r="W133" s="242" t="s">
        <v>150</v>
      </c>
      <c r="X133" s="242" t="s">
        <v>150</v>
      </c>
      <c r="Y133" s="130"/>
      <c r="Z133" s="110"/>
    </row>
    <row r="134" spans="2:26" ht="58.5" customHeight="1">
      <c r="B134" s="130">
        <v>126</v>
      </c>
      <c r="C134" s="188" t="s">
        <v>2590</v>
      </c>
      <c r="D134" s="110"/>
      <c r="E134" s="130" t="s">
        <v>45</v>
      </c>
      <c r="F134" s="135" t="s">
        <v>2</v>
      </c>
      <c r="G134" s="169" t="s">
        <v>148</v>
      </c>
      <c r="H134" s="110"/>
      <c r="I134" s="110"/>
      <c r="J134" s="189">
        <v>500000</v>
      </c>
      <c r="K134" s="110"/>
      <c r="L134" s="110"/>
      <c r="M134" s="110"/>
      <c r="N134" s="110"/>
      <c r="O134" s="242">
        <v>1</v>
      </c>
      <c r="P134" s="242" t="s">
        <v>150</v>
      </c>
      <c r="Q134" s="242" t="s">
        <v>150</v>
      </c>
      <c r="R134" s="242" t="s">
        <v>150</v>
      </c>
      <c r="S134" s="242" t="s">
        <v>150</v>
      </c>
      <c r="T134" s="242" t="s">
        <v>150</v>
      </c>
      <c r="U134" s="242" t="s">
        <v>150</v>
      </c>
      <c r="V134" s="242" t="s">
        <v>150</v>
      </c>
      <c r="W134" s="242" t="s">
        <v>150</v>
      </c>
      <c r="X134" s="242" t="s">
        <v>150</v>
      </c>
      <c r="Y134" s="130"/>
      <c r="Z134" s="110"/>
    </row>
    <row r="135" spans="2:26" ht="58.5" customHeight="1">
      <c r="B135" s="130">
        <v>127</v>
      </c>
      <c r="C135" s="188" t="s">
        <v>2591</v>
      </c>
      <c r="D135" s="110"/>
      <c r="E135" s="130" t="s">
        <v>45</v>
      </c>
      <c r="F135" s="135" t="s">
        <v>2</v>
      </c>
      <c r="G135" s="169" t="s">
        <v>148</v>
      </c>
      <c r="H135" s="110"/>
      <c r="I135" s="110"/>
      <c r="J135" s="189">
        <v>500000</v>
      </c>
      <c r="K135" s="110"/>
      <c r="L135" s="110"/>
      <c r="M135" s="110"/>
      <c r="N135" s="110"/>
      <c r="O135" s="242" t="s">
        <v>150</v>
      </c>
      <c r="P135" s="242">
        <v>1</v>
      </c>
      <c r="Q135" s="242" t="s">
        <v>150</v>
      </c>
      <c r="R135" s="242" t="s">
        <v>150</v>
      </c>
      <c r="S135" s="242" t="s">
        <v>150</v>
      </c>
      <c r="T135" s="242" t="s">
        <v>150</v>
      </c>
      <c r="U135" s="242" t="s">
        <v>150</v>
      </c>
      <c r="V135" s="242" t="s">
        <v>150</v>
      </c>
      <c r="W135" s="242" t="s">
        <v>150</v>
      </c>
      <c r="X135" s="242" t="s">
        <v>150</v>
      </c>
      <c r="Y135" s="130"/>
      <c r="Z135" s="110"/>
    </row>
    <row r="136" spans="2:26" ht="58.5" customHeight="1">
      <c r="B136" s="130">
        <v>128</v>
      </c>
      <c r="C136" s="188" t="s">
        <v>2592</v>
      </c>
      <c r="D136" s="110"/>
      <c r="E136" s="130" t="s">
        <v>45</v>
      </c>
      <c r="F136" s="135" t="s">
        <v>2</v>
      </c>
      <c r="G136" s="169" t="s">
        <v>148</v>
      </c>
      <c r="H136" s="110"/>
      <c r="I136" s="110"/>
      <c r="J136" s="189">
        <v>500000</v>
      </c>
      <c r="K136" s="110"/>
      <c r="L136" s="110"/>
      <c r="M136" s="110"/>
      <c r="N136" s="110"/>
      <c r="O136" s="242">
        <v>1</v>
      </c>
      <c r="P136" s="242" t="s">
        <v>150</v>
      </c>
      <c r="Q136" s="242" t="s">
        <v>150</v>
      </c>
      <c r="R136" s="242" t="s">
        <v>150</v>
      </c>
      <c r="S136" s="242" t="s">
        <v>150</v>
      </c>
      <c r="T136" s="242" t="s">
        <v>150</v>
      </c>
      <c r="U136" s="242" t="s">
        <v>150</v>
      </c>
      <c r="V136" s="242" t="s">
        <v>150</v>
      </c>
      <c r="W136" s="242" t="s">
        <v>150</v>
      </c>
      <c r="X136" s="242" t="s">
        <v>150</v>
      </c>
      <c r="Y136" s="130"/>
      <c r="Z136" s="110"/>
    </row>
    <row r="137" spans="2:26" ht="58.5" customHeight="1">
      <c r="B137" s="130">
        <v>129</v>
      </c>
      <c r="C137" s="188" t="s">
        <v>2593</v>
      </c>
      <c r="D137" s="110"/>
      <c r="E137" s="130" t="s">
        <v>45</v>
      </c>
      <c r="F137" s="135" t="s">
        <v>2</v>
      </c>
      <c r="G137" s="169" t="s">
        <v>148</v>
      </c>
      <c r="H137" s="110"/>
      <c r="I137" s="110"/>
      <c r="J137" s="189">
        <v>500000</v>
      </c>
      <c r="K137" s="110"/>
      <c r="L137" s="110"/>
      <c r="M137" s="110"/>
      <c r="N137" s="110"/>
      <c r="O137" s="242" t="s">
        <v>150</v>
      </c>
      <c r="P137" s="242">
        <v>1</v>
      </c>
      <c r="Q137" s="242" t="s">
        <v>150</v>
      </c>
      <c r="R137" s="242" t="s">
        <v>150</v>
      </c>
      <c r="S137" s="242" t="s">
        <v>150</v>
      </c>
      <c r="T137" s="242" t="s">
        <v>150</v>
      </c>
      <c r="U137" s="242" t="s">
        <v>150</v>
      </c>
      <c r="V137" s="242" t="s">
        <v>150</v>
      </c>
      <c r="W137" s="242" t="s">
        <v>150</v>
      </c>
      <c r="X137" s="242" t="s">
        <v>150</v>
      </c>
      <c r="Y137" s="130"/>
      <c r="Z137" s="110"/>
    </row>
    <row r="138" spans="2:26" ht="58.5" customHeight="1">
      <c r="B138" s="130">
        <v>130</v>
      </c>
      <c r="C138" s="188" t="s">
        <v>2594</v>
      </c>
      <c r="D138" s="110"/>
      <c r="E138" s="130" t="s">
        <v>45</v>
      </c>
      <c r="F138" s="135" t="s">
        <v>2</v>
      </c>
      <c r="G138" s="169" t="s">
        <v>148</v>
      </c>
      <c r="H138" s="110"/>
      <c r="I138" s="110"/>
      <c r="J138" s="189">
        <v>500000</v>
      </c>
      <c r="K138" s="110"/>
      <c r="L138" s="110"/>
      <c r="M138" s="110"/>
      <c r="N138" s="110"/>
      <c r="O138" s="242">
        <v>1</v>
      </c>
      <c r="P138" s="242" t="s">
        <v>150</v>
      </c>
      <c r="Q138" s="242" t="s">
        <v>150</v>
      </c>
      <c r="R138" s="242" t="s">
        <v>150</v>
      </c>
      <c r="S138" s="242" t="s">
        <v>150</v>
      </c>
      <c r="T138" s="242" t="s">
        <v>150</v>
      </c>
      <c r="U138" s="242" t="s">
        <v>150</v>
      </c>
      <c r="V138" s="242" t="s">
        <v>150</v>
      </c>
      <c r="W138" s="242" t="s">
        <v>150</v>
      </c>
      <c r="X138" s="242" t="s">
        <v>150</v>
      </c>
      <c r="Y138" s="130"/>
      <c r="Z138" s="110"/>
    </row>
    <row r="139" spans="2:26" ht="58.5" customHeight="1">
      <c r="B139" s="130">
        <v>131</v>
      </c>
      <c r="C139" s="188" t="s">
        <v>2595</v>
      </c>
      <c r="D139" s="110"/>
      <c r="E139" s="130" t="s">
        <v>45</v>
      </c>
      <c r="F139" s="135" t="s">
        <v>2</v>
      </c>
      <c r="G139" s="169" t="s">
        <v>148</v>
      </c>
      <c r="H139" s="110"/>
      <c r="I139" s="110"/>
      <c r="J139" s="189">
        <v>500000</v>
      </c>
      <c r="K139" s="110"/>
      <c r="L139" s="110"/>
      <c r="M139" s="110"/>
      <c r="N139" s="110"/>
      <c r="O139" s="242">
        <v>1</v>
      </c>
      <c r="P139" s="242" t="s">
        <v>150</v>
      </c>
      <c r="Q139" s="242" t="s">
        <v>150</v>
      </c>
      <c r="R139" s="242" t="s">
        <v>150</v>
      </c>
      <c r="S139" s="242" t="s">
        <v>150</v>
      </c>
      <c r="T139" s="242" t="s">
        <v>150</v>
      </c>
      <c r="U139" s="242" t="s">
        <v>150</v>
      </c>
      <c r="V139" s="242" t="s">
        <v>150</v>
      </c>
      <c r="W139" s="242" t="s">
        <v>150</v>
      </c>
      <c r="X139" s="242" t="s">
        <v>150</v>
      </c>
      <c r="Y139" s="130"/>
      <c r="Z139" s="110"/>
    </row>
    <row r="140" spans="2:26" ht="58.5" customHeight="1">
      <c r="B140" s="130">
        <v>132</v>
      </c>
      <c r="C140" s="188" t="s">
        <v>2596</v>
      </c>
      <c r="D140" s="110"/>
      <c r="E140" s="130" t="s">
        <v>45</v>
      </c>
      <c r="F140" s="135" t="s">
        <v>2</v>
      </c>
      <c r="G140" s="169" t="s">
        <v>148</v>
      </c>
      <c r="H140" s="110"/>
      <c r="I140" s="110"/>
      <c r="J140" s="189">
        <v>500000</v>
      </c>
      <c r="K140" s="110"/>
      <c r="L140" s="110"/>
      <c r="M140" s="110"/>
      <c r="N140" s="110"/>
      <c r="O140" s="242" t="s">
        <v>150</v>
      </c>
      <c r="P140" s="242">
        <v>1</v>
      </c>
      <c r="Q140" s="242" t="s">
        <v>150</v>
      </c>
      <c r="R140" s="242" t="s">
        <v>150</v>
      </c>
      <c r="S140" s="242" t="s">
        <v>150</v>
      </c>
      <c r="T140" s="242" t="s">
        <v>150</v>
      </c>
      <c r="U140" s="242" t="s">
        <v>150</v>
      </c>
      <c r="V140" s="242" t="s">
        <v>150</v>
      </c>
      <c r="W140" s="242" t="s">
        <v>150</v>
      </c>
      <c r="X140" s="242" t="s">
        <v>150</v>
      </c>
      <c r="Y140" s="130"/>
      <c r="Z140" s="110"/>
    </row>
    <row r="141" spans="2:26" ht="58.5" customHeight="1">
      <c r="B141" s="130">
        <v>133</v>
      </c>
      <c r="C141" s="188" t="s">
        <v>2597</v>
      </c>
      <c r="D141" s="110"/>
      <c r="E141" s="130" t="s">
        <v>45</v>
      </c>
      <c r="F141" s="135" t="s">
        <v>2</v>
      </c>
      <c r="G141" s="169" t="s">
        <v>148</v>
      </c>
      <c r="H141" s="110"/>
      <c r="I141" s="110"/>
      <c r="J141" s="189">
        <v>500000</v>
      </c>
      <c r="K141" s="110"/>
      <c r="L141" s="110"/>
      <c r="M141" s="110"/>
      <c r="N141" s="110"/>
      <c r="O141" s="242">
        <v>1</v>
      </c>
      <c r="P141" s="242" t="s">
        <v>150</v>
      </c>
      <c r="Q141" s="242" t="s">
        <v>150</v>
      </c>
      <c r="R141" s="242" t="s">
        <v>150</v>
      </c>
      <c r="S141" s="242" t="s">
        <v>150</v>
      </c>
      <c r="T141" s="242" t="s">
        <v>150</v>
      </c>
      <c r="U141" s="242" t="s">
        <v>150</v>
      </c>
      <c r="V141" s="242" t="s">
        <v>150</v>
      </c>
      <c r="W141" s="242" t="s">
        <v>150</v>
      </c>
      <c r="X141" s="242" t="s">
        <v>150</v>
      </c>
      <c r="Y141" s="130"/>
      <c r="Z141" s="110"/>
    </row>
    <row r="142" spans="2:26" ht="58.5" customHeight="1">
      <c r="B142" s="130">
        <v>134</v>
      </c>
      <c r="C142" s="188" t="s">
        <v>2598</v>
      </c>
      <c r="D142" s="110"/>
      <c r="E142" s="130" t="s">
        <v>45</v>
      </c>
      <c r="F142" s="135" t="s">
        <v>2</v>
      </c>
      <c r="G142" s="169" t="s">
        <v>148</v>
      </c>
      <c r="H142" s="110"/>
      <c r="I142" s="110"/>
      <c r="J142" s="189">
        <v>1000000</v>
      </c>
      <c r="K142" s="110"/>
      <c r="L142" s="110"/>
      <c r="M142" s="110"/>
      <c r="N142" s="110"/>
      <c r="O142" s="242" t="s">
        <v>150</v>
      </c>
      <c r="P142" s="242">
        <v>1</v>
      </c>
      <c r="Q142" s="242" t="s">
        <v>150</v>
      </c>
      <c r="R142" s="242" t="s">
        <v>150</v>
      </c>
      <c r="S142" s="242" t="s">
        <v>150</v>
      </c>
      <c r="T142" s="242" t="s">
        <v>150</v>
      </c>
      <c r="U142" s="242" t="s">
        <v>150</v>
      </c>
      <c r="V142" s="242" t="s">
        <v>150</v>
      </c>
      <c r="W142" s="242" t="s">
        <v>150</v>
      </c>
      <c r="X142" s="242" t="s">
        <v>150</v>
      </c>
      <c r="Y142" s="130"/>
      <c r="Z142" s="110"/>
    </row>
    <row r="143" spans="2:26" ht="58.5" customHeight="1">
      <c r="B143" s="130">
        <v>135</v>
      </c>
      <c r="C143" s="188" t="s">
        <v>2599</v>
      </c>
      <c r="D143" s="110"/>
      <c r="E143" s="130" t="s">
        <v>45</v>
      </c>
      <c r="F143" s="135" t="s">
        <v>2</v>
      </c>
      <c r="G143" s="169" t="s">
        <v>148</v>
      </c>
      <c r="H143" s="110"/>
      <c r="I143" s="110"/>
      <c r="J143" s="189">
        <v>500000</v>
      </c>
      <c r="K143" s="110"/>
      <c r="L143" s="110"/>
      <c r="M143" s="110"/>
      <c r="N143" s="110"/>
      <c r="O143" s="242" t="s">
        <v>150</v>
      </c>
      <c r="P143" s="242">
        <v>1</v>
      </c>
      <c r="Q143" s="242" t="s">
        <v>150</v>
      </c>
      <c r="R143" s="242" t="s">
        <v>150</v>
      </c>
      <c r="S143" s="242" t="s">
        <v>150</v>
      </c>
      <c r="T143" s="242" t="s">
        <v>150</v>
      </c>
      <c r="U143" s="242" t="s">
        <v>150</v>
      </c>
      <c r="V143" s="242" t="s">
        <v>150</v>
      </c>
      <c r="W143" s="242" t="s">
        <v>150</v>
      </c>
      <c r="X143" s="242" t="s">
        <v>150</v>
      </c>
      <c r="Y143" s="130"/>
      <c r="Z143" s="110"/>
    </row>
    <row r="144" spans="2:26" ht="58.5" customHeight="1">
      <c r="B144" s="130">
        <v>136</v>
      </c>
      <c r="C144" s="188" t="s">
        <v>2600</v>
      </c>
      <c r="D144" s="110"/>
      <c r="E144" s="130" t="s">
        <v>45</v>
      </c>
      <c r="F144" s="135" t="s">
        <v>2</v>
      </c>
      <c r="G144" s="169" t="s">
        <v>148</v>
      </c>
      <c r="H144" s="110"/>
      <c r="I144" s="110"/>
      <c r="J144" s="189">
        <v>1000000</v>
      </c>
      <c r="K144" s="110"/>
      <c r="L144" s="110"/>
      <c r="M144" s="110"/>
      <c r="N144" s="110"/>
      <c r="O144" s="242">
        <v>1</v>
      </c>
      <c r="P144" s="242" t="s">
        <v>150</v>
      </c>
      <c r="Q144" s="242" t="s">
        <v>150</v>
      </c>
      <c r="R144" s="242" t="s">
        <v>150</v>
      </c>
      <c r="S144" s="242" t="s">
        <v>150</v>
      </c>
      <c r="T144" s="242" t="s">
        <v>150</v>
      </c>
      <c r="U144" s="242" t="s">
        <v>150</v>
      </c>
      <c r="V144" s="242" t="s">
        <v>150</v>
      </c>
      <c r="W144" s="242" t="s">
        <v>150</v>
      </c>
      <c r="X144" s="242" t="s">
        <v>150</v>
      </c>
      <c r="Y144" s="130"/>
      <c r="Z144" s="110"/>
    </row>
    <row r="145" spans="2:26" ht="58.5" customHeight="1">
      <c r="B145" s="130">
        <v>137</v>
      </c>
      <c r="C145" s="188" t="s">
        <v>2601</v>
      </c>
      <c r="D145" s="110"/>
      <c r="E145" s="130" t="s">
        <v>45</v>
      </c>
      <c r="F145" s="135" t="s">
        <v>2</v>
      </c>
      <c r="G145" s="169" t="s">
        <v>148</v>
      </c>
      <c r="H145" s="110"/>
      <c r="I145" s="110"/>
      <c r="J145" s="189">
        <v>1000000</v>
      </c>
      <c r="K145" s="110"/>
      <c r="L145" s="110"/>
      <c r="M145" s="110"/>
      <c r="N145" s="110"/>
      <c r="O145" s="242">
        <v>1</v>
      </c>
      <c r="P145" s="242" t="s">
        <v>150</v>
      </c>
      <c r="Q145" s="242" t="s">
        <v>150</v>
      </c>
      <c r="R145" s="242" t="s">
        <v>150</v>
      </c>
      <c r="S145" s="242" t="s">
        <v>150</v>
      </c>
      <c r="T145" s="242" t="s">
        <v>150</v>
      </c>
      <c r="U145" s="242" t="s">
        <v>150</v>
      </c>
      <c r="V145" s="242" t="s">
        <v>150</v>
      </c>
      <c r="W145" s="242" t="s">
        <v>150</v>
      </c>
      <c r="X145" s="242" t="s">
        <v>150</v>
      </c>
      <c r="Y145" s="130"/>
      <c r="Z145" s="110"/>
    </row>
    <row r="146" spans="2:26" ht="58.5" customHeight="1">
      <c r="B146" s="130">
        <v>138</v>
      </c>
      <c r="C146" s="188" t="s">
        <v>2602</v>
      </c>
      <c r="D146" s="110"/>
      <c r="E146" s="130" t="s">
        <v>45</v>
      </c>
      <c r="F146" s="135" t="s">
        <v>2</v>
      </c>
      <c r="G146" s="169" t="s">
        <v>148</v>
      </c>
      <c r="H146" s="110"/>
      <c r="I146" s="110"/>
      <c r="J146" s="189">
        <v>500000</v>
      </c>
      <c r="K146" s="110"/>
      <c r="L146" s="110"/>
      <c r="M146" s="110"/>
      <c r="N146" s="110"/>
      <c r="O146" s="242">
        <v>1</v>
      </c>
      <c r="P146" s="242" t="s">
        <v>150</v>
      </c>
      <c r="Q146" s="242" t="s">
        <v>150</v>
      </c>
      <c r="R146" s="242" t="s">
        <v>150</v>
      </c>
      <c r="S146" s="242" t="s">
        <v>150</v>
      </c>
      <c r="T146" s="242" t="s">
        <v>150</v>
      </c>
      <c r="U146" s="242" t="s">
        <v>150</v>
      </c>
      <c r="V146" s="242" t="s">
        <v>150</v>
      </c>
      <c r="W146" s="242" t="s">
        <v>150</v>
      </c>
      <c r="X146" s="242" t="s">
        <v>150</v>
      </c>
      <c r="Y146" s="130"/>
      <c r="Z146" s="110"/>
    </row>
    <row r="147" spans="2:26" ht="58.5" customHeight="1">
      <c r="B147" s="130">
        <v>139</v>
      </c>
      <c r="C147" s="188" t="s">
        <v>2603</v>
      </c>
      <c r="D147" s="110"/>
      <c r="E147" s="130" t="s">
        <v>45</v>
      </c>
      <c r="F147" s="135" t="s">
        <v>2</v>
      </c>
      <c r="G147" s="169" t="s">
        <v>148</v>
      </c>
      <c r="H147" s="110"/>
      <c r="I147" s="110"/>
      <c r="J147" s="189">
        <v>500000</v>
      </c>
      <c r="K147" s="110"/>
      <c r="L147" s="110"/>
      <c r="M147" s="110"/>
      <c r="N147" s="110"/>
      <c r="O147" s="242">
        <v>1</v>
      </c>
      <c r="P147" s="242" t="s">
        <v>150</v>
      </c>
      <c r="Q147" s="242" t="s">
        <v>150</v>
      </c>
      <c r="R147" s="242" t="s">
        <v>150</v>
      </c>
      <c r="S147" s="242" t="s">
        <v>150</v>
      </c>
      <c r="T147" s="242" t="s">
        <v>150</v>
      </c>
      <c r="U147" s="242" t="s">
        <v>150</v>
      </c>
      <c r="V147" s="242" t="s">
        <v>150</v>
      </c>
      <c r="W147" s="242" t="s">
        <v>150</v>
      </c>
      <c r="X147" s="242" t="s">
        <v>150</v>
      </c>
      <c r="Y147" s="130"/>
      <c r="Z147" s="110"/>
    </row>
    <row r="148" spans="2:26" ht="58.5" customHeight="1">
      <c r="B148" s="130">
        <v>140</v>
      </c>
      <c r="C148" s="188" t="s">
        <v>2604</v>
      </c>
      <c r="D148" s="110"/>
      <c r="E148" s="130" t="s">
        <v>36</v>
      </c>
      <c r="F148" s="130" t="s">
        <v>2</v>
      </c>
      <c r="G148" s="169" t="s">
        <v>148</v>
      </c>
      <c r="H148" s="110"/>
      <c r="I148" s="110"/>
      <c r="J148" s="189">
        <v>100000</v>
      </c>
      <c r="K148" s="110"/>
      <c r="L148" s="110"/>
      <c r="M148" s="110"/>
      <c r="N148" s="110"/>
      <c r="O148" s="242">
        <v>1</v>
      </c>
      <c r="P148" s="242" t="s">
        <v>150</v>
      </c>
      <c r="Q148" s="242" t="s">
        <v>150</v>
      </c>
      <c r="R148" s="242" t="s">
        <v>150</v>
      </c>
      <c r="S148" s="242" t="s">
        <v>150</v>
      </c>
      <c r="T148" s="242" t="s">
        <v>150</v>
      </c>
      <c r="U148" s="242" t="s">
        <v>150</v>
      </c>
      <c r="V148" s="242" t="s">
        <v>150</v>
      </c>
      <c r="W148" s="242" t="s">
        <v>150</v>
      </c>
      <c r="X148" s="242" t="s">
        <v>150</v>
      </c>
      <c r="Y148" s="130"/>
      <c r="Z148" s="110"/>
    </row>
    <row r="149" spans="2:26" ht="58.5" customHeight="1">
      <c r="B149" s="130">
        <v>141</v>
      </c>
      <c r="C149" s="188" t="s">
        <v>2605</v>
      </c>
      <c r="D149" s="110"/>
      <c r="E149" s="130" t="s">
        <v>36</v>
      </c>
      <c r="F149" s="130" t="s">
        <v>2</v>
      </c>
      <c r="G149" s="169" t="s">
        <v>148</v>
      </c>
      <c r="H149" s="110"/>
      <c r="I149" s="110"/>
      <c r="J149" s="189">
        <v>100000</v>
      </c>
      <c r="K149" s="110"/>
      <c r="L149" s="110"/>
      <c r="M149" s="110"/>
      <c r="N149" s="110"/>
      <c r="O149" s="242">
        <v>1</v>
      </c>
      <c r="P149" s="242" t="s">
        <v>150</v>
      </c>
      <c r="Q149" s="242" t="s">
        <v>150</v>
      </c>
      <c r="R149" s="242" t="s">
        <v>150</v>
      </c>
      <c r="S149" s="242" t="s">
        <v>150</v>
      </c>
      <c r="T149" s="242" t="s">
        <v>150</v>
      </c>
      <c r="U149" s="242" t="s">
        <v>150</v>
      </c>
      <c r="V149" s="242" t="s">
        <v>150</v>
      </c>
      <c r="W149" s="242" t="s">
        <v>150</v>
      </c>
      <c r="X149" s="242" t="s">
        <v>150</v>
      </c>
      <c r="Y149" s="130"/>
      <c r="Z149" s="110"/>
    </row>
    <row r="150" spans="2:26" ht="58.5" customHeight="1">
      <c r="B150" s="130">
        <v>142</v>
      </c>
      <c r="C150" s="188" t="s">
        <v>2606</v>
      </c>
      <c r="D150" s="110"/>
      <c r="E150" s="130" t="s">
        <v>36</v>
      </c>
      <c r="F150" s="130" t="s">
        <v>2</v>
      </c>
      <c r="G150" s="169" t="s">
        <v>148</v>
      </c>
      <c r="H150" s="110"/>
      <c r="I150" s="110"/>
      <c r="J150" s="189">
        <v>100000</v>
      </c>
      <c r="K150" s="110"/>
      <c r="L150" s="110"/>
      <c r="M150" s="110"/>
      <c r="N150" s="110"/>
      <c r="O150" s="242">
        <v>1</v>
      </c>
      <c r="P150" s="242" t="s">
        <v>150</v>
      </c>
      <c r="Q150" s="242" t="s">
        <v>150</v>
      </c>
      <c r="R150" s="242" t="s">
        <v>150</v>
      </c>
      <c r="S150" s="242" t="s">
        <v>150</v>
      </c>
      <c r="T150" s="242" t="s">
        <v>150</v>
      </c>
      <c r="U150" s="242" t="s">
        <v>150</v>
      </c>
      <c r="V150" s="242" t="s">
        <v>150</v>
      </c>
      <c r="W150" s="242" t="s">
        <v>150</v>
      </c>
      <c r="X150" s="242" t="s">
        <v>150</v>
      </c>
      <c r="Y150" s="130"/>
      <c r="Z150" s="110"/>
    </row>
    <row r="151" spans="2:26" ht="58.5" customHeight="1">
      <c r="B151" s="130">
        <v>143</v>
      </c>
      <c r="C151" s="188" t="s">
        <v>2607</v>
      </c>
      <c r="D151" s="110"/>
      <c r="E151" s="130" t="s">
        <v>36</v>
      </c>
      <c r="F151" s="130" t="s">
        <v>2</v>
      </c>
      <c r="G151" s="169" t="s">
        <v>148</v>
      </c>
      <c r="H151" s="110"/>
      <c r="I151" s="110"/>
      <c r="J151" s="189">
        <v>100000</v>
      </c>
      <c r="K151" s="110"/>
      <c r="L151" s="110"/>
      <c r="M151" s="110"/>
      <c r="N151" s="110"/>
      <c r="O151" s="242">
        <v>1</v>
      </c>
      <c r="P151" s="242" t="s">
        <v>150</v>
      </c>
      <c r="Q151" s="242" t="s">
        <v>150</v>
      </c>
      <c r="R151" s="242" t="s">
        <v>150</v>
      </c>
      <c r="S151" s="242" t="s">
        <v>150</v>
      </c>
      <c r="T151" s="242" t="s">
        <v>150</v>
      </c>
      <c r="U151" s="242" t="s">
        <v>150</v>
      </c>
      <c r="V151" s="242" t="s">
        <v>150</v>
      </c>
      <c r="W151" s="242" t="s">
        <v>150</v>
      </c>
      <c r="X151" s="242" t="s">
        <v>150</v>
      </c>
      <c r="Y151" s="130"/>
      <c r="Z151" s="110"/>
    </row>
    <row r="152" spans="2:26" ht="58.5" customHeight="1">
      <c r="B152" s="130">
        <v>144</v>
      </c>
      <c r="C152" s="188" t="s">
        <v>2608</v>
      </c>
      <c r="D152" s="110"/>
      <c r="E152" s="130" t="s">
        <v>36</v>
      </c>
      <c r="F152" s="130" t="s">
        <v>2</v>
      </c>
      <c r="G152" s="169" t="s">
        <v>148</v>
      </c>
      <c r="H152" s="110"/>
      <c r="I152" s="110"/>
      <c r="J152" s="189">
        <v>100000</v>
      </c>
      <c r="K152" s="110"/>
      <c r="L152" s="110"/>
      <c r="M152" s="110"/>
      <c r="N152" s="110"/>
      <c r="O152" s="242">
        <v>1</v>
      </c>
      <c r="P152" s="242" t="s">
        <v>150</v>
      </c>
      <c r="Q152" s="242" t="s">
        <v>150</v>
      </c>
      <c r="R152" s="242" t="s">
        <v>150</v>
      </c>
      <c r="S152" s="242" t="s">
        <v>150</v>
      </c>
      <c r="T152" s="242" t="s">
        <v>150</v>
      </c>
      <c r="U152" s="242" t="s">
        <v>150</v>
      </c>
      <c r="V152" s="242" t="s">
        <v>150</v>
      </c>
      <c r="W152" s="242" t="s">
        <v>150</v>
      </c>
      <c r="X152" s="242" t="s">
        <v>150</v>
      </c>
      <c r="Y152" s="130"/>
      <c r="Z152" s="110"/>
    </row>
    <row r="153" spans="2:26" ht="58.5" customHeight="1">
      <c r="B153" s="130">
        <v>145</v>
      </c>
      <c r="C153" s="237" t="s">
        <v>2609</v>
      </c>
      <c r="D153" s="110"/>
      <c r="E153" s="130" t="s">
        <v>37</v>
      </c>
      <c r="F153" s="130" t="s">
        <v>2</v>
      </c>
      <c r="G153" s="169" t="s">
        <v>148</v>
      </c>
      <c r="H153" s="110"/>
      <c r="I153" s="110"/>
      <c r="J153" s="261">
        <v>500000</v>
      </c>
      <c r="K153" s="110"/>
      <c r="L153" s="110"/>
      <c r="M153" s="110"/>
      <c r="N153" s="110"/>
      <c r="O153" s="242">
        <v>1</v>
      </c>
      <c r="P153" s="242" t="s">
        <v>150</v>
      </c>
      <c r="Q153" s="242" t="s">
        <v>150</v>
      </c>
      <c r="R153" s="242" t="s">
        <v>150</v>
      </c>
      <c r="S153" s="242" t="s">
        <v>150</v>
      </c>
      <c r="T153" s="242" t="s">
        <v>150</v>
      </c>
      <c r="U153" s="242" t="s">
        <v>150</v>
      </c>
      <c r="V153" s="242" t="s">
        <v>150</v>
      </c>
      <c r="W153" s="242" t="s">
        <v>150</v>
      </c>
      <c r="X153" s="242" t="s">
        <v>150</v>
      </c>
      <c r="Y153" s="130"/>
      <c r="Z153" s="110"/>
    </row>
    <row r="154" spans="2:26" ht="58.5" customHeight="1">
      <c r="B154" s="130">
        <v>146</v>
      </c>
      <c r="C154" s="237" t="s">
        <v>2610</v>
      </c>
      <c r="D154" s="110"/>
      <c r="E154" s="130" t="s">
        <v>47</v>
      </c>
      <c r="F154" s="130" t="s">
        <v>2</v>
      </c>
      <c r="G154" s="169" t="s">
        <v>148</v>
      </c>
      <c r="H154" s="110"/>
      <c r="I154" s="110"/>
      <c r="J154" s="261">
        <v>500000</v>
      </c>
      <c r="K154" s="110"/>
      <c r="L154" s="110"/>
      <c r="M154" s="110"/>
      <c r="N154" s="110"/>
      <c r="O154" s="242">
        <v>1</v>
      </c>
      <c r="P154" s="242" t="s">
        <v>150</v>
      </c>
      <c r="Q154" s="242" t="s">
        <v>150</v>
      </c>
      <c r="R154" s="242" t="s">
        <v>150</v>
      </c>
      <c r="S154" s="242" t="s">
        <v>150</v>
      </c>
      <c r="T154" s="242" t="s">
        <v>150</v>
      </c>
      <c r="U154" s="242" t="s">
        <v>150</v>
      </c>
      <c r="V154" s="242" t="s">
        <v>150</v>
      </c>
      <c r="W154" s="242" t="s">
        <v>150</v>
      </c>
      <c r="X154" s="242" t="s">
        <v>150</v>
      </c>
      <c r="Y154" s="130"/>
      <c r="Z154" s="110"/>
    </row>
    <row r="155" spans="2:26" ht="58.5" customHeight="1">
      <c r="B155" s="130">
        <v>147</v>
      </c>
      <c r="C155" s="237" t="s">
        <v>2611</v>
      </c>
      <c r="D155" s="110"/>
      <c r="E155" s="130" t="s">
        <v>47</v>
      </c>
      <c r="F155" s="130" t="s">
        <v>2</v>
      </c>
      <c r="G155" s="169" t="s">
        <v>148</v>
      </c>
      <c r="H155" s="110"/>
      <c r="I155" s="110"/>
      <c r="J155" s="261">
        <v>500000</v>
      </c>
      <c r="K155" s="110"/>
      <c r="L155" s="110"/>
      <c r="M155" s="110"/>
      <c r="N155" s="110"/>
      <c r="O155" s="242">
        <v>1</v>
      </c>
      <c r="P155" s="242" t="s">
        <v>150</v>
      </c>
      <c r="Q155" s="242" t="s">
        <v>150</v>
      </c>
      <c r="R155" s="242" t="s">
        <v>150</v>
      </c>
      <c r="S155" s="242" t="s">
        <v>150</v>
      </c>
      <c r="T155" s="242" t="s">
        <v>150</v>
      </c>
      <c r="U155" s="242" t="s">
        <v>150</v>
      </c>
      <c r="V155" s="242" t="s">
        <v>150</v>
      </c>
      <c r="W155" s="242" t="s">
        <v>150</v>
      </c>
      <c r="X155" s="242" t="s">
        <v>150</v>
      </c>
      <c r="Y155" s="130"/>
      <c r="Z155" s="110"/>
    </row>
    <row r="156" spans="2:26" ht="58.5" customHeight="1">
      <c r="B156" s="130">
        <v>148</v>
      </c>
      <c r="C156" s="237" t="s">
        <v>2612</v>
      </c>
      <c r="D156" s="110"/>
      <c r="E156" s="130" t="s">
        <v>47</v>
      </c>
      <c r="F156" s="130" t="s">
        <v>2</v>
      </c>
      <c r="G156" s="169" t="s">
        <v>148</v>
      </c>
      <c r="H156" s="110"/>
      <c r="I156" s="110"/>
      <c r="J156" s="261">
        <v>500000</v>
      </c>
      <c r="K156" s="110"/>
      <c r="L156" s="110"/>
      <c r="M156" s="110"/>
      <c r="N156" s="110"/>
      <c r="O156" s="242">
        <v>1</v>
      </c>
      <c r="P156" s="242" t="s">
        <v>150</v>
      </c>
      <c r="Q156" s="242" t="s">
        <v>150</v>
      </c>
      <c r="R156" s="242" t="s">
        <v>150</v>
      </c>
      <c r="S156" s="242" t="s">
        <v>150</v>
      </c>
      <c r="T156" s="242" t="s">
        <v>150</v>
      </c>
      <c r="U156" s="242" t="s">
        <v>150</v>
      </c>
      <c r="V156" s="242" t="s">
        <v>150</v>
      </c>
      <c r="W156" s="242" t="s">
        <v>150</v>
      </c>
      <c r="X156" s="242" t="s">
        <v>150</v>
      </c>
      <c r="Y156" s="130"/>
      <c r="Z156" s="110"/>
    </row>
    <row r="157" spans="2:26" ht="58.5" customHeight="1">
      <c r="B157" s="130">
        <v>149</v>
      </c>
      <c r="C157" s="237" t="s">
        <v>2613</v>
      </c>
      <c r="D157" s="110"/>
      <c r="E157" s="130" t="s">
        <v>47</v>
      </c>
      <c r="F157" s="130" t="s">
        <v>2</v>
      </c>
      <c r="G157" s="169" t="s">
        <v>148</v>
      </c>
      <c r="H157" s="110"/>
      <c r="I157" s="110"/>
      <c r="J157" s="261">
        <v>500000</v>
      </c>
      <c r="K157" s="110"/>
      <c r="L157" s="110"/>
      <c r="M157" s="110"/>
      <c r="N157" s="110"/>
      <c r="O157" s="242">
        <v>1</v>
      </c>
      <c r="P157" s="242" t="s">
        <v>150</v>
      </c>
      <c r="Q157" s="242" t="s">
        <v>150</v>
      </c>
      <c r="R157" s="242" t="s">
        <v>150</v>
      </c>
      <c r="S157" s="242" t="s">
        <v>150</v>
      </c>
      <c r="T157" s="242" t="s">
        <v>150</v>
      </c>
      <c r="U157" s="242" t="s">
        <v>150</v>
      </c>
      <c r="V157" s="242" t="s">
        <v>150</v>
      </c>
      <c r="W157" s="242" t="s">
        <v>150</v>
      </c>
      <c r="X157" s="242" t="s">
        <v>150</v>
      </c>
      <c r="Y157" s="130"/>
      <c r="Z157" s="110"/>
    </row>
    <row r="158" spans="2:26" ht="58.5" customHeight="1">
      <c r="B158" s="130">
        <v>150</v>
      </c>
      <c r="C158" s="237" t="s">
        <v>2614</v>
      </c>
      <c r="D158" s="110"/>
      <c r="E158" s="130" t="s">
        <v>47</v>
      </c>
      <c r="F158" s="130" t="s">
        <v>2</v>
      </c>
      <c r="G158" s="169" t="s">
        <v>148</v>
      </c>
      <c r="H158" s="110"/>
      <c r="I158" s="110"/>
      <c r="J158" s="261">
        <v>500000</v>
      </c>
      <c r="K158" s="110"/>
      <c r="L158" s="110"/>
      <c r="M158" s="110"/>
      <c r="N158" s="110"/>
      <c r="O158" s="242">
        <v>1</v>
      </c>
      <c r="P158" s="242" t="s">
        <v>150</v>
      </c>
      <c r="Q158" s="242" t="s">
        <v>150</v>
      </c>
      <c r="R158" s="242" t="s">
        <v>150</v>
      </c>
      <c r="S158" s="242" t="s">
        <v>150</v>
      </c>
      <c r="T158" s="242" t="s">
        <v>150</v>
      </c>
      <c r="U158" s="242" t="s">
        <v>150</v>
      </c>
      <c r="V158" s="242" t="s">
        <v>150</v>
      </c>
      <c r="W158" s="242" t="s">
        <v>150</v>
      </c>
      <c r="X158" s="242" t="s">
        <v>150</v>
      </c>
      <c r="Y158" s="130"/>
      <c r="Z158" s="110"/>
    </row>
    <row r="159" spans="2:26" ht="58.5" customHeight="1">
      <c r="B159" s="130">
        <v>151</v>
      </c>
      <c r="C159" s="237" t="s">
        <v>2615</v>
      </c>
      <c r="D159" s="110"/>
      <c r="E159" s="130" t="s">
        <v>47</v>
      </c>
      <c r="F159" s="130" t="s">
        <v>2</v>
      </c>
      <c r="G159" s="169" t="s">
        <v>148</v>
      </c>
      <c r="H159" s="110"/>
      <c r="I159" s="110"/>
      <c r="J159" s="261">
        <v>500000</v>
      </c>
      <c r="K159" s="110"/>
      <c r="L159" s="110"/>
      <c r="M159" s="110"/>
      <c r="N159" s="110"/>
      <c r="O159" s="242" t="s">
        <v>150</v>
      </c>
      <c r="P159" s="242">
        <v>1</v>
      </c>
      <c r="Q159" s="242" t="s">
        <v>150</v>
      </c>
      <c r="R159" s="242" t="s">
        <v>150</v>
      </c>
      <c r="S159" s="242" t="s">
        <v>150</v>
      </c>
      <c r="T159" s="242" t="s">
        <v>150</v>
      </c>
      <c r="U159" s="242" t="s">
        <v>150</v>
      </c>
      <c r="V159" s="242" t="s">
        <v>150</v>
      </c>
      <c r="W159" s="242" t="s">
        <v>150</v>
      </c>
      <c r="X159" s="242" t="s">
        <v>150</v>
      </c>
      <c r="Y159" s="130"/>
      <c r="Z159" s="110"/>
    </row>
    <row r="160" spans="2:26" ht="58.5" customHeight="1">
      <c r="B160" s="130">
        <v>152</v>
      </c>
      <c r="C160" s="237" t="s">
        <v>2616</v>
      </c>
      <c r="D160" s="110"/>
      <c r="E160" s="130" t="s">
        <v>47</v>
      </c>
      <c r="F160" s="130" t="s">
        <v>2</v>
      </c>
      <c r="G160" s="169" t="s">
        <v>148</v>
      </c>
      <c r="H160" s="110"/>
      <c r="I160" s="110"/>
      <c r="J160" s="261">
        <v>500000</v>
      </c>
      <c r="K160" s="110"/>
      <c r="L160" s="110"/>
      <c r="M160" s="110"/>
      <c r="N160" s="110"/>
      <c r="O160" s="242">
        <v>1</v>
      </c>
      <c r="P160" s="242" t="s">
        <v>150</v>
      </c>
      <c r="Q160" s="242" t="s">
        <v>150</v>
      </c>
      <c r="R160" s="242" t="s">
        <v>150</v>
      </c>
      <c r="S160" s="242" t="s">
        <v>150</v>
      </c>
      <c r="T160" s="242" t="s">
        <v>150</v>
      </c>
      <c r="U160" s="242" t="s">
        <v>150</v>
      </c>
      <c r="V160" s="242" t="s">
        <v>150</v>
      </c>
      <c r="W160" s="242" t="s">
        <v>150</v>
      </c>
      <c r="X160" s="242" t="s">
        <v>150</v>
      </c>
      <c r="Y160" s="130"/>
      <c r="Z160" s="110"/>
    </row>
    <row r="161" spans="2:26" ht="58.5" customHeight="1">
      <c r="B161" s="130">
        <v>153</v>
      </c>
      <c r="C161" s="237" t="s">
        <v>2617</v>
      </c>
      <c r="D161" s="110"/>
      <c r="E161" s="130" t="s">
        <v>47</v>
      </c>
      <c r="F161" s="130" t="s">
        <v>2</v>
      </c>
      <c r="G161" s="169" t="s">
        <v>148</v>
      </c>
      <c r="H161" s="110"/>
      <c r="I161" s="110"/>
      <c r="J161" s="261">
        <v>500000</v>
      </c>
      <c r="K161" s="110"/>
      <c r="L161" s="110"/>
      <c r="M161" s="110"/>
      <c r="N161" s="110"/>
      <c r="O161" s="242">
        <v>1</v>
      </c>
      <c r="P161" s="242" t="s">
        <v>150</v>
      </c>
      <c r="Q161" s="242" t="s">
        <v>150</v>
      </c>
      <c r="R161" s="242" t="s">
        <v>150</v>
      </c>
      <c r="S161" s="242" t="s">
        <v>150</v>
      </c>
      <c r="T161" s="242" t="s">
        <v>150</v>
      </c>
      <c r="U161" s="242" t="s">
        <v>150</v>
      </c>
      <c r="V161" s="242" t="s">
        <v>150</v>
      </c>
      <c r="W161" s="242" t="s">
        <v>150</v>
      </c>
      <c r="X161" s="242" t="s">
        <v>150</v>
      </c>
      <c r="Y161" s="130"/>
      <c r="Z161" s="110"/>
    </row>
    <row r="162" spans="2:26" ht="58.5" customHeight="1">
      <c r="B162" s="130">
        <v>154</v>
      </c>
      <c r="C162" s="237" t="s">
        <v>2618</v>
      </c>
      <c r="D162" s="110"/>
      <c r="E162" s="130" t="s">
        <v>47</v>
      </c>
      <c r="F162" s="130" t="s">
        <v>2</v>
      </c>
      <c r="G162" s="169" t="s">
        <v>148</v>
      </c>
      <c r="H162" s="110"/>
      <c r="I162" s="110"/>
      <c r="J162" s="261">
        <v>500000</v>
      </c>
      <c r="K162" s="110"/>
      <c r="L162" s="110"/>
      <c r="M162" s="110"/>
      <c r="N162" s="110"/>
      <c r="O162" s="242">
        <v>1</v>
      </c>
      <c r="P162" s="242" t="s">
        <v>150</v>
      </c>
      <c r="Q162" s="242" t="s">
        <v>150</v>
      </c>
      <c r="R162" s="242" t="s">
        <v>150</v>
      </c>
      <c r="S162" s="242" t="s">
        <v>150</v>
      </c>
      <c r="T162" s="242" t="s">
        <v>150</v>
      </c>
      <c r="U162" s="242" t="s">
        <v>150</v>
      </c>
      <c r="V162" s="242" t="s">
        <v>150</v>
      </c>
      <c r="W162" s="242" t="s">
        <v>150</v>
      </c>
      <c r="X162" s="242" t="s">
        <v>150</v>
      </c>
      <c r="Y162" s="130"/>
      <c r="Z162" s="110"/>
    </row>
    <row r="163" spans="2:26" ht="58.5" customHeight="1">
      <c r="B163" s="130">
        <v>155</v>
      </c>
      <c r="C163" s="237" t="s">
        <v>2619</v>
      </c>
      <c r="D163" s="110"/>
      <c r="E163" s="130" t="s">
        <v>47</v>
      </c>
      <c r="F163" s="130" t="s">
        <v>2</v>
      </c>
      <c r="G163" s="169" t="s">
        <v>148</v>
      </c>
      <c r="H163" s="110"/>
      <c r="I163" s="110"/>
      <c r="J163" s="261">
        <v>500000</v>
      </c>
      <c r="K163" s="110"/>
      <c r="L163" s="110"/>
      <c r="M163" s="110"/>
      <c r="N163" s="110"/>
      <c r="O163" s="242">
        <v>1</v>
      </c>
      <c r="P163" s="242" t="s">
        <v>150</v>
      </c>
      <c r="Q163" s="242" t="s">
        <v>150</v>
      </c>
      <c r="R163" s="242" t="s">
        <v>150</v>
      </c>
      <c r="S163" s="242" t="s">
        <v>150</v>
      </c>
      <c r="T163" s="242" t="s">
        <v>150</v>
      </c>
      <c r="U163" s="242" t="s">
        <v>150</v>
      </c>
      <c r="V163" s="242" t="s">
        <v>150</v>
      </c>
      <c r="W163" s="242" t="s">
        <v>150</v>
      </c>
      <c r="X163" s="242" t="s">
        <v>150</v>
      </c>
      <c r="Y163" s="130"/>
      <c r="Z163" s="110"/>
    </row>
    <row r="164" spans="2:26" ht="58.5" customHeight="1">
      <c r="B164" s="130">
        <v>156</v>
      </c>
      <c r="C164" s="237" t="s">
        <v>2620</v>
      </c>
      <c r="D164" s="110"/>
      <c r="E164" s="130" t="s">
        <v>47</v>
      </c>
      <c r="F164" s="130" t="s">
        <v>2</v>
      </c>
      <c r="G164" s="169" t="s">
        <v>148</v>
      </c>
      <c r="H164" s="110"/>
      <c r="I164" s="110"/>
      <c r="J164" s="261">
        <v>500000</v>
      </c>
      <c r="K164" s="110"/>
      <c r="L164" s="110"/>
      <c r="M164" s="110"/>
      <c r="N164" s="110"/>
      <c r="O164" s="242">
        <v>1</v>
      </c>
      <c r="P164" s="242" t="s">
        <v>150</v>
      </c>
      <c r="Q164" s="242" t="s">
        <v>150</v>
      </c>
      <c r="R164" s="242" t="s">
        <v>150</v>
      </c>
      <c r="S164" s="242" t="s">
        <v>150</v>
      </c>
      <c r="T164" s="242" t="s">
        <v>150</v>
      </c>
      <c r="U164" s="242" t="s">
        <v>150</v>
      </c>
      <c r="V164" s="242" t="s">
        <v>150</v>
      </c>
      <c r="W164" s="242" t="s">
        <v>150</v>
      </c>
      <c r="X164" s="242" t="s">
        <v>150</v>
      </c>
      <c r="Y164" s="130"/>
      <c r="Z164" s="110"/>
    </row>
    <row r="165" spans="2:26" ht="58.5" customHeight="1">
      <c r="B165" s="130">
        <v>157</v>
      </c>
      <c r="C165" s="237" t="s">
        <v>2621</v>
      </c>
      <c r="D165" s="110"/>
      <c r="E165" s="130" t="s">
        <v>47</v>
      </c>
      <c r="F165" s="130" t="s">
        <v>2</v>
      </c>
      <c r="G165" s="169" t="s">
        <v>148</v>
      </c>
      <c r="H165" s="110"/>
      <c r="I165" s="110"/>
      <c r="J165" s="261">
        <v>500000</v>
      </c>
      <c r="K165" s="110"/>
      <c r="L165" s="110"/>
      <c r="M165" s="110"/>
      <c r="N165" s="110"/>
      <c r="O165" s="242">
        <v>1</v>
      </c>
      <c r="P165" s="242" t="s">
        <v>150</v>
      </c>
      <c r="Q165" s="242" t="s">
        <v>150</v>
      </c>
      <c r="R165" s="242" t="s">
        <v>150</v>
      </c>
      <c r="S165" s="242" t="s">
        <v>150</v>
      </c>
      <c r="T165" s="242" t="s">
        <v>150</v>
      </c>
      <c r="U165" s="242" t="s">
        <v>150</v>
      </c>
      <c r="V165" s="242" t="s">
        <v>150</v>
      </c>
      <c r="W165" s="242" t="s">
        <v>150</v>
      </c>
      <c r="X165" s="242" t="s">
        <v>150</v>
      </c>
      <c r="Y165" s="130"/>
      <c r="Z165" s="110"/>
    </row>
    <row r="166" spans="2:26" ht="58.5" customHeight="1">
      <c r="B166" s="130">
        <v>158</v>
      </c>
      <c r="C166" s="237" t="s">
        <v>2622</v>
      </c>
      <c r="D166" s="110"/>
      <c r="E166" s="130" t="s">
        <v>47</v>
      </c>
      <c r="F166" s="130" t="s">
        <v>2</v>
      </c>
      <c r="G166" s="169" t="s">
        <v>148</v>
      </c>
      <c r="H166" s="110"/>
      <c r="I166" s="110"/>
      <c r="J166" s="261">
        <v>500000</v>
      </c>
      <c r="K166" s="110"/>
      <c r="L166" s="110"/>
      <c r="M166" s="110"/>
      <c r="N166" s="110"/>
      <c r="O166" s="242">
        <v>1</v>
      </c>
      <c r="P166" s="242" t="s">
        <v>150</v>
      </c>
      <c r="Q166" s="242" t="s">
        <v>150</v>
      </c>
      <c r="R166" s="242" t="s">
        <v>150</v>
      </c>
      <c r="S166" s="242" t="s">
        <v>150</v>
      </c>
      <c r="T166" s="242" t="s">
        <v>150</v>
      </c>
      <c r="U166" s="242" t="s">
        <v>150</v>
      </c>
      <c r="V166" s="242" t="s">
        <v>150</v>
      </c>
      <c r="W166" s="242" t="s">
        <v>150</v>
      </c>
      <c r="X166" s="242" t="s">
        <v>150</v>
      </c>
      <c r="Y166" s="130"/>
      <c r="Z166" s="110"/>
    </row>
    <row r="167" spans="2:26" ht="58.5" customHeight="1">
      <c r="B167" s="130">
        <v>159</v>
      </c>
      <c r="C167" s="237" t="s">
        <v>2623</v>
      </c>
      <c r="D167" s="110"/>
      <c r="E167" s="130" t="s">
        <v>47</v>
      </c>
      <c r="F167" s="130" t="s">
        <v>2</v>
      </c>
      <c r="G167" s="169" t="s">
        <v>148</v>
      </c>
      <c r="H167" s="110"/>
      <c r="I167" s="110"/>
      <c r="J167" s="261">
        <v>500000</v>
      </c>
      <c r="K167" s="110"/>
      <c r="L167" s="110"/>
      <c r="M167" s="110"/>
      <c r="N167" s="110"/>
      <c r="O167" s="242">
        <v>1</v>
      </c>
      <c r="P167" s="242" t="s">
        <v>150</v>
      </c>
      <c r="Q167" s="242" t="s">
        <v>150</v>
      </c>
      <c r="R167" s="242" t="s">
        <v>150</v>
      </c>
      <c r="S167" s="242" t="s">
        <v>150</v>
      </c>
      <c r="T167" s="242" t="s">
        <v>150</v>
      </c>
      <c r="U167" s="242" t="s">
        <v>150</v>
      </c>
      <c r="V167" s="242" t="s">
        <v>150</v>
      </c>
      <c r="W167" s="242" t="s">
        <v>150</v>
      </c>
      <c r="X167" s="242" t="s">
        <v>150</v>
      </c>
      <c r="Y167" s="130"/>
      <c r="Z167" s="110"/>
    </row>
    <row r="168" spans="2:26" ht="58.5" customHeight="1">
      <c r="B168" s="130">
        <v>160</v>
      </c>
      <c r="C168" s="237" t="s">
        <v>2624</v>
      </c>
      <c r="D168" s="110"/>
      <c r="E168" s="130" t="s">
        <v>47</v>
      </c>
      <c r="F168" s="130" t="s">
        <v>2</v>
      </c>
      <c r="G168" s="169" t="s">
        <v>148</v>
      </c>
      <c r="H168" s="110"/>
      <c r="I168" s="110"/>
      <c r="J168" s="261">
        <v>500000</v>
      </c>
      <c r="K168" s="110"/>
      <c r="L168" s="110"/>
      <c r="M168" s="110"/>
      <c r="N168" s="110"/>
      <c r="O168" s="242">
        <v>1</v>
      </c>
      <c r="P168" s="242" t="s">
        <v>150</v>
      </c>
      <c r="Q168" s="242" t="s">
        <v>150</v>
      </c>
      <c r="R168" s="242" t="s">
        <v>150</v>
      </c>
      <c r="S168" s="242" t="s">
        <v>150</v>
      </c>
      <c r="T168" s="242" t="s">
        <v>150</v>
      </c>
      <c r="U168" s="242" t="s">
        <v>150</v>
      </c>
      <c r="V168" s="242" t="s">
        <v>150</v>
      </c>
      <c r="W168" s="242" t="s">
        <v>150</v>
      </c>
      <c r="X168" s="242" t="s">
        <v>150</v>
      </c>
      <c r="Y168" s="130"/>
      <c r="Z168" s="110"/>
    </row>
    <row r="169" spans="2:26" ht="58.5" customHeight="1">
      <c r="B169" s="130">
        <v>161</v>
      </c>
      <c r="C169" s="237" t="s">
        <v>2625</v>
      </c>
      <c r="D169" s="110"/>
      <c r="E169" s="130" t="s">
        <v>47</v>
      </c>
      <c r="F169" s="130" t="s">
        <v>2</v>
      </c>
      <c r="G169" s="169" t="s">
        <v>148</v>
      </c>
      <c r="H169" s="110"/>
      <c r="I169" s="110"/>
      <c r="J169" s="261">
        <v>500000</v>
      </c>
      <c r="K169" s="110"/>
      <c r="L169" s="110"/>
      <c r="M169" s="110"/>
      <c r="N169" s="110"/>
      <c r="O169" s="242">
        <v>1</v>
      </c>
      <c r="P169" s="242" t="s">
        <v>150</v>
      </c>
      <c r="Q169" s="242" t="s">
        <v>150</v>
      </c>
      <c r="R169" s="242" t="s">
        <v>150</v>
      </c>
      <c r="S169" s="242" t="s">
        <v>150</v>
      </c>
      <c r="T169" s="242" t="s">
        <v>150</v>
      </c>
      <c r="U169" s="242" t="s">
        <v>150</v>
      </c>
      <c r="V169" s="242" t="s">
        <v>150</v>
      </c>
      <c r="W169" s="242" t="s">
        <v>150</v>
      </c>
      <c r="X169" s="242" t="s">
        <v>150</v>
      </c>
      <c r="Y169" s="130"/>
      <c r="Z169" s="110"/>
    </row>
    <row r="170" spans="2:26" ht="58.5" customHeight="1">
      <c r="B170" s="130">
        <v>162</v>
      </c>
      <c r="C170" s="237" t="s">
        <v>2626</v>
      </c>
      <c r="D170" s="110"/>
      <c r="E170" s="130" t="s">
        <v>47</v>
      </c>
      <c r="F170" s="130" t="s">
        <v>2</v>
      </c>
      <c r="G170" s="169" t="s">
        <v>148</v>
      </c>
      <c r="H170" s="110"/>
      <c r="I170" s="110"/>
      <c r="J170" s="261">
        <v>500000</v>
      </c>
      <c r="K170" s="110"/>
      <c r="L170" s="110"/>
      <c r="M170" s="110"/>
      <c r="N170" s="110"/>
      <c r="O170" s="242">
        <v>1</v>
      </c>
      <c r="P170" s="242" t="s">
        <v>150</v>
      </c>
      <c r="Q170" s="242" t="s">
        <v>150</v>
      </c>
      <c r="R170" s="242" t="s">
        <v>150</v>
      </c>
      <c r="S170" s="242" t="s">
        <v>150</v>
      </c>
      <c r="T170" s="242" t="s">
        <v>150</v>
      </c>
      <c r="U170" s="242" t="s">
        <v>150</v>
      </c>
      <c r="V170" s="242" t="s">
        <v>150</v>
      </c>
      <c r="W170" s="242" t="s">
        <v>150</v>
      </c>
      <c r="X170" s="242" t="s">
        <v>150</v>
      </c>
      <c r="Y170" s="130"/>
      <c r="Z170" s="110"/>
    </row>
    <row r="171" spans="2:26" ht="58.5" customHeight="1">
      <c r="B171" s="130">
        <v>163</v>
      </c>
      <c r="C171" s="237" t="s">
        <v>2627</v>
      </c>
      <c r="D171" s="110"/>
      <c r="E171" s="130" t="s">
        <v>47</v>
      </c>
      <c r="F171" s="130" t="s">
        <v>2</v>
      </c>
      <c r="G171" s="169" t="s">
        <v>148</v>
      </c>
      <c r="H171" s="110"/>
      <c r="I171" s="110"/>
      <c r="J171" s="261">
        <v>500000</v>
      </c>
      <c r="K171" s="110"/>
      <c r="L171" s="110"/>
      <c r="M171" s="110"/>
      <c r="N171" s="110"/>
      <c r="O171" s="242">
        <v>1</v>
      </c>
      <c r="P171" s="242" t="s">
        <v>150</v>
      </c>
      <c r="Q171" s="242" t="s">
        <v>150</v>
      </c>
      <c r="R171" s="242" t="s">
        <v>150</v>
      </c>
      <c r="S171" s="242" t="s">
        <v>150</v>
      </c>
      <c r="T171" s="242" t="s">
        <v>150</v>
      </c>
      <c r="U171" s="242" t="s">
        <v>150</v>
      </c>
      <c r="V171" s="242" t="s">
        <v>150</v>
      </c>
      <c r="W171" s="242" t="s">
        <v>150</v>
      </c>
      <c r="X171" s="242" t="s">
        <v>150</v>
      </c>
      <c r="Y171" s="130"/>
      <c r="Z171" s="110"/>
    </row>
    <row r="172" spans="2:26" ht="58.5" customHeight="1">
      <c r="B172" s="130">
        <v>164</v>
      </c>
      <c r="C172" s="237" t="s">
        <v>2628</v>
      </c>
      <c r="D172" s="110"/>
      <c r="E172" s="130" t="s">
        <v>47</v>
      </c>
      <c r="F172" s="130" t="s">
        <v>2</v>
      </c>
      <c r="G172" s="169" t="s">
        <v>148</v>
      </c>
      <c r="H172" s="110"/>
      <c r="I172" s="110"/>
      <c r="J172" s="261">
        <v>500000</v>
      </c>
      <c r="K172" s="110"/>
      <c r="L172" s="110"/>
      <c r="M172" s="110"/>
      <c r="N172" s="110"/>
      <c r="O172" s="242">
        <v>1</v>
      </c>
      <c r="P172" s="242" t="s">
        <v>150</v>
      </c>
      <c r="Q172" s="242" t="s">
        <v>150</v>
      </c>
      <c r="R172" s="242" t="s">
        <v>150</v>
      </c>
      <c r="S172" s="242" t="s">
        <v>150</v>
      </c>
      <c r="T172" s="242" t="s">
        <v>150</v>
      </c>
      <c r="U172" s="242" t="s">
        <v>150</v>
      </c>
      <c r="V172" s="242" t="s">
        <v>150</v>
      </c>
      <c r="W172" s="242" t="s">
        <v>150</v>
      </c>
      <c r="X172" s="242" t="s">
        <v>150</v>
      </c>
      <c r="Y172" s="130"/>
      <c r="Z172" s="110"/>
    </row>
    <row r="173" spans="2:26">
      <c r="B173" s="700" t="s">
        <v>87</v>
      </c>
      <c r="C173" s="700"/>
      <c r="D173" s="110"/>
      <c r="E173" s="130"/>
      <c r="F173" s="130"/>
      <c r="G173" s="110"/>
      <c r="H173" s="110"/>
      <c r="I173" s="110"/>
      <c r="J173" s="144">
        <f>SUM(J9:J172)</f>
        <v>89100000</v>
      </c>
      <c r="K173" s="110"/>
      <c r="L173" s="110"/>
      <c r="M173" s="162">
        <f>SUM(M9:M172)</f>
        <v>0</v>
      </c>
      <c r="N173" s="110"/>
      <c r="O173" s="111">
        <f>SUM(O9:O172)</f>
        <v>110</v>
      </c>
      <c r="P173" s="111">
        <f t="shared" ref="P173:Y173" si="0">SUM(P9:P172)</f>
        <v>43</v>
      </c>
      <c r="Q173" s="111">
        <f t="shared" si="0"/>
        <v>0</v>
      </c>
      <c r="R173" s="111">
        <f t="shared" si="0"/>
        <v>0</v>
      </c>
      <c r="S173" s="111">
        <f t="shared" si="0"/>
        <v>0</v>
      </c>
      <c r="T173" s="111">
        <f t="shared" si="0"/>
        <v>0</v>
      </c>
      <c r="U173" s="111">
        <f t="shared" si="0"/>
        <v>6</v>
      </c>
      <c r="V173" s="111">
        <f t="shared" si="0"/>
        <v>0</v>
      </c>
      <c r="W173" s="111">
        <f t="shared" si="0"/>
        <v>0</v>
      </c>
      <c r="X173" s="111">
        <f t="shared" si="0"/>
        <v>5</v>
      </c>
      <c r="Y173" s="182">
        <f t="shared" si="0"/>
        <v>4887</v>
      </c>
      <c r="Z173" s="110"/>
    </row>
    <row r="174" spans="2:26">
      <c r="B174" s="112"/>
      <c r="C174" s="113"/>
      <c r="D174" s="113"/>
      <c r="E174" s="141"/>
      <c r="F174" s="141"/>
      <c r="G174" s="113"/>
      <c r="H174" s="113"/>
      <c r="I174" s="113"/>
      <c r="J174" s="113"/>
      <c r="K174" s="113"/>
      <c r="L174" s="113"/>
      <c r="M174" s="113"/>
      <c r="N174" s="113"/>
      <c r="O174" s="113">
        <f>SUM(O173:X173)</f>
        <v>164</v>
      </c>
      <c r="P174" s="113"/>
      <c r="Q174" s="113"/>
      <c r="R174" s="113"/>
      <c r="S174" s="113"/>
      <c r="T174" s="113"/>
      <c r="U174" s="113"/>
      <c r="V174" s="113"/>
      <c r="W174" s="113"/>
      <c r="X174" s="113"/>
      <c r="Y174" s="141"/>
    </row>
    <row r="175" spans="2:26">
      <c r="B175" s="701" t="s">
        <v>88</v>
      </c>
      <c r="C175" s="701"/>
      <c r="D175" s="114"/>
      <c r="E175" s="702" t="s">
        <v>89</v>
      </c>
      <c r="F175" s="702"/>
      <c r="G175" s="702"/>
      <c r="H175" s="702"/>
      <c r="I175" s="702"/>
      <c r="J175" s="702"/>
      <c r="K175" s="113"/>
      <c r="L175" s="113"/>
      <c r="N175" s="113"/>
      <c r="O175" s="113"/>
      <c r="P175" s="113"/>
      <c r="Q175" s="113"/>
      <c r="R175" s="113"/>
      <c r="S175" s="113"/>
      <c r="T175" s="113"/>
      <c r="U175" s="113"/>
    </row>
    <row r="176" spans="2:26">
      <c r="B176" s="677" t="s">
        <v>90</v>
      </c>
      <c r="C176" s="678"/>
      <c r="D176" s="679"/>
      <c r="E176" s="703" t="s">
        <v>91</v>
      </c>
      <c r="F176" s="704"/>
      <c r="G176" s="704"/>
      <c r="H176" s="704"/>
      <c r="I176" s="704"/>
      <c r="J176" s="704"/>
      <c r="K176" s="115"/>
      <c r="L176" s="116"/>
      <c r="M176" s="116"/>
      <c r="N176" s="115"/>
      <c r="O176" s="115"/>
      <c r="P176" s="117"/>
      <c r="Q176" s="118"/>
      <c r="R176" s="118"/>
      <c r="S176" s="118"/>
      <c r="T176" s="119"/>
      <c r="U176" s="119"/>
      <c r="V176" s="120"/>
      <c r="W176" s="120"/>
    </row>
    <row r="177" spans="2:23">
      <c r="B177" s="677" t="s">
        <v>92</v>
      </c>
      <c r="C177" s="678"/>
      <c r="D177" s="679"/>
      <c r="E177" s="690" t="s">
        <v>93</v>
      </c>
      <c r="F177" s="691"/>
      <c r="G177" s="691"/>
      <c r="H177" s="691"/>
      <c r="I177" s="691"/>
      <c r="J177" s="691"/>
      <c r="K177" s="691"/>
      <c r="L177" s="691"/>
      <c r="M177" s="691"/>
      <c r="N177" s="691"/>
      <c r="O177" s="691"/>
      <c r="P177" s="692"/>
      <c r="Q177" s="121"/>
      <c r="R177" s="121"/>
      <c r="S177" s="121"/>
      <c r="T177" s="121"/>
      <c r="U177" s="121"/>
      <c r="V177" s="121"/>
      <c r="W177" s="121"/>
    </row>
    <row r="178" spans="2:23">
      <c r="B178" s="677" t="s">
        <v>94</v>
      </c>
      <c r="C178" s="678"/>
      <c r="D178" s="679"/>
      <c r="E178" s="142" t="s">
        <v>149</v>
      </c>
      <c r="F178" s="229"/>
      <c r="G178" s="122"/>
      <c r="H178" s="122"/>
      <c r="I178" s="122"/>
      <c r="J178" s="123"/>
      <c r="K178" s="118"/>
      <c r="L178" s="124"/>
      <c r="M178" s="124"/>
      <c r="N178" s="118"/>
      <c r="O178" s="118"/>
      <c r="P178" s="125"/>
      <c r="Q178" s="118"/>
      <c r="R178" s="118"/>
      <c r="S178" s="118"/>
      <c r="T178" s="119"/>
      <c r="U178" s="119"/>
      <c r="V178" s="120"/>
      <c r="W178" s="120"/>
    </row>
    <row r="179" spans="2:23">
      <c r="B179" s="677" t="s">
        <v>95</v>
      </c>
      <c r="C179" s="678"/>
      <c r="D179" s="679"/>
      <c r="E179" s="680" t="s">
        <v>96</v>
      </c>
      <c r="F179" s="681"/>
      <c r="G179" s="681"/>
      <c r="H179" s="681"/>
      <c r="I179" s="681"/>
      <c r="J179" s="681"/>
      <c r="K179" s="681"/>
      <c r="L179" s="681"/>
      <c r="M179" s="681"/>
      <c r="N179" s="681"/>
      <c r="O179" s="681"/>
      <c r="P179" s="125"/>
      <c r="Q179" s="118"/>
      <c r="R179" s="118"/>
      <c r="S179" s="118"/>
      <c r="T179" s="119"/>
      <c r="U179" s="119"/>
      <c r="V179" s="120"/>
      <c r="W179" s="120"/>
    </row>
    <row r="180" spans="2:23">
      <c r="B180" s="677" t="s">
        <v>97</v>
      </c>
      <c r="C180" s="678"/>
      <c r="D180" s="679"/>
      <c r="E180" s="680" t="s">
        <v>98</v>
      </c>
      <c r="F180" s="681"/>
      <c r="G180" s="681"/>
      <c r="H180" s="681"/>
      <c r="I180" s="681"/>
      <c r="J180" s="681"/>
      <c r="K180" s="681"/>
      <c r="L180" s="681"/>
      <c r="M180" s="681"/>
      <c r="N180" s="681"/>
      <c r="O180" s="681"/>
      <c r="P180" s="125"/>
      <c r="Q180" s="118"/>
      <c r="R180" s="118"/>
      <c r="S180" s="118"/>
      <c r="T180" s="119"/>
      <c r="U180" s="119"/>
      <c r="V180" s="120"/>
      <c r="W180" s="120"/>
    </row>
    <row r="181" spans="2:23">
      <c r="B181" s="677" t="s">
        <v>99</v>
      </c>
      <c r="C181" s="678"/>
      <c r="D181" s="679"/>
      <c r="E181" s="680" t="s">
        <v>100</v>
      </c>
      <c r="F181" s="681"/>
      <c r="G181" s="681"/>
      <c r="H181" s="681"/>
      <c r="I181" s="681"/>
      <c r="J181" s="681"/>
      <c r="K181" s="681"/>
      <c r="L181" s="681"/>
      <c r="M181" s="681"/>
      <c r="N181" s="681"/>
      <c r="O181" s="681"/>
      <c r="P181" s="125"/>
      <c r="Q181" s="118"/>
      <c r="R181" s="118"/>
      <c r="S181" s="118"/>
      <c r="T181" s="119"/>
      <c r="U181" s="119"/>
      <c r="V181" s="120"/>
      <c r="W181" s="120"/>
    </row>
    <row r="182" spans="2:23" ht="26.25" customHeight="1">
      <c r="B182" s="684" t="s">
        <v>101</v>
      </c>
      <c r="C182" s="685"/>
      <c r="D182" s="686"/>
      <c r="E182" s="680" t="s">
        <v>102</v>
      </c>
      <c r="F182" s="681"/>
      <c r="G182" s="681"/>
      <c r="H182" s="681"/>
      <c r="I182" s="681"/>
      <c r="J182" s="681"/>
      <c r="K182" s="681"/>
      <c r="L182" s="681"/>
      <c r="M182" s="681"/>
      <c r="N182" s="681"/>
      <c r="O182" s="681"/>
      <c r="P182" s="125"/>
      <c r="Q182" s="118"/>
      <c r="R182" s="118"/>
      <c r="S182" s="118"/>
      <c r="T182" s="119"/>
      <c r="U182" s="119"/>
      <c r="V182" s="120"/>
      <c r="W182" s="120"/>
    </row>
    <row r="183" spans="2:23">
      <c r="B183" s="677" t="s">
        <v>103</v>
      </c>
      <c r="C183" s="678"/>
      <c r="D183" s="679"/>
      <c r="E183" s="687" t="s">
        <v>104</v>
      </c>
      <c r="F183" s="688"/>
      <c r="G183" s="688"/>
      <c r="H183" s="688"/>
      <c r="I183" s="688"/>
      <c r="J183" s="688"/>
      <c r="K183" s="688"/>
      <c r="L183" s="688"/>
      <c r="M183" s="688"/>
      <c r="N183" s="688"/>
      <c r="O183" s="688"/>
      <c r="P183" s="689"/>
      <c r="Q183" s="118"/>
      <c r="R183" s="118"/>
      <c r="S183" s="118"/>
      <c r="T183" s="119"/>
      <c r="U183" s="119"/>
      <c r="V183" s="120"/>
      <c r="W183" s="120"/>
    </row>
    <row r="184" spans="2:23">
      <c r="B184" s="677" t="s">
        <v>105</v>
      </c>
      <c r="C184" s="678"/>
      <c r="D184" s="678"/>
      <c r="H184" s="123"/>
      <c r="I184" s="461"/>
      <c r="J184" s="123"/>
      <c r="K184" s="123"/>
      <c r="L184" s="123"/>
      <c r="M184" s="123"/>
      <c r="N184" s="123"/>
      <c r="O184" s="120"/>
      <c r="P184" s="120"/>
      <c r="Q184" s="120"/>
      <c r="R184" s="120"/>
      <c r="S184" s="120"/>
      <c r="T184" s="120"/>
      <c r="U184" s="120"/>
      <c r="V184" s="120"/>
      <c r="W184" s="120"/>
    </row>
    <row r="185" spans="2:23">
      <c r="B185" s="682" t="s">
        <v>106</v>
      </c>
      <c r="C185" s="683"/>
      <c r="D185" s="683"/>
      <c r="G185" s="113"/>
      <c r="H185" s="113"/>
      <c r="I185" s="113"/>
      <c r="J185" s="113"/>
      <c r="K185" s="126"/>
      <c r="L185" s="126"/>
      <c r="M185" s="126"/>
      <c r="N185" s="126"/>
      <c r="O185" s="126"/>
      <c r="P185" s="126"/>
      <c r="Q185" s="126"/>
      <c r="R185" s="126"/>
    </row>
    <row r="186" spans="2:23" ht="22.5" customHeight="1">
      <c r="B186" s="677" t="s">
        <v>107</v>
      </c>
      <c r="C186" s="678"/>
      <c r="D186" s="678"/>
    </row>
    <row r="187" spans="2:23">
      <c r="C187" s="128" t="s">
        <v>108</v>
      </c>
      <c r="D187" s="129"/>
      <c r="G187" s="129"/>
      <c r="H187" s="129"/>
      <c r="I187" s="129"/>
      <c r="J187" s="129"/>
      <c r="K187" s="129"/>
    </row>
  </sheetData>
  <autoFilter ref="B5:Z187"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</autoFilter>
  <mergeCells count="49">
    <mergeCell ref="B2:S2"/>
    <mergeCell ref="T2:Z2"/>
    <mergeCell ref="B3:X3"/>
    <mergeCell ref="B4:D4"/>
    <mergeCell ref="B5:B8"/>
    <mergeCell ref="C5:C8"/>
    <mergeCell ref="D5:D8"/>
    <mergeCell ref="E5:E8"/>
    <mergeCell ref="G5:G8"/>
    <mergeCell ref="H5:H8"/>
    <mergeCell ref="L5:L8"/>
    <mergeCell ref="M5:X5"/>
    <mergeCell ref="Y5:Y8"/>
    <mergeCell ref="Z5:Z8"/>
    <mergeCell ref="M6:N6"/>
    <mergeCell ref="O6:X6"/>
    <mergeCell ref="X7:X8"/>
    <mergeCell ref="B173:C173"/>
    <mergeCell ref="B175:C175"/>
    <mergeCell ref="E175:J175"/>
    <mergeCell ref="B176:D176"/>
    <mergeCell ref="E176:J176"/>
    <mergeCell ref="O7:O8"/>
    <mergeCell ref="P7:S7"/>
    <mergeCell ref="T7:T8"/>
    <mergeCell ref="U7:U8"/>
    <mergeCell ref="V7:V8"/>
    <mergeCell ref="W7:W8"/>
    <mergeCell ref="J5:J8"/>
    <mergeCell ref="K5:K8"/>
    <mergeCell ref="F5:F8"/>
    <mergeCell ref="B177:D177"/>
    <mergeCell ref="E177:P177"/>
    <mergeCell ref="B178:D178"/>
    <mergeCell ref="M7:M8"/>
    <mergeCell ref="N7:N8"/>
    <mergeCell ref="B179:D179"/>
    <mergeCell ref="E179:O179"/>
    <mergeCell ref="B184:D184"/>
    <mergeCell ref="B185:D185"/>
    <mergeCell ref="B186:D186"/>
    <mergeCell ref="B181:D181"/>
    <mergeCell ref="E181:O181"/>
    <mergeCell ref="B182:D182"/>
    <mergeCell ref="E182:O182"/>
    <mergeCell ref="B183:D183"/>
    <mergeCell ref="E183:P183"/>
    <mergeCell ref="B180:D180"/>
    <mergeCell ref="E180:O18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</sheetPr>
  <dimension ref="B1:KN79"/>
  <sheetViews>
    <sheetView topLeftCell="CO31" workbookViewId="0">
      <selection activeCell="JO40" sqref="JO40"/>
    </sheetView>
  </sheetViews>
  <sheetFormatPr defaultRowHeight="15"/>
  <cols>
    <col min="1" max="1" width="2.42578125" customWidth="1"/>
    <col min="2" max="2" width="5.5703125" customWidth="1"/>
    <col min="4" max="4" width="23.28515625" customWidth="1"/>
    <col min="6" max="6" width="10.140625" bestFit="1" customWidth="1"/>
    <col min="8" max="9" width="7.28515625" customWidth="1"/>
    <col min="10" max="10" width="5.28515625" customWidth="1"/>
    <col min="11" max="12" width="7.28515625" customWidth="1"/>
    <col min="13" max="17" width="5.42578125" customWidth="1"/>
    <col min="19" max="19" width="4.140625" customWidth="1"/>
    <col min="20" max="20" width="5.5703125" customWidth="1"/>
    <col min="22" max="22" width="22.7109375" customWidth="1"/>
    <col min="24" max="24" width="9.85546875" customWidth="1"/>
    <col min="26" max="27" width="7.28515625" customWidth="1"/>
    <col min="28" max="28" width="5.28515625" customWidth="1"/>
    <col min="29" max="30" width="7.28515625" customWidth="1"/>
    <col min="31" max="35" width="5.42578125" customWidth="1"/>
    <col min="37" max="37" width="3.5703125" customWidth="1"/>
    <col min="38" max="38" width="5.5703125" customWidth="1"/>
    <col min="40" max="40" width="23" customWidth="1"/>
    <col min="42" max="42" width="10.140625" bestFit="1" customWidth="1"/>
    <col min="44" max="45" width="7.28515625" customWidth="1"/>
    <col min="46" max="46" width="5.28515625" customWidth="1"/>
    <col min="47" max="48" width="7.28515625" customWidth="1"/>
    <col min="49" max="53" width="5.42578125" customWidth="1"/>
    <col min="55" max="55" width="4.140625" customWidth="1"/>
    <col min="56" max="56" width="5.5703125" customWidth="1"/>
    <col min="58" max="58" width="22.140625" customWidth="1"/>
    <col min="60" max="60" width="11.28515625" customWidth="1"/>
    <col min="62" max="63" width="7.28515625" customWidth="1"/>
    <col min="64" max="64" width="5.28515625" customWidth="1"/>
    <col min="65" max="65" width="7.28515625" customWidth="1"/>
    <col min="66" max="66" width="6.5703125" customWidth="1"/>
    <col min="67" max="71" width="5.42578125" customWidth="1"/>
    <col min="72" max="72" width="8" customWidth="1"/>
    <col min="73" max="73" width="4.42578125" customWidth="1"/>
    <col min="74" max="74" width="5.5703125" customWidth="1"/>
    <col min="76" max="76" width="22.5703125" customWidth="1"/>
    <col min="78" max="78" width="8.7109375" customWidth="1"/>
    <col min="80" max="81" width="7.28515625" customWidth="1"/>
    <col min="82" max="82" width="5.28515625" customWidth="1"/>
    <col min="83" max="84" width="7.28515625" customWidth="1"/>
    <col min="85" max="89" width="5.42578125" customWidth="1"/>
    <col min="91" max="91" width="4.140625" customWidth="1"/>
    <col min="92" max="92" width="5.5703125" customWidth="1"/>
    <col min="94" max="94" width="21.28515625" customWidth="1"/>
    <col min="96" max="96" width="11.5703125" customWidth="1"/>
    <col min="98" max="99" width="7.28515625" customWidth="1"/>
    <col min="100" max="100" width="5.28515625" customWidth="1"/>
    <col min="101" max="102" width="7.28515625" customWidth="1"/>
    <col min="103" max="107" width="5.42578125" customWidth="1"/>
    <col min="109" max="109" width="4.140625" customWidth="1"/>
    <col min="110" max="110" width="5.5703125" customWidth="1"/>
    <col min="112" max="112" width="23.42578125" customWidth="1"/>
    <col min="113" max="113" width="9.140625" style="356"/>
    <col min="114" max="114" width="9.85546875" customWidth="1"/>
    <col min="116" max="117" width="7.28515625" customWidth="1"/>
    <col min="118" max="118" width="5.28515625" customWidth="1"/>
    <col min="119" max="120" width="7.28515625" customWidth="1"/>
    <col min="121" max="125" width="5.42578125" customWidth="1"/>
    <col min="126" max="126" width="8.28515625" customWidth="1"/>
    <col min="127" max="127" width="3.5703125" customWidth="1"/>
    <col min="128" max="128" width="5.5703125" customWidth="1"/>
    <col min="130" max="130" width="21.85546875" customWidth="1"/>
    <col min="131" max="131" width="9.140625" style="356"/>
    <col min="132" max="132" width="11.140625" customWidth="1"/>
    <col min="134" max="135" width="7.28515625" customWidth="1"/>
    <col min="136" max="136" width="5.28515625" customWidth="1"/>
    <col min="137" max="138" width="7.28515625" customWidth="1"/>
    <col min="139" max="143" width="5.42578125" customWidth="1"/>
    <col min="145" max="145" width="4.42578125" customWidth="1"/>
    <col min="146" max="146" width="5.5703125" customWidth="1"/>
    <col min="148" max="148" width="21.7109375" customWidth="1"/>
    <col min="150" max="150" width="11.7109375" customWidth="1"/>
    <col min="151" max="151" width="8.28515625" customWidth="1"/>
    <col min="152" max="153" width="7.28515625" customWidth="1"/>
    <col min="154" max="154" width="5.28515625" customWidth="1"/>
    <col min="155" max="156" width="7.28515625" customWidth="1"/>
    <col min="157" max="161" width="5.42578125" customWidth="1"/>
    <col min="163" max="163" width="4.28515625" customWidth="1"/>
    <col min="164" max="164" width="5.5703125" customWidth="1"/>
    <col min="166" max="166" width="23.140625" customWidth="1"/>
    <col min="167" max="167" width="9.140625" style="356"/>
    <col min="168" max="168" width="9.28515625" customWidth="1"/>
    <col min="169" max="169" width="9.140625" style="356"/>
    <col min="170" max="171" width="7.28515625" customWidth="1"/>
    <col min="172" max="172" width="5.28515625" customWidth="1"/>
    <col min="173" max="174" width="7.28515625" customWidth="1"/>
    <col min="175" max="179" width="5.42578125" customWidth="1"/>
    <col min="181" max="181" width="4.42578125" customWidth="1"/>
    <col min="182" max="182" width="5.5703125" customWidth="1"/>
    <col min="184" max="184" width="22.85546875" customWidth="1"/>
    <col min="186" max="186" width="9.7109375" customWidth="1"/>
    <col min="188" max="189" width="7.28515625" customWidth="1"/>
    <col min="190" max="190" width="5.28515625" customWidth="1"/>
    <col min="191" max="192" width="7.28515625" customWidth="1"/>
    <col min="193" max="197" width="5.42578125" customWidth="1"/>
    <col min="199" max="199" width="4.42578125" customWidth="1"/>
    <col min="200" max="200" width="5.5703125" customWidth="1"/>
    <col min="202" max="202" width="22.140625" customWidth="1"/>
    <col min="204" max="204" width="10" customWidth="1"/>
    <col min="206" max="207" width="7.28515625" customWidth="1"/>
    <col min="208" max="208" width="5.28515625" customWidth="1"/>
    <col min="209" max="210" width="7.28515625" customWidth="1"/>
    <col min="211" max="215" width="5.42578125" customWidth="1"/>
    <col min="217" max="217" width="4.28515625" customWidth="1"/>
    <col min="218" max="218" width="5.5703125" customWidth="1"/>
    <col min="220" max="220" width="23.28515625" customWidth="1"/>
    <col min="222" max="222" width="9.28515625" customWidth="1"/>
    <col min="224" max="225" width="7.28515625" customWidth="1"/>
    <col min="226" max="226" width="5.28515625" customWidth="1"/>
    <col min="227" max="228" width="7.28515625" customWidth="1"/>
    <col min="229" max="233" width="5.42578125" customWidth="1"/>
    <col min="235" max="235" width="4.28515625" customWidth="1"/>
    <col min="236" max="236" width="5.5703125" customWidth="1"/>
    <col min="238" max="238" width="22.28515625" customWidth="1"/>
    <col min="240" max="240" width="10.42578125" customWidth="1"/>
    <col min="242" max="243" width="7.28515625" customWidth="1"/>
    <col min="244" max="244" width="5.28515625" customWidth="1"/>
    <col min="245" max="246" width="7.28515625" customWidth="1"/>
    <col min="247" max="251" width="5.42578125" customWidth="1"/>
    <col min="253" max="253" width="4.42578125" customWidth="1"/>
    <col min="254" max="254" width="5.5703125" customWidth="1"/>
    <col min="256" max="256" width="23.42578125" customWidth="1"/>
    <col min="258" max="258" width="10.28515625" customWidth="1"/>
    <col min="260" max="261" width="7.28515625" customWidth="1"/>
    <col min="262" max="262" width="5.28515625" customWidth="1"/>
    <col min="263" max="264" width="7.28515625" customWidth="1"/>
    <col min="265" max="269" width="5.42578125" customWidth="1"/>
    <col min="270" max="270" width="7.85546875" customWidth="1"/>
    <col min="271" max="271" width="4.140625" customWidth="1"/>
    <col min="272" max="272" width="5.5703125" customWidth="1"/>
    <col min="274" max="274" width="22.28515625" customWidth="1"/>
    <col min="278" max="279" width="7.28515625" customWidth="1"/>
    <col min="280" max="280" width="5.28515625" customWidth="1"/>
    <col min="281" max="282" width="7.28515625" customWidth="1"/>
    <col min="283" max="287" width="5.42578125" customWidth="1"/>
  </cols>
  <sheetData>
    <row r="1" spans="2:300" ht="18.75">
      <c r="B1" s="709" t="s">
        <v>64</v>
      </c>
      <c r="C1" s="709"/>
      <c r="D1" s="709"/>
      <c r="E1" s="709"/>
      <c r="F1" s="709"/>
      <c r="G1" s="709"/>
      <c r="H1" s="709"/>
      <c r="I1" s="709"/>
      <c r="J1" s="709"/>
      <c r="K1" s="709"/>
      <c r="L1" s="709"/>
      <c r="M1" s="709"/>
      <c r="N1" s="709"/>
      <c r="O1" s="709"/>
      <c r="P1" s="709"/>
      <c r="Q1" s="709"/>
      <c r="R1" s="709"/>
      <c r="T1" s="709" t="s">
        <v>64</v>
      </c>
      <c r="U1" s="709"/>
      <c r="V1" s="709"/>
      <c r="W1" s="709"/>
      <c r="X1" s="709"/>
      <c r="Y1" s="709"/>
      <c r="Z1" s="709"/>
      <c r="AA1" s="709"/>
      <c r="AB1" s="709"/>
      <c r="AC1" s="709"/>
      <c r="AD1" s="709"/>
      <c r="AE1" s="709"/>
      <c r="AF1" s="709"/>
      <c r="AG1" s="709"/>
      <c r="AH1" s="709"/>
      <c r="AI1" s="709"/>
      <c r="AJ1" s="709"/>
      <c r="AL1" s="709" t="s">
        <v>64</v>
      </c>
      <c r="AM1" s="709"/>
      <c r="AN1" s="709"/>
      <c r="AO1" s="709"/>
      <c r="AP1" s="709"/>
      <c r="AQ1" s="709"/>
      <c r="AR1" s="709"/>
      <c r="AS1" s="709"/>
      <c r="AT1" s="709"/>
      <c r="AU1" s="709"/>
      <c r="AV1" s="709"/>
      <c r="AW1" s="709"/>
      <c r="AX1" s="709"/>
      <c r="AY1" s="709"/>
      <c r="AZ1" s="709"/>
      <c r="BA1" s="709"/>
      <c r="BB1" s="709"/>
      <c r="BD1" s="709" t="s">
        <v>64</v>
      </c>
      <c r="BE1" s="709"/>
      <c r="BF1" s="709"/>
      <c r="BG1" s="709"/>
      <c r="BH1" s="709"/>
      <c r="BI1" s="709"/>
      <c r="BJ1" s="709"/>
      <c r="BK1" s="709"/>
      <c r="BL1" s="709"/>
      <c r="BM1" s="709"/>
      <c r="BN1" s="709"/>
      <c r="BO1" s="709"/>
      <c r="BP1" s="709"/>
      <c r="BQ1" s="709"/>
      <c r="BR1" s="709"/>
      <c r="BS1" s="709"/>
      <c r="BT1" s="709"/>
      <c r="BV1" s="709" t="s">
        <v>64</v>
      </c>
      <c r="BW1" s="709"/>
      <c r="BX1" s="709"/>
      <c r="BY1" s="709"/>
      <c r="BZ1" s="709"/>
      <c r="CA1" s="709"/>
      <c r="CB1" s="709"/>
      <c r="CC1" s="709"/>
      <c r="CD1" s="709"/>
      <c r="CE1" s="709"/>
      <c r="CF1" s="709"/>
      <c r="CG1" s="709"/>
      <c r="CH1" s="709"/>
      <c r="CI1" s="709"/>
      <c r="CJ1" s="709"/>
      <c r="CK1" s="709"/>
      <c r="CL1" s="709"/>
      <c r="CN1" s="709" t="s">
        <v>64</v>
      </c>
      <c r="CO1" s="709"/>
      <c r="CP1" s="709"/>
      <c r="CQ1" s="709"/>
      <c r="CR1" s="709"/>
      <c r="CS1" s="709"/>
      <c r="CT1" s="709"/>
      <c r="CU1" s="709"/>
      <c r="CV1" s="709"/>
      <c r="CW1" s="709"/>
      <c r="CX1" s="709"/>
      <c r="CY1" s="709"/>
      <c r="CZ1" s="709"/>
      <c r="DA1" s="709"/>
      <c r="DB1" s="709"/>
      <c r="DC1" s="709"/>
      <c r="DD1" s="709"/>
      <c r="DF1" s="709" t="s">
        <v>64</v>
      </c>
      <c r="DG1" s="709"/>
      <c r="DH1" s="709"/>
      <c r="DI1" s="709"/>
      <c r="DJ1" s="709"/>
      <c r="DK1" s="709"/>
      <c r="DL1" s="709"/>
      <c r="DM1" s="709"/>
      <c r="DN1" s="709"/>
      <c r="DO1" s="709"/>
      <c r="DP1" s="709"/>
      <c r="DQ1" s="709"/>
      <c r="DR1" s="709"/>
      <c r="DS1" s="709"/>
      <c r="DT1" s="709"/>
      <c r="DU1" s="709"/>
      <c r="DV1" s="709"/>
      <c r="DX1" s="709" t="s">
        <v>64</v>
      </c>
      <c r="DY1" s="709"/>
      <c r="DZ1" s="709"/>
      <c r="EA1" s="709"/>
      <c r="EB1" s="709"/>
      <c r="EC1" s="709"/>
      <c r="ED1" s="709"/>
      <c r="EE1" s="709"/>
      <c r="EF1" s="709"/>
      <c r="EG1" s="709"/>
      <c r="EH1" s="709"/>
      <c r="EI1" s="709"/>
      <c r="EJ1" s="709"/>
      <c r="EK1" s="709"/>
      <c r="EL1" s="709"/>
      <c r="EM1" s="709"/>
      <c r="EN1" s="709"/>
      <c r="EP1" s="709" t="s">
        <v>64</v>
      </c>
      <c r="EQ1" s="709"/>
      <c r="ER1" s="709"/>
      <c r="ES1" s="709"/>
      <c r="ET1" s="709"/>
      <c r="EU1" s="709"/>
      <c r="EV1" s="709"/>
      <c r="EW1" s="709"/>
      <c r="EX1" s="709"/>
      <c r="EY1" s="709"/>
      <c r="EZ1" s="709"/>
      <c r="FA1" s="709"/>
      <c r="FB1" s="709"/>
      <c r="FC1" s="709"/>
      <c r="FD1" s="709"/>
      <c r="FE1" s="709"/>
      <c r="FF1" s="709"/>
      <c r="FH1" s="709" t="s">
        <v>64</v>
      </c>
      <c r="FI1" s="709"/>
      <c r="FJ1" s="709"/>
      <c r="FK1" s="709"/>
      <c r="FL1" s="709"/>
      <c r="FM1" s="709"/>
      <c r="FN1" s="709"/>
      <c r="FO1" s="709"/>
      <c r="FP1" s="709"/>
      <c r="FQ1" s="709"/>
      <c r="FR1" s="709"/>
      <c r="FS1" s="709"/>
      <c r="FT1" s="709"/>
      <c r="FU1" s="709"/>
      <c r="FV1" s="709"/>
      <c r="FW1" s="709"/>
      <c r="FX1" s="709"/>
      <c r="FZ1" s="709" t="s">
        <v>64</v>
      </c>
      <c r="GA1" s="709"/>
      <c r="GB1" s="709"/>
      <c r="GC1" s="709"/>
      <c r="GD1" s="709"/>
      <c r="GE1" s="709"/>
      <c r="GF1" s="709"/>
      <c r="GG1" s="709"/>
      <c r="GH1" s="709"/>
      <c r="GI1" s="709"/>
      <c r="GJ1" s="709"/>
      <c r="GK1" s="709"/>
      <c r="GL1" s="709"/>
      <c r="GM1" s="709"/>
      <c r="GN1" s="709"/>
      <c r="GO1" s="709"/>
      <c r="GP1" s="709"/>
      <c r="GR1" s="709" t="s">
        <v>64</v>
      </c>
      <c r="GS1" s="709"/>
      <c r="GT1" s="709"/>
      <c r="GU1" s="709"/>
      <c r="GV1" s="709"/>
      <c r="GW1" s="709"/>
      <c r="GX1" s="709"/>
      <c r="GY1" s="709"/>
      <c r="GZ1" s="709"/>
      <c r="HA1" s="709"/>
      <c r="HB1" s="709"/>
      <c r="HC1" s="709"/>
      <c r="HD1" s="709"/>
      <c r="HE1" s="709"/>
      <c r="HF1" s="709"/>
      <c r="HG1" s="709"/>
      <c r="HH1" s="709"/>
      <c r="HJ1" s="709" t="s">
        <v>64</v>
      </c>
      <c r="HK1" s="709"/>
      <c r="HL1" s="709"/>
      <c r="HM1" s="709"/>
      <c r="HN1" s="709"/>
      <c r="HO1" s="709"/>
      <c r="HP1" s="709"/>
      <c r="HQ1" s="709"/>
      <c r="HR1" s="709"/>
      <c r="HS1" s="709"/>
      <c r="HT1" s="709"/>
      <c r="HU1" s="709"/>
      <c r="HV1" s="709"/>
      <c r="HW1" s="709"/>
      <c r="HX1" s="709"/>
      <c r="HY1" s="709"/>
      <c r="HZ1" s="709"/>
      <c r="IB1" s="709" t="s">
        <v>64</v>
      </c>
      <c r="IC1" s="709"/>
      <c r="ID1" s="709"/>
      <c r="IE1" s="709"/>
      <c r="IF1" s="709"/>
      <c r="IG1" s="709"/>
      <c r="IH1" s="709"/>
      <c r="II1" s="709"/>
      <c r="IJ1" s="709"/>
      <c r="IK1" s="709"/>
      <c r="IL1" s="709"/>
      <c r="IM1" s="709"/>
      <c r="IN1" s="709"/>
      <c r="IO1" s="709"/>
      <c r="IP1" s="709"/>
      <c r="IQ1" s="709"/>
      <c r="IR1" s="709"/>
      <c r="IT1" s="709" t="s">
        <v>64</v>
      </c>
      <c r="IU1" s="709"/>
      <c r="IV1" s="709"/>
      <c r="IW1" s="709"/>
      <c r="IX1" s="709"/>
      <c r="IY1" s="709"/>
      <c r="IZ1" s="709"/>
      <c r="JA1" s="709"/>
      <c r="JB1" s="709"/>
      <c r="JC1" s="709"/>
      <c r="JD1" s="709"/>
      <c r="JE1" s="709"/>
      <c r="JF1" s="709"/>
      <c r="JG1" s="709"/>
      <c r="JH1" s="709"/>
      <c r="JI1" s="709"/>
      <c r="JJ1" s="709"/>
      <c r="JL1" s="709" t="s">
        <v>64</v>
      </c>
      <c r="JM1" s="709"/>
      <c r="JN1" s="709"/>
      <c r="JO1" s="709"/>
      <c r="JP1" s="709"/>
      <c r="JQ1" s="709"/>
      <c r="JR1" s="709"/>
      <c r="JS1" s="709"/>
      <c r="JT1" s="709"/>
      <c r="JU1" s="709"/>
      <c r="JV1" s="709"/>
      <c r="JW1" s="709"/>
      <c r="JX1" s="709"/>
      <c r="JY1" s="709"/>
      <c r="JZ1" s="709"/>
      <c r="KA1" s="709"/>
      <c r="KB1" s="709"/>
      <c r="KC1" s="344"/>
      <c r="KD1" s="344"/>
      <c r="KE1" s="344"/>
      <c r="KF1" s="344"/>
      <c r="KG1" s="344"/>
      <c r="KH1" s="345"/>
      <c r="KI1" s="345"/>
      <c r="KJ1" s="345"/>
      <c r="KK1" s="345"/>
      <c r="KL1" s="345"/>
      <c r="KM1" s="345"/>
      <c r="KN1" s="345"/>
    </row>
    <row r="2" spans="2:300" ht="18.75">
      <c r="B2" s="709" t="s">
        <v>66</v>
      </c>
      <c r="C2" s="709"/>
      <c r="D2" s="709"/>
      <c r="E2" s="709"/>
      <c r="F2" s="709"/>
      <c r="G2" s="709"/>
      <c r="H2" s="709"/>
      <c r="I2" s="709"/>
      <c r="J2" s="709"/>
      <c r="K2" s="709"/>
      <c r="L2" s="709"/>
      <c r="M2" s="709"/>
      <c r="N2" s="709"/>
      <c r="O2" s="709"/>
      <c r="P2" s="709"/>
      <c r="Q2" s="709"/>
      <c r="R2" s="709"/>
      <c r="T2" s="709" t="s">
        <v>66</v>
      </c>
      <c r="U2" s="709"/>
      <c r="V2" s="709"/>
      <c r="W2" s="709"/>
      <c r="X2" s="709"/>
      <c r="Y2" s="709"/>
      <c r="Z2" s="709"/>
      <c r="AA2" s="709"/>
      <c r="AB2" s="709"/>
      <c r="AC2" s="709"/>
      <c r="AD2" s="709"/>
      <c r="AE2" s="709"/>
      <c r="AF2" s="709"/>
      <c r="AG2" s="709"/>
      <c r="AH2" s="709"/>
      <c r="AI2" s="709"/>
      <c r="AJ2" s="709"/>
      <c r="AL2" s="709" t="s">
        <v>66</v>
      </c>
      <c r="AM2" s="709"/>
      <c r="AN2" s="709"/>
      <c r="AO2" s="709"/>
      <c r="AP2" s="709"/>
      <c r="AQ2" s="709"/>
      <c r="AR2" s="709"/>
      <c r="AS2" s="709"/>
      <c r="AT2" s="709"/>
      <c r="AU2" s="709"/>
      <c r="AV2" s="709"/>
      <c r="AW2" s="709"/>
      <c r="AX2" s="709"/>
      <c r="AY2" s="709"/>
      <c r="AZ2" s="709"/>
      <c r="BA2" s="709"/>
      <c r="BB2" s="709"/>
      <c r="BD2" s="709" t="s">
        <v>66</v>
      </c>
      <c r="BE2" s="709"/>
      <c r="BF2" s="709"/>
      <c r="BG2" s="709"/>
      <c r="BH2" s="709"/>
      <c r="BI2" s="709"/>
      <c r="BJ2" s="709"/>
      <c r="BK2" s="709"/>
      <c r="BL2" s="709"/>
      <c r="BM2" s="709"/>
      <c r="BN2" s="709"/>
      <c r="BO2" s="709"/>
      <c r="BP2" s="709"/>
      <c r="BQ2" s="709"/>
      <c r="BR2" s="709"/>
      <c r="BS2" s="709"/>
      <c r="BT2" s="709"/>
      <c r="BV2" s="709" t="s">
        <v>66</v>
      </c>
      <c r="BW2" s="709"/>
      <c r="BX2" s="709"/>
      <c r="BY2" s="709"/>
      <c r="BZ2" s="709"/>
      <c r="CA2" s="709"/>
      <c r="CB2" s="709"/>
      <c r="CC2" s="709"/>
      <c r="CD2" s="709"/>
      <c r="CE2" s="709"/>
      <c r="CF2" s="709"/>
      <c r="CG2" s="709"/>
      <c r="CH2" s="709"/>
      <c r="CI2" s="709"/>
      <c r="CJ2" s="709"/>
      <c r="CK2" s="709"/>
      <c r="CL2" s="709"/>
      <c r="CN2" s="709" t="s">
        <v>66</v>
      </c>
      <c r="CO2" s="709"/>
      <c r="CP2" s="709"/>
      <c r="CQ2" s="709"/>
      <c r="CR2" s="709"/>
      <c r="CS2" s="709"/>
      <c r="CT2" s="709"/>
      <c r="CU2" s="709"/>
      <c r="CV2" s="709"/>
      <c r="CW2" s="709"/>
      <c r="CX2" s="709"/>
      <c r="CY2" s="709"/>
      <c r="CZ2" s="709"/>
      <c r="DA2" s="709"/>
      <c r="DB2" s="709"/>
      <c r="DC2" s="709"/>
      <c r="DD2" s="709"/>
      <c r="DF2" s="709" t="s">
        <v>66</v>
      </c>
      <c r="DG2" s="709"/>
      <c r="DH2" s="709"/>
      <c r="DI2" s="709"/>
      <c r="DJ2" s="709"/>
      <c r="DK2" s="709"/>
      <c r="DL2" s="709"/>
      <c r="DM2" s="709"/>
      <c r="DN2" s="709"/>
      <c r="DO2" s="709"/>
      <c r="DP2" s="709"/>
      <c r="DQ2" s="709"/>
      <c r="DR2" s="709"/>
      <c r="DS2" s="709"/>
      <c r="DT2" s="709"/>
      <c r="DU2" s="709"/>
      <c r="DV2" s="709"/>
      <c r="DX2" s="709" t="s">
        <v>66</v>
      </c>
      <c r="DY2" s="709"/>
      <c r="DZ2" s="709"/>
      <c r="EA2" s="709"/>
      <c r="EB2" s="709"/>
      <c r="EC2" s="709"/>
      <c r="ED2" s="709"/>
      <c r="EE2" s="709"/>
      <c r="EF2" s="709"/>
      <c r="EG2" s="709"/>
      <c r="EH2" s="709"/>
      <c r="EI2" s="709"/>
      <c r="EJ2" s="709"/>
      <c r="EK2" s="709"/>
      <c r="EL2" s="709"/>
      <c r="EM2" s="709"/>
      <c r="EN2" s="709"/>
      <c r="EP2" s="709" t="s">
        <v>66</v>
      </c>
      <c r="EQ2" s="709"/>
      <c r="ER2" s="709"/>
      <c r="ES2" s="709"/>
      <c r="ET2" s="709"/>
      <c r="EU2" s="709"/>
      <c r="EV2" s="709"/>
      <c r="EW2" s="709"/>
      <c r="EX2" s="709"/>
      <c r="EY2" s="709"/>
      <c r="EZ2" s="709"/>
      <c r="FA2" s="709"/>
      <c r="FB2" s="709"/>
      <c r="FC2" s="709"/>
      <c r="FD2" s="709"/>
      <c r="FE2" s="709"/>
      <c r="FF2" s="709"/>
      <c r="FH2" s="709" t="s">
        <v>66</v>
      </c>
      <c r="FI2" s="709"/>
      <c r="FJ2" s="709"/>
      <c r="FK2" s="709"/>
      <c r="FL2" s="709"/>
      <c r="FM2" s="709"/>
      <c r="FN2" s="709"/>
      <c r="FO2" s="709"/>
      <c r="FP2" s="709"/>
      <c r="FQ2" s="709"/>
      <c r="FR2" s="709"/>
      <c r="FS2" s="709"/>
      <c r="FT2" s="709"/>
      <c r="FU2" s="709"/>
      <c r="FV2" s="709"/>
      <c r="FW2" s="709"/>
      <c r="FX2" s="709"/>
      <c r="FZ2" s="709" t="s">
        <v>66</v>
      </c>
      <c r="GA2" s="709"/>
      <c r="GB2" s="709"/>
      <c r="GC2" s="709"/>
      <c r="GD2" s="709"/>
      <c r="GE2" s="709"/>
      <c r="GF2" s="709"/>
      <c r="GG2" s="709"/>
      <c r="GH2" s="709"/>
      <c r="GI2" s="709"/>
      <c r="GJ2" s="709"/>
      <c r="GK2" s="709"/>
      <c r="GL2" s="709"/>
      <c r="GM2" s="709"/>
      <c r="GN2" s="709"/>
      <c r="GO2" s="709"/>
      <c r="GP2" s="709"/>
      <c r="GR2" s="709" t="s">
        <v>66</v>
      </c>
      <c r="GS2" s="709"/>
      <c r="GT2" s="709"/>
      <c r="GU2" s="709"/>
      <c r="GV2" s="709"/>
      <c r="GW2" s="709"/>
      <c r="GX2" s="709"/>
      <c r="GY2" s="709"/>
      <c r="GZ2" s="709"/>
      <c r="HA2" s="709"/>
      <c r="HB2" s="709"/>
      <c r="HC2" s="709"/>
      <c r="HD2" s="709"/>
      <c r="HE2" s="709"/>
      <c r="HF2" s="709"/>
      <c r="HG2" s="709"/>
      <c r="HH2" s="709"/>
      <c r="HJ2" s="709" t="s">
        <v>66</v>
      </c>
      <c r="HK2" s="709"/>
      <c r="HL2" s="709"/>
      <c r="HM2" s="709"/>
      <c r="HN2" s="709"/>
      <c r="HO2" s="709"/>
      <c r="HP2" s="709"/>
      <c r="HQ2" s="709"/>
      <c r="HR2" s="709"/>
      <c r="HS2" s="709"/>
      <c r="HT2" s="709"/>
      <c r="HU2" s="709"/>
      <c r="HV2" s="709"/>
      <c r="HW2" s="709"/>
      <c r="HX2" s="709"/>
      <c r="HY2" s="709"/>
      <c r="HZ2" s="709"/>
      <c r="IB2" s="709" t="s">
        <v>66</v>
      </c>
      <c r="IC2" s="709"/>
      <c r="ID2" s="709"/>
      <c r="IE2" s="709"/>
      <c r="IF2" s="709"/>
      <c r="IG2" s="709"/>
      <c r="IH2" s="709"/>
      <c r="II2" s="709"/>
      <c r="IJ2" s="709"/>
      <c r="IK2" s="709"/>
      <c r="IL2" s="709"/>
      <c r="IM2" s="709"/>
      <c r="IN2" s="709"/>
      <c r="IO2" s="709"/>
      <c r="IP2" s="709"/>
      <c r="IQ2" s="709"/>
      <c r="IR2" s="709"/>
      <c r="IT2" s="709" t="s">
        <v>66</v>
      </c>
      <c r="IU2" s="709"/>
      <c r="IV2" s="709"/>
      <c r="IW2" s="709"/>
      <c r="IX2" s="709"/>
      <c r="IY2" s="709"/>
      <c r="IZ2" s="709"/>
      <c r="JA2" s="709"/>
      <c r="JB2" s="709"/>
      <c r="JC2" s="709"/>
      <c r="JD2" s="709"/>
      <c r="JE2" s="709"/>
      <c r="JF2" s="709"/>
      <c r="JG2" s="709"/>
      <c r="JH2" s="709"/>
      <c r="JI2" s="709"/>
      <c r="JJ2" s="709"/>
      <c r="JL2" s="709" t="s">
        <v>66</v>
      </c>
      <c r="JM2" s="709"/>
      <c r="JN2" s="709"/>
      <c r="JO2" s="709"/>
      <c r="JP2" s="709"/>
      <c r="JQ2" s="709"/>
      <c r="JR2" s="709"/>
      <c r="JS2" s="709"/>
      <c r="JT2" s="709"/>
      <c r="JU2" s="709"/>
      <c r="JV2" s="709"/>
      <c r="JW2" s="709"/>
      <c r="JX2" s="709"/>
      <c r="JY2" s="709"/>
      <c r="JZ2" s="709"/>
      <c r="KA2" s="709"/>
      <c r="KB2" s="709"/>
      <c r="KC2" s="344"/>
      <c r="KD2" s="344"/>
      <c r="KE2" s="344"/>
      <c r="KF2" s="344"/>
      <c r="KG2" s="344"/>
      <c r="KH2" s="344"/>
      <c r="KI2" s="344"/>
      <c r="KJ2" s="344"/>
      <c r="KK2" s="344"/>
      <c r="KL2" s="344"/>
      <c r="KM2" s="143"/>
      <c r="KN2" s="104"/>
    </row>
    <row r="3" spans="2:300">
      <c r="B3" t="s">
        <v>3074</v>
      </c>
      <c r="T3" t="s">
        <v>3075</v>
      </c>
      <c r="AL3" t="s">
        <v>3076</v>
      </c>
      <c r="BD3" t="s">
        <v>3077</v>
      </c>
      <c r="BV3" t="s">
        <v>3078</v>
      </c>
      <c r="CN3" t="s">
        <v>3079</v>
      </c>
      <c r="DF3" t="s">
        <v>3080</v>
      </c>
      <c r="DX3" t="s">
        <v>3081</v>
      </c>
      <c r="EP3" t="s">
        <v>3082</v>
      </c>
      <c r="FH3" t="s">
        <v>3083</v>
      </c>
      <c r="FZ3" t="s">
        <v>3084</v>
      </c>
      <c r="GR3" t="s">
        <v>3085</v>
      </c>
      <c r="HJ3" t="s">
        <v>3086</v>
      </c>
      <c r="IB3" t="s">
        <v>3087</v>
      </c>
      <c r="IT3" t="s">
        <v>3088</v>
      </c>
      <c r="JL3" t="s">
        <v>3089</v>
      </c>
    </row>
    <row r="4" spans="2:300" s="183" customFormat="1" ht="20.25" customHeight="1">
      <c r="B4" s="782" t="s">
        <v>67</v>
      </c>
      <c r="C4" s="782" t="s">
        <v>3070</v>
      </c>
      <c r="D4" s="777" t="s">
        <v>3071</v>
      </c>
      <c r="E4" s="777" t="s">
        <v>3072</v>
      </c>
      <c r="F4" s="777" t="s">
        <v>574</v>
      </c>
      <c r="G4" s="777" t="s">
        <v>3073</v>
      </c>
      <c r="H4" s="786" t="s">
        <v>573</v>
      </c>
      <c r="I4" s="786"/>
      <c r="J4" s="786"/>
      <c r="K4" s="786"/>
      <c r="L4" s="786"/>
      <c r="M4" s="786"/>
      <c r="N4" s="786"/>
      <c r="O4" s="786"/>
      <c r="P4" s="786"/>
      <c r="Q4" s="786"/>
      <c r="R4" s="777" t="s">
        <v>77</v>
      </c>
      <c r="T4" s="782" t="s">
        <v>67</v>
      </c>
      <c r="U4" s="782" t="s">
        <v>3070</v>
      </c>
      <c r="V4" s="777" t="s">
        <v>3071</v>
      </c>
      <c r="W4" s="777" t="s">
        <v>3072</v>
      </c>
      <c r="X4" s="777" t="s">
        <v>574</v>
      </c>
      <c r="Y4" s="777" t="s">
        <v>3073</v>
      </c>
      <c r="Z4" s="786" t="s">
        <v>573</v>
      </c>
      <c r="AA4" s="786"/>
      <c r="AB4" s="786"/>
      <c r="AC4" s="786"/>
      <c r="AD4" s="786"/>
      <c r="AE4" s="786"/>
      <c r="AF4" s="786"/>
      <c r="AG4" s="786"/>
      <c r="AH4" s="786"/>
      <c r="AI4" s="786"/>
      <c r="AJ4" s="777" t="s">
        <v>77</v>
      </c>
      <c r="AL4" s="782" t="s">
        <v>67</v>
      </c>
      <c r="AM4" s="782" t="s">
        <v>3070</v>
      </c>
      <c r="AN4" s="777" t="s">
        <v>3071</v>
      </c>
      <c r="AO4" s="777" t="s">
        <v>3072</v>
      </c>
      <c r="AP4" s="777" t="s">
        <v>574</v>
      </c>
      <c r="AQ4" s="777" t="s">
        <v>3073</v>
      </c>
      <c r="AR4" s="786" t="s">
        <v>573</v>
      </c>
      <c r="AS4" s="786"/>
      <c r="AT4" s="786"/>
      <c r="AU4" s="786"/>
      <c r="AV4" s="786"/>
      <c r="AW4" s="786"/>
      <c r="AX4" s="786"/>
      <c r="AY4" s="786"/>
      <c r="AZ4" s="786"/>
      <c r="BA4" s="786"/>
      <c r="BB4" s="777" t="s">
        <v>77</v>
      </c>
      <c r="BD4" s="782" t="s">
        <v>67</v>
      </c>
      <c r="BE4" s="782" t="s">
        <v>3070</v>
      </c>
      <c r="BF4" s="777" t="s">
        <v>3071</v>
      </c>
      <c r="BG4" s="777" t="s">
        <v>3072</v>
      </c>
      <c r="BH4" s="777" t="s">
        <v>574</v>
      </c>
      <c r="BI4" s="777" t="s">
        <v>3073</v>
      </c>
      <c r="BJ4" s="786" t="s">
        <v>573</v>
      </c>
      <c r="BK4" s="786"/>
      <c r="BL4" s="786"/>
      <c r="BM4" s="786"/>
      <c r="BN4" s="786"/>
      <c r="BO4" s="786"/>
      <c r="BP4" s="786"/>
      <c r="BQ4" s="786"/>
      <c r="BR4" s="786"/>
      <c r="BS4" s="786"/>
      <c r="BT4" s="777" t="s">
        <v>77</v>
      </c>
      <c r="BV4" s="782" t="s">
        <v>67</v>
      </c>
      <c r="BW4" s="782" t="s">
        <v>3070</v>
      </c>
      <c r="BX4" s="777" t="s">
        <v>3071</v>
      </c>
      <c r="BY4" s="777" t="s">
        <v>3072</v>
      </c>
      <c r="BZ4" s="777" t="s">
        <v>574</v>
      </c>
      <c r="CA4" s="777" t="s">
        <v>3073</v>
      </c>
      <c r="CB4" s="786" t="s">
        <v>573</v>
      </c>
      <c r="CC4" s="786"/>
      <c r="CD4" s="786"/>
      <c r="CE4" s="786"/>
      <c r="CF4" s="786"/>
      <c r="CG4" s="786"/>
      <c r="CH4" s="786"/>
      <c r="CI4" s="786"/>
      <c r="CJ4" s="786"/>
      <c r="CK4" s="786"/>
      <c r="CL4" s="777" t="s">
        <v>77</v>
      </c>
      <c r="CN4" s="782" t="s">
        <v>67</v>
      </c>
      <c r="CO4" s="782" t="s">
        <v>3070</v>
      </c>
      <c r="CP4" s="777" t="s">
        <v>3071</v>
      </c>
      <c r="CQ4" s="777" t="s">
        <v>3072</v>
      </c>
      <c r="CR4" s="777" t="s">
        <v>574</v>
      </c>
      <c r="CS4" s="777" t="s">
        <v>3073</v>
      </c>
      <c r="CT4" s="786" t="s">
        <v>573</v>
      </c>
      <c r="CU4" s="786"/>
      <c r="CV4" s="786"/>
      <c r="CW4" s="786"/>
      <c r="CX4" s="786"/>
      <c r="CY4" s="786"/>
      <c r="CZ4" s="786"/>
      <c r="DA4" s="786"/>
      <c r="DB4" s="786"/>
      <c r="DC4" s="786"/>
      <c r="DD4" s="777" t="s">
        <v>77</v>
      </c>
      <c r="DF4" s="782" t="s">
        <v>67</v>
      </c>
      <c r="DG4" s="782" t="s">
        <v>3070</v>
      </c>
      <c r="DH4" s="777" t="s">
        <v>3071</v>
      </c>
      <c r="DI4" s="777" t="s">
        <v>3072</v>
      </c>
      <c r="DJ4" s="777" t="s">
        <v>574</v>
      </c>
      <c r="DK4" s="777" t="s">
        <v>3073</v>
      </c>
      <c r="DL4" s="786" t="s">
        <v>573</v>
      </c>
      <c r="DM4" s="786"/>
      <c r="DN4" s="786"/>
      <c r="DO4" s="786"/>
      <c r="DP4" s="786"/>
      <c r="DQ4" s="786"/>
      <c r="DR4" s="786"/>
      <c r="DS4" s="786"/>
      <c r="DT4" s="786"/>
      <c r="DU4" s="786"/>
      <c r="DV4" s="777" t="s">
        <v>77</v>
      </c>
      <c r="DX4" s="782" t="s">
        <v>67</v>
      </c>
      <c r="DY4" s="782" t="s">
        <v>3070</v>
      </c>
      <c r="DZ4" s="777" t="s">
        <v>3071</v>
      </c>
      <c r="EA4" s="777" t="s">
        <v>3072</v>
      </c>
      <c r="EB4" s="777" t="s">
        <v>574</v>
      </c>
      <c r="EC4" s="777" t="s">
        <v>3073</v>
      </c>
      <c r="ED4" s="786" t="s">
        <v>573</v>
      </c>
      <c r="EE4" s="786"/>
      <c r="EF4" s="786"/>
      <c r="EG4" s="786"/>
      <c r="EH4" s="786"/>
      <c r="EI4" s="786"/>
      <c r="EJ4" s="786"/>
      <c r="EK4" s="786"/>
      <c r="EL4" s="786"/>
      <c r="EM4" s="786"/>
      <c r="EN4" s="777" t="s">
        <v>77</v>
      </c>
      <c r="EP4" s="782" t="s">
        <v>67</v>
      </c>
      <c r="EQ4" s="782" t="s">
        <v>3070</v>
      </c>
      <c r="ER4" s="777" t="s">
        <v>3071</v>
      </c>
      <c r="ES4" s="777" t="s">
        <v>3072</v>
      </c>
      <c r="ET4" s="777" t="s">
        <v>574</v>
      </c>
      <c r="EU4" s="777" t="s">
        <v>3073</v>
      </c>
      <c r="EV4" s="786" t="s">
        <v>573</v>
      </c>
      <c r="EW4" s="786"/>
      <c r="EX4" s="786"/>
      <c r="EY4" s="786"/>
      <c r="EZ4" s="786"/>
      <c r="FA4" s="786"/>
      <c r="FB4" s="786"/>
      <c r="FC4" s="786"/>
      <c r="FD4" s="786"/>
      <c r="FE4" s="786"/>
      <c r="FF4" s="777" t="s">
        <v>77</v>
      </c>
      <c r="FH4" s="782" t="s">
        <v>67</v>
      </c>
      <c r="FI4" s="782" t="s">
        <v>3070</v>
      </c>
      <c r="FJ4" s="777" t="s">
        <v>3071</v>
      </c>
      <c r="FK4" s="777" t="s">
        <v>3072</v>
      </c>
      <c r="FL4" s="777" t="s">
        <v>574</v>
      </c>
      <c r="FM4" s="777" t="s">
        <v>3073</v>
      </c>
      <c r="FN4" s="786" t="s">
        <v>573</v>
      </c>
      <c r="FO4" s="786"/>
      <c r="FP4" s="786"/>
      <c r="FQ4" s="786"/>
      <c r="FR4" s="786"/>
      <c r="FS4" s="786"/>
      <c r="FT4" s="786"/>
      <c r="FU4" s="786"/>
      <c r="FV4" s="786"/>
      <c r="FW4" s="786"/>
      <c r="FX4" s="777" t="s">
        <v>77</v>
      </c>
      <c r="FZ4" s="782" t="s">
        <v>67</v>
      </c>
      <c r="GA4" s="782" t="s">
        <v>3070</v>
      </c>
      <c r="GB4" s="777" t="s">
        <v>3071</v>
      </c>
      <c r="GC4" s="777" t="s">
        <v>3072</v>
      </c>
      <c r="GD4" s="777" t="s">
        <v>574</v>
      </c>
      <c r="GE4" s="777" t="s">
        <v>3073</v>
      </c>
      <c r="GF4" s="786" t="s">
        <v>573</v>
      </c>
      <c r="GG4" s="786"/>
      <c r="GH4" s="786"/>
      <c r="GI4" s="786"/>
      <c r="GJ4" s="786"/>
      <c r="GK4" s="786"/>
      <c r="GL4" s="786"/>
      <c r="GM4" s="786"/>
      <c r="GN4" s="786"/>
      <c r="GO4" s="786"/>
      <c r="GP4" s="777" t="s">
        <v>77</v>
      </c>
      <c r="GR4" s="782" t="s">
        <v>67</v>
      </c>
      <c r="GS4" s="782" t="s">
        <v>3070</v>
      </c>
      <c r="GT4" s="777" t="s">
        <v>3071</v>
      </c>
      <c r="GU4" s="777" t="s">
        <v>3072</v>
      </c>
      <c r="GV4" s="777" t="s">
        <v>574</v>
      </c>
      <c r="GW4" s="777" t="s">
        <v>3073</v>
      </c>
      <c r="GX4" s="786" t="s">
        <v>573</v>
      </c>
      <c r="GY4" s="786"/>
      <c r="GZ4" s="786"/>
      <c r="HA4" s="786"/>
      <c r="HB4" s="786"/>
      <c r="HC4" s="786"/>
      <c r="HD4" s="786"/>
      <c r="HE4" s="786"/>
      <c r="HF4" s="786"/>
      <c r="HG4" s="786"/>
      <c r="HH4" s="777" t="s">
        <v>77</v>
      </c>
      <c r="HJ4" s="782" t="s">
        <v>67</v>
      </c>
      <c r="HK4" s="782" t="s">
        <v>3070</v>
      </c>
      <c r="HL4" s="777" t="s">
        <v>3071</v>
      </c>
      <c r="HM4" s="777" t="s">
        <v>3072</v>
      </c>
      <c r="HN4" s="777" t="s">
        <v>574</v>
      </c>
      <c r="HO4" s="777" t="s">
        <v>3073</v>
      </c>
      <c r="HP4" s="786" t="s">
        <v>573</v>
      </c>
      <c r="HQ4" s="786"/>
      <c r="HR4" s="786"/>
      <c r="HS4" s="786"/>
      <c r="HT4" s="786"/>
      <c r="HU4" s="786"/>
      <c r="HV4" s="786"/>
      <c r="HW4" s="786"/>
      <c r="HX4" s="786"/>
      <c r="HY4" s="786"/>
      <c r="HZ4" s="777" t="s">
        <v>77</v>
      </c>
      <c r="IB4" s="782" t="s">
        <v>67</v>
      </c>
      <c r="IC4" s="782" t="s">
        <v>3070</v>
      </c>
      <c r="ID4" s="777" t="s">
        <v>3071</v>
      </c>
      <c r="IE4" s="777" t="s">
        <v>3072</v>
      </c>
      <c r="IF4" s="777" t="s">
        <v>574</v>
      </c>
      <c r="IG4" s="777" t="s">
        <v>3073</v>
      </c>
      <c r="IH4" s="786" t="s">
        <v>573</v>
      </c>
      <c r="II4" s="786"/>
      <c r="IJ4" s="786"/>
      <c r="IK4" s="786"/>
      <c r="IL4" s="786"/>
      <c r="IM4" s="786"/>
      <c r="IN4" s="786"/>
      <c r="IO4" s="786"/>
      <c r="IP4" s="786"/>
      <c r="IQ4" s="786"/>
      <c r="IR4" s="777" t="s">
        <v>77</v>
      </c>
      <c r="IT4" s="782" t="s">
        <v>67</v>
      </c>
      <c r="IU4" s="782" t="s">
        <v>3070</v>
      </c>
      <c r="IV4" s="777" t="s">
        <v>3071</v>
      </c>
      <c r="IW4" s="777" t="s">
        <v>3072</v>
      </c>
      <c r="IX4" s="777" t="s">
        <v>574</v>
      </c>
      <c r="IY4" s="777" t="s">
        <v>3073</v>
      </c>
      <c r="IZ4" s="786" t="s">
        <v>573</v>
      </c>
      <c r="JA4" s="786"/>
      <c r="JB4" s="786"/>
      <c r="JC4" s="786"/>
      <c r="JD4" s="786"/>
      <c r="JE4" s="786"/>
      <c r="JF4" s="786"/>
      <c r="JG4" s="786"/>
      <c r="JH4" s="786"/>
      <c r="JI4" s="786"/>
      <c r="JJ4" s="777" t="s">
        <v>77</v>
      </c>
      <c r="JL4" s="782" t="s">
        <v>67</v>
      </c>
      <c r="JM4" s="782" t="s">
        <v>3070</v>
      </c>
      <c r="JN4" s="777" t="s">
        <v>3071</v>
      </c>
      <c r="JO4" s="777" t="s">
        <v>3072</v>
      </c>
      <c r="JP4" s="777" t="s">
        <v>574</v>
      </c>
      <c r="JQ4" s="777" t="s">
        <v>3073</v>
      </c>
      <c r="JR4" s="786" t="s">
        <v>573</v>
      </c>
      <c r="JS4" s="786"/>
      <c r="JT4" s="786"/>
      <c r="JU4" s="786"/>
      <c r="JV4" s="786"/>
      <c r="JW4" s="786"/>
      <c r="JX4" s="786"/>
      <c r="JY4" s="786"/>
      <c r="JZ4" s="786"/>
      <c r="KA4" s="786"/>
      <c r="KB4" s="777" t="s">
        <v>77</v>
      </c>
    </row>
    <row r="5" spans="2:300" ht="103.5" customHeight="1">
      <c r="B5" s="782"/>
      <c r="C5" s="782"/>
      <c r="D5" s="777"/>
      <c r="E5" s="777"/>
      <c r="F5" s="777"/>
      <c r="G5" s="777"/>
      <c r="H5" s="348" t="s">
        <v>571</v>
      </c>
      <c r="I5" s="348" t="s">
        <v>572</v>
      </c>
      <c r="J5" s="349" t="s">
        <v>3090</v>
      </c>
      <c r="K5" s="349" t="s">
        <v>3091</v>
      </c>
      <c r="L5" s="349" t="s">
        <v>3092</v>
      </c>
      <c r="M5" s="349" t="s">
        <v>3093</v>
      </c>
      <c r="N5" s="349" t="s">
        <v>3094</v>
      </c>
      <c r="O5" s="349" t="s">
        <v>3095</v>
      </c>
      <c r="P5" s="349" t="s">
        <v>3096</v>
      </c>
      <c r="Q5" s="349" t="s">
        <v>3097</v>
      </c>
      <c r="R5" s="777"/>
      <c r="T5" s="782"/>
      <c r="U5" s="782"/>
      <c r="V5" s="777"/>
      <c r="W5" s="777"/>
      <c r="X5" s="777"/>
      <c r="Y5" s="777"/>
      <c r="Z5" s="348" t="s">
        <v>571</v>
      </c>
      <c r="AA5" s="348" t="s">
        <v>572</v>
      </c>
      <c r="AB5" s="349" t="s">
        <v>3090</v>
      </c>
      <c r="AC5" s="349" t="s">
        <v>3091</v>
      </c>
      <c r="AD5" s="349" t="s">
        <v>3092</v>
      </c>
      <c r="AE5" s="349" t="s">
        <v>3093</v>
      </c>
      <c r="AF5" s="349" t="s">
        <v>3094</v>
      </c>
      <c r="AG5" s="349" t="s">
        <v>3095</v>
      </c>
      <c r="AH5" s="349" t="s">
        <v>3096</v>
      </c>
      <c r="AI5" s="349" t="s">
        <v>3097</v>
      </c>
      <c r="AJ5" s="777"/>
      <c r="AL5" s="782"/>
      <c r="AM5" s="782"/>
      <c r="AN5" s="777"/>
      <c r="AO5" s="777"/>
      <c r="AP5" s="777"/>
      <c r="AQ5" s="777"/>
      <c r="AR5" s="348" t="s">
        <v>571</v>
      </c>
      <c r="AS5" s="348" t="s">
        <v>572</v>
      </c>
      <c r="AT5" s="349" t="s">
        <v>3090</v>
      </c>
      <c r="AU5" s="349" t="s">
        <v>3091</v>
      </c>
      <c r="AV5" s="349" t="s">
        <v>3092</v>
      </c>
      <c r="AW5" s="349" t="s">
        <v>3093</v>
      </c>
      <c r="AX5" s="349" t="s">
        <v>3094</v>
      </c>
      <c r="AY5" s="349" t="s">
        <v>3095</v>
      </c>
      <c r="AZ5" s="349" t="s">
        <v>3096</v>
      </c>
      <c r="BA5" s="349" t="s">
        <v>3097</v>
      </c>
      <c r="BB5" s="777"/>
      <c r="BD5" s="782"/>
      <c r="BE5" s="782"/>
      <c r="BF5" s="777"/>
      <c r="BG5" s="777"/>
      <c r="BH5" s="777"/>
      <c r="BI5" s="777"/>
      <c r="BJ5" s="348" t="s">
        <v>571</v>
      </c>
      <c r="BK5" s="348" t="s">
        <v>572</v>
      </c>
      <c r="BL5" s="349" t="s">
        <v>3090</v>
      </c>
      <c r="BM5" s="349" t="s">
        <v>3091</v>
      </c>
      <c r="BN5" s="349" t="s">
        <v>3092</v>
      </c>
      <c r="BO5" s="349" t="s">
        <v>3093</v>
      </c>
      <c r="BP5" s="349" t="s">
        <v>3094</v>
      </c>
      <c r="BQ5" s="349" t="s">
        <v>3095</v>
      </c>
      <c r="BR5" s="349" t="s">
        <v>3096</v>
      </c>
      <c r="BS5" s="349" t="s">
        <v>3097</v>
      </c>
      <c r="BT5" s="777"/>
      <c r="BV5" s="782"/>
      <c r="BW5" s="782"/>
      <c r="BX5" s="777"/>
      <c r="BY5" s="777"/>
      <c r="BZ5" s="777"/>
      <c r="CA5" s="777"/>
      <c r="CB5" s="348" t="s">
        <v>571</v>
      </c>
      <c r="CC5" s="348" t="s">
        <v>572</v>
      </c>
      <c r="CD5" s="349" t="s">
        <v>3090</v>
      </c>
      <c r="CE5" s="349" t="s">
        <v>3091</v>
      </c>
      <c r="CF5" s="349" t="s">
        <v>3092</v>
      </c>
      <c r="CG5" s="349" t="s">
        <v>3093</v>
      </c>
      <c r="CH5" s="349" t="s">
        <v>3094</v>
      </c>
      <c r="CI5" s="349" t="s">
        <v>3095</v>
      </c>
      <c r="CJ5" s="349" t="s">
        <v>3096</v>
      </c>
      <c r="CK5" s="349" t="s">
        <v>3097</v>
      </c>
      <c r="CL5" s="777"/>
      <c r="CN5" s="782"/>
      <c r="CO5" s="782"/>
      <c r="CP5" s="777"/>
      <c r="CQ5" s="777"/>
      <c r="CR5" s="777"/>
      <c r="CS5" s="777"/>
      <c r="CT5" s="348" t="s">
        <v>571</v>
      </c>
      <c r="CU5" s="348" t="s">
        <v>572</v>
      </c>
      <c r="CV5" s="349" t="s">
        <v>3090</v>
      </c>
      <c r="CW5" s="349" t="s">
        <v>3091</v>
      </c>
      <c r="CX5" s="349" t="s">
        <v>3092</v>
      </c>
      <c r="CY5" s="349" t="s">
        <v>3093</v>
      </c>
      <c r="CZ5" s="349" t="s">
        <v>3094</v>
      </c>
      <c r="DA5" s="349" t="s">
        <v>3095</v>
      </c>
      <c r="DB5" s="349" t="s">
        <v>3096</v>
      </c>
      <c r="DC5" s="349" t="s">
        <v>3097</v>
      </c>
      <c r="DD5" s="777"/>
      <c r="DF5" s="782"/>
      <c r="DG5" s="782"/>
      <c r="DH5" s="777"/>
      <c r="DI5" s="777"/>
      <c r="DJ5" s="777"/>
      <c r="DK5" s="777"/>
      <c r="DL5" s="348" t="s">
        <v>571</v>
      </c>
      <c r="DM5" s="348" t="s">
        <v>572</v>
      </c>
      <c r="DN5" s="349" t="s">
        <v>3090</v>
      </c>
      <c r="DO5" s="349" t="s">
        <v>3091</v>
      </c>
      <c r="DP5" s="349" t="s">
        <v>3092</v>
      </c>
      <c r="DQ5" s="349" t="s">
        <v>3093</v>
      </c>
      <c r="DR5" s="349" t="s">
        <v>3094</v>
      </c>
      <c r="DS5" s="349" t="s">
        <v>3095</v>
      </c>
      <c r="DT5" s="349" t="s">
        <v>3096</v>
      </c>
      <c r="DU5" s="349" t="s">
        <v>3097</v>
      </c>
      <c r="DV5" s="777"/>
      <c r="DX5" s="782"/>
      <c r="DY5" s="782"/>
      <c r="DZ5" s="777"/>
      <c r="EA5" s="777"/>
      <c r="EB5" s="777"/>
      <c r="EC5" s="777"/>
      <c r="ED5" s="348" t="s">
        <v>571</v>
      </c>
      <c r="EE5" s="348" t="s">
        <v>572</v>
      </c>
      <c r="EF5" s="349" t="s">
        <v>3090</v>
      </c>
      <c r="EG5" s="349" t="s">
        <v>3091</v>
      </c>
      <c r="EH5" s="349" t="s">
        <v>3092</v>
      </c>
      <c r="EI5" s="349" t="s">
        <v>3093</v>
      </c>
      <c r="EJ5" s="349" t="s">
        <v>3094</v>
      </c>
      <c r="EK5" s="349" t="s">
        <v>3095</v>
      </c>
      <c r="EL5" s="349" t="s">
        <v>3096</v>
      </c>
      <c r="EM5" s="349" t="s">
        <v>3097</v>
      </c>
      <c r="EN5" s="777"/>
      <c r="EP5" s="782"/>
      <c r="EQ5" s="782"/>
      <c r="ER5" s="777"/>
      <c r="ES5" s="777"/>
      <c r="ET5" s="777"/>
      <c r="EU5" s="777"/>
      <c r="EV5" s="348" t="s">
        <v>571</v>
      </c>
      <c r="EW5" s="348" t="s">
        <v>572</v>
      </c>
      <c r="EX5" s="349" t="s">
        <v>3090</v>
      </c>
      <c r="EY5" s="349" t="s">
        <v>3091</v>
      </c>
      <c r="EZ5" s="349" t="s">
        <v>3092</v>
      </c>
      <c r="FA5" s="349" t="s">
        <v>3093</v>
      </c>
      <c r="FB5" s="349" t="s">
        <v>3094</v>
      </c>
      <c r="FC5" s="349" t="s">
        <v>3095</v>
      </c>
      <c r="FD5" s="349" t="s">
        <v>3096</v>
      </c>
      <c r="FE5" s="349" t="s">
        <v>3097</v>
      </c>
      <c r="FF5" s="777"/>
      <c r="FH5" s="782"/>
      <c r="FI5" s="782"/>
      <c r="FJ5" s="777"/>
      <c r="FK5" s="777"/>
      <c r="FL5" s="777"/>
      <c r="FM5" s="777"/>
      <c r="FN5" s="348" t="s">
        <v>571</v>
      </c>
      <c r="FO5" s="348" t="s">
        <v>572</v>
      </c>
      <c r="FP5" s="349" t="s">
        <v>3090</v>
      </c>
      <c r="FQ5" s="349" t="s">
        <v>3091</v>
      </c>
      <c r="FR5" s="349" t="s">
        <v>3092</v>
      </c>
      <c r="FS5" s="349" t="s">
        <v>3093</v>
      </c>
      <c r="FT5" s="349" t="s">
        <v>3094</v>
      </c>
      <c r="FU5" s="349" t="s">
        <v>3095</v>
      </c>
      <c r="FV5" s="349" t="s">
        <v>3096</v>
      </c>
      <c r="FW5" s="349" t="s">
        <v>3097</v>
      </c>
      <c r="FX5" s="777"/>
      <c r="FZ5" s="782"/>
      <c r="GA5" s="782"/>
      <c r="GB5" s="777"/>
      <c r="GC5" s="777"/>
      <c r="GD5" s="777"/>
      <c r="GE5" s="777"/>
      <c r="GF5" s="348" t="s">
        <v>571</v>
      </c>
      <c r="GG5" s="348" t="s">
        <v>572</v>
      </c>
      <c r="GH5" s="349" t="s">
        <v>3090</v>
      </c>
      <c r="GI5" s="349" t="s">
        <v>3091</v>
      </c>
      <c r="GJ5" s="349" t="s">
        <v>3092</v>
      </c>
      <c r="GK5" s="349" t="s">
        <v>3093</v>
      </c>
      <c r="GL5" s="349" t="s">
        <v>3094</v>
      </c>
      <c r="GM5" s="349" t="s">
        <v>3095</v>
      </c>
      <c r="GN5" s="349" t="s">
        <v>3096</v>
      </c>
      <c r="GO5" s="349" t="s">
        <v>3097</v>
      </c>
      <c r="GP5" s="777"/>
      <c r="GR5" s="782"/>
      <c r="GS5" s="782"/>
      <c r="GT5" s="777"/>
      <c r="GU5" s="777"/>
      <c r="GV5" s="777"/>
      <c r="GW5" s="777"/>
      <c r="GX5" s="348" t="s">
        <v>571</v>
      </c>
      <c r="GY5" s="348" t="s">
        <v>572</v>
      </c>
      <c r="GZ5" s="349" t="s">
        <v>3090</v>
      </c>
      <c r="HA5" s="349" t="s">
        <v>3091</v>
      </c>
      <c r="HB5" s="349" t="s">
        <v>3092</v>
      </c>
      <c r="HC5" s="349" t="s">
        <v>3093</v>
      </c>
      <c r="HD5" s="349" t="s">
        <v>3094</v>
      </c>
      <c r="HE5" s="349" t="s">
        <v>3095</v>
      </c>
      <c r="HF5" s="349" t="s">
        <v>3096</v>
      </c>
      <c r="HG5" s="349" t="s">
        <v>3097</v>
      </c>
      <c r="HH5" s="777"/>
      <c r="HJ5" s="782"/>
      <c r="HK5" s="782"/>
      <c r="HL5" s="777"/>
      <c r="HM5" s="777"/>
      <c r="HN5" s="777"/>
      <c r="HO5" s="777"/>
      <c r="HP5" s="348" t="s">
        <v>571</v>
      </c>
      <c r="HQ5" s="348" t="s">
        <v>572</v>
      </c>
      <c r="HR5" s="349" t="s">
        <v>3090</v>
      </c>
      <c r="HS5" s="349" t="s">
        <v>3091</v>
      </c>
      <c r="HT5" s="349" t="s">
        <v>3092</v>
      </c>
      <c r="HU5" s="349" t="s">
        <v>3093</v>
      </c>
      <c r="HV5" s="349" t="s">
        <v>3094</v>
      </c>
      <c r="HW5" s="349" t="s">
        <v>3095</v>
      </c>
      <c r="HX5" s="349" t="s">
        <v>3096</v>
      </c>
      <c r="HY5" s="349" t="s">
        <v>3097</v>
      </c>
      <c r="HZ5" s="777"/>
      <c r="IB5" s="782"/>
      <c r="IC5" s="782"/>
      <c r="ID5" s="777"/>
      <c r="IE5" s="777"/>
      <c r="IF5" s="777"/>
      <c r="IG5" s="777"/>
      <c r="IH5" s="348" t="s">
        <v>571</v>
      </c>
      <c r="II5" s="348" t="s">
        <v>572</v>
      </c>
      <c r="IJ5" s="349" t="s">
        <v>3090</v>
      </c>
      <c r="IK5" s="349" t="s">
        <v>3091</v>
      </c>
      <c r="IL5" s="349" t="s">
        <v>3092</v>
      </c>
      <c r="IM5" s="349" t="s">
        <v>3093</v>
      </c>
      <c r="IN5" s="349" t="s">
        <v>3094</v>
      </c>
      <c r="IO5" s="349" t="s">
        <v>3095</v>
      </c>
      <c r="IP5" s="349" t="s">
        <v>3096</v>
      </c>
      <c r="IQ5" s="349" t="s">
        <v>3097</v>
      </c>
      <c r="IR5" s="777"/>
      <c r="IT5" s="782"/>
      <c r="IU5" s="782"/>
      <c r="IV5" s="777"/>
      <c r="IW5" s="777"/>
      <c r="IX5" s="777"/>
      <c r="IY5" s="777"/>
      <c r="IZ5" s="348" t="s">
        <v>571</v>
      </c>
      <c r="JA5" s="348" t="s">
        <v>572</v>
      </c>
      <c r="JB5" s="349" t="s">
        <v>3090</v>
      </c>
      <c r="JC5" s="349" t="s">
        <v>3091</v>
      </c>
      <c r="JD5" s="349" t="s">
        <v>3092</v>
      </c>
      <c r="JE5" s="349" t="s">
        <v>3093</v>
      </c>
      <c r="JF5" s="349" t="s">
        <v>3094</v>
      </c>
      <c r="JG5" s="349" t="s">
        <v>3095</v>
      </c>
      <c r="JH5" s="349" t="s">
        <v>3096</v>
      </c>
      <c r="JI5" s="349" t="s">
        <v>3097</v>
      </c>
      <c r="JJ5" s="777"/>
      <c r="JL5" s="782"/>
      <c r="JM5" s="782"/>
      <c r="JN5" s="777"/>
      <c r="JO5" s="777"/>
      <c r="JP5" s="777"/>
      <c r="JQ5" s="777"/>
      <c r="JR5" s="348" t="s">
        <v>571</v>
      </c>
      <c r="JS5" s="348" t="s">
        <v>572</v>
      </c>
      <c r="JT5" s="349" t="s">
        <v>3090</v>
      </c>
      <c r="JU5" s="349" t="s">
        <v>3091</v>
      </c>
      <c r="JV5" s="349" t="s">
        <v>3092</v>
      </c>
      <c r="JW5" s="349" t="s">
        <v>3093</v>
      </c>
      <c r="JX5" s="349" t="s">
        <v>3094</v>
      </c>
      <c r="JY5" s="349" t="s">
        <v>3095</v>
      </c>
      <c r="JZ5" s="349" t="s">
        <v>3096</v>
      </c>
      <c r="KA5" s="349" t="s">
        <v>3097</v>
      </c>
      <c r="KB5" s="777"/>
    </row>
    <row r="6" spans="2:300" s="234" customFormat="1" ht="27" customHeight="1">
      <c r="B6" s="184">
        <v>1</v>
      </c>
      <c r="C6" s="778" t="s">
        <v>127</v>
      </c>
      <c r="D6" s="346" t="s">
        <v>90</v>
      </c>
      <c r="E6" s="350">
        <f>SUM(H6:Q6)</f>
        <v>9</v>
      </c>
      <c r="F6" s="350">
        <f>SUM(මහියංගණය!I9,මහියංගණය!I10,මහියංගණය!I22,මහියංගණය!I23,මහියංගණය!I24,මහියංගණය!I25,මහියංගණය!I26,මහියංගණය!I27,මහියංගණය!I28)/1000000</f>
        <v>18</v>
      </c>
      <c r="G6" s="184">
        <f>SUM(මහියංගණය!L9,මහියංගණය!L10,මහියංගණය!L22,මහියංගණය!L23,මහියංගණය!L24,මහියංගණය!L25,මහියංගණය!L26,මහියංගණය!L27,මහියංගණය!L28)/1000000</f>
        <v>0</v>
      </c>
      <c r="H6" s="184">
        <f>SUM(මහියංගණය!N9,මහියංගණය!N10,මහියංගණය!N22,මහියංගණය!N23,මහියංගණය!N24,මහියංගණය!N25,මහියංගණය!N26,මහියංගණය!N27,මහියංගණය!N28)</f>
        <v>2</v>
      </c>
      <c r="I6" s="184">
        <f>SUM(මහියංගණය!O9,මහියංගණය!O10,මහියංගණය!O22,මහියංගණය!O23,මහියංගණය!O24,මහියංගණය!O25,මහියංගණය!O26,මහියංගණය!O27,මහියංගණය!O28)</f>
        <v>7</v>
      </c>
      <c r="J6" s="184">
        <f>SUM(මහියංගණය!P9,මහියංගණය!P10,මහියංගණය!P22,මහියංගණය!P23,මහියංගණය!P24,මහියංගණය!P25,මහියංගණය!P26,මහියංගණය!P27,මහියංගණය!P28)</f>
        <v>0</v>
      </c>
      <c r="K6" s="184">
        <f>SUM(මහියංගණය!Q9,මහියංගණය!Q10,මහියංගණය!Q22,මහියංගණය!Q23,මහියංගණය!Q24,මහියංගණය!Q25,මහියංගණය!Q26,මහියංගණය!Q27,මහියංගණය!Q28)</f>
        <v>0</v>
      </c>
      <c r="L6" s="184">
        <f>SUM(මහියංගණය!R9,මහියංගණය!R10,මහියංගණය!R22,මහියංගණය!R23,මහියංගණය!R24,මහියංගණය!R25,මහියංගණය!R26,මහියංගණය!R27,මහියංගණය!R28)</f>
        <v>0</v>
      </c>
      <c r="M6" s="184">
        <f>SUM(මහියංගණය!S9,මහියංගණය!S10,මහියංගණය!S22,මහියංගණය!S23,මහියංගණය!S24,මහියංගණය!S25,මහියංගණය!S26,මහියංගණය!S27,මහියංගණය!S28)</f>
        <v>0</v>
      </c>
      <c r="N6" s="184">
        <f>SUM(මහියංගණය!T9,මහියංගණය!T10,මහියංගණය!T22,මහියංගණය!T23,මහියංගණය!T24,මහියංගණය!T25,මහියංගණය!T26,මහියංගණය!T27,මහියංගණය!T28)</f>
        <v>0</v>
      </c>
      <c r="O6" s="184">
        <f>SUM(මහියංගණය!U9,මහියංගණය!U10,මහියංගණය!U22,මහියංගණය!U23,මහියංගණය!U24,මහියංගණය!U25,මහියංගණය!U26,මහියංගණය!U27,මහියංගණය!U28)</f>
        <v>0</v>
      </c>
      <c r="P6" s="184">
        <f>SUM(මහියංගණය!V9,මහියංගණය!V10,මහියංගණය!V22,මහියංගණය!V23,මහියංගණය!V24,මහියංගණය!V25,මහියංගණය!V26,මහියංගණය!V27,මහියංගණය!V28)</f>
        <v>0</v>
      </c>
      <c r="Q6" s="184">
        <f>SUM(මහියංගණය!W9,මහියංගණය!W10,මහියංගණය!W22,මහියංගණය!W23,මහියංගණය!W24,මහියංගණය!W25,මහියංගණය!W26,මහියංගණය!W27,මහියංගණය!W28)</f>
        <v>0</v>
      </c>
      <c r="R6" s="184">
        <f>SUM(මහියංගණය!X9,මහියංගණය!X10,මහියංගණය!X22,මහියංගණය!X23,මහියංගණය!X24,මහියංගණය!X25,මහියංගණය!X26,මහියංගණය!X27,මහියංගණය!X28)</f>
        <v>2425</v>
      </c>
      <c r="T6" s="184">
        <v>1</v>
      </c>
      <c r="U6" s="778" t="s">
        <v>127</v>
      </c>
      <c r="V6" s="346" t="s">
        <v>90</v>
      </c>
      <c r="W6" s="350">
        <f>SUM(Z6:AI6)</f>
        <v>10</v>
      </c>
      <c r="X6" s="352">
        <f>SUM(රිදීමාලියද්ද!I9,රිදීමාලියද්ද!I21,රිදීමාලියද්ද!I22,රිදීමාලියද්ද!I23,රිදීමාලියද්ද!I24,රිදීමාලියද්ද!I25,රිදීමාලියද්ද!I26,රිදීමාලියද්ද!I27,රිදීමාලියද්ද!I28,රිදීමාලියද්ද!I29)/1000000</f>
        <v>6.2</v>
      </c>
      <c r="Y6" s="184">
        <f>SUM(රිදීමාලියද්ද!L9,රිදීමාලියද්ද!L21,රිදීමාලියද්ද!L22,රිදීමාලියද්ද!L23,රිදීමාලියද්ද!L24,රිදීමාලියද්ද!L25,රිදීමාලියද්ද!L26,රිදීමාලියද්ද!L27,රිදීමාලියද්ද!L28,රිදීමාලියද්ද!L29)/1000000</f>
        <v>0</v>
      </c>
      <c r="Z6" s="184">
        <f>SUM(රිදීමාලියද්ද!N9,රිදීමාලියද්ද!N21,රිදීමාලියද්ද!N22,රිදීමාලියද්ද!N23,රිදීමාලියද්ද!N24,රිදීමාලියද්ද!N25,රිදීමාලියද්ද!N26,රිදීමාලියද්ද!N27,රිදීමාලියද්ද!N28,රිදීමාලියද්ද!N29)</f>
        <v>6</v>
      </c>
      <c r="AA6" s="184">
        <f>SUM(රිදීමාලියද්ද!O9,රිදීමාලියද්ද!O21,රිදීමාලියද්ද!O22,රිදීමාලියද්ද!O23,රිදීමාලියද්ද!O24,රිදීමාලියද්ද!O25,රිදීමාලියද්ද!O26,රිදීමාලියද්ද!O27,රිදීමාලියද්ද!O28,රිදීමාලියද්ද!O29)</f>
        <v>4</v>
      </c>
      <c r="AB6" s="184">
        <f>SUM(රිදීමාලියද්ද!P9,රිදීමාලියද්ද!P21,රිදීමාලියද්ද!P22,රිදීමාලියද්ද!P23,රිදීමාලියද්ද!P24,රිදීමාලියද්ද!P25,රිදීමාලියද්ද!P26,රිදීමාලියද්ද!P27,රිදීමාලියද්ද!P28,රිදීමාලියද්ද!P29)</f>
        <v>0</v>
      </c>
      <c r="AC6" s="184">
        <f>SUM(රිදීමාලියද්ද!Q9,රිදීමාලියද්ද!Q21,රිදීමාලියද්ද!Q22,රිදීමාලියද්ද!Q23,රිදීමාලියද්ද!Q24,රිදීමාලියද්ද!Q25,රිදීමාලියද්ද!Q26,රිදීමාලියද්ද!Q27,රිදීමාලියද්ද!Q28,රිදීමාලියද්ද!Q29)</f>
        <v>0</v>
      </c>
      <c r="AD6" s="184">
        <f>SUM(රිදීමාලියද්ද!R9,රිදීමාලියද්ද!R21,රිදීමාලියද්ද!R22,රිදීමාලියද්ද!R23,රිදීමාලියද්ද!R24,රිදීමාලියද්ද!R25,රිදීමාලියද්ද!R26,රිදීමාලියද්ද!R27,රිදීමාලියද්ද!R28,රිදීමාලියද්ද!R29)</f>
        <v>0</v>
      </c>
      <c r="AE6" s="184">
        <f>SUM(රිදීමාලියද්ද!S9,රිදීමාලියද්ද!S21,රිදීමාලියද්ද!S22,රිදීමාලියද්ද!S23,රිදීමාලියද්ද!S24,රිදීමාලියද්ද!S25,රිදීමාලියද්ද!S26,රිදීමාලියද්ද!S27,රිදීමාලියද්ද!S28,රිදීමාලියද්ද!S29)</f>
        <v>0</v>
      </c>
      <c r="AF6" s="184">
        <f>SUM(රිදීමාලියද්ද!T9,රිදීමාලියද්ද!T21,රිදීමාලියද්ද!T22,රිදීමාලියද්ද!T23,රිදීමාලියද්ද!T24,රිදීමාලියද්ද!T25,රිදීමාලියද්ද!T26,රිදීමාලියද්ද!T27,රිදීමාලියද්ද!T28,රිදීමාලියද්ද!T29)</f>
        <v>0</v>
      </c>
      <c r="AG6" s="184">
        <f>SUM(රිදීමාලියද්ද!U9,රිදීමාලියද්ද!U21,රිදීමාලියද්ද!U22,රිදීමාලියද්ද!U23,රිදීමාලියද්ද!U24,රිදීමාලියද්ද!U25,රිදීමාලියද්ද!U26,රිදීමාලියද්ද!U27,රිදීමාලියද්ද!U28,රිදීමාලියද්ද!U29)</f>
        <v>0</v>
      </c>
      <c r="AH6" s="184">
        <f>SUM(රිදීමාලියද්ද!V9,රිදීමාලියද්ද!V21,රිදීමාලියද්ද!V22,රිදීමාලියද්ද!V23,රිදීමාලියද්ද!V24,රිදීමාලියද්ද!V25,රිදීමාලියද්ද!V26,රිදීමාලියද්ද!V27,රිදීමාලියද්ද!V28,රිදීමාලියද්ද!V29)</f>
        <v>0</v>
      </c>
      <c r="AI6" s="184">
        <f>SUM(රිදීමාලියද්ද!W9,රිදීමාලියද්ද!W21,රිදීමාලියද්ද!W22,රිදීමාලියද්ද!W23,රිදීමාලියද්ද!W24,රිදීමාලියද්ද!W25,රිදීමාලියද්ද!W26,රිදීමාලියද්ද!W27,රිදීමාලියද්ද!W28,රිදීමාලියද්ද!W29)</f>
        <v>0</v>
      </c>
      <c r="AJ6" s="184">
        <f>SUM(රිදීමාලියද්ද!X9,රිදීමාලියද්ද!X21,රිදීමාලියද්ද!X22,රිදීමාලියද්ද!X23,රිදීමාලියද්ද!X24,රිදීමාලියද්ද!X25,රිදීමාලියද්ද!X26,රිදීමාලියද්ද!X27,රිදීමාලියද්ද!X28,රිදීමාලියද්ද!X29)</f>
        <v>0</v>
      </c>
      <c r="AL6" s="184">
        <v>1</v>
      </c>
      <c r="AM6" s="778" t="s">
        <v>127</v>
      </c>
      <c r="AN6" s="346" t="s">
        <v>90</v>
      </c>
      <c r="AO6" s="350">
        <f>SUM(AR6:BA6)</f>
        <v>24</v>
      </c>
      <c r="AP6" s="350">
        <f>SUM(මීගහකිවුල!J9,මීගහකිවුල!J10,මීගහකිවුල!J11,මීගහකිවුල!J12,මීගහකිවුල!J13,මීගහකිවුල!J14,මීගහකිවුල!J15,මීගහකිවුල!J16,මීගහකිවුල!J17,මීගහකිවුල!J18,මීගහකිවුල!J19,මීගහකිවුල!J20,මීගහකිවුල!J21,මීගහකිවුල!J22,මීගහකිවුල!J23,මීගහකිවුල!J24,මීගහකිවුල!J25,මීගහකිවුල!J26,මීගහකිවුල!J27,මීගහකිවුල!J28,මීගහකිවුල!J29,මීගහකිවුල!J30,මීගහකිවුල!J31,මීගහකිවුල!J32)/1000000</f>
        <v>26</v>
      </c>
      <c r="AQ6" s="184">
        <f>SUM(මීගහකිවුල!M9,මීගහකිවුල!M10,මීගහකිවුල!M11,මීගහකිවුල!M12,මීගහකිවුල!M13,මීගහකිවුල!M14,මීගහකිවුල!M15,මීගහකිවුල!M16,මීගහකිවුල!M17,මීගහකිවුල!M18,මීගහකිවුල!M19,මීගහකිවුල!M20,මීගහකිවුල!M21,මීගහකිවුල!M22,මීගහකිවුල!M23,මීගහකිවුල!M24,මීගහකිවුල!M25,මීගහකිවුල!M26,මීගහකිවුල!M27,මීගහකිවුල!M28,මීගහකිවුල!M29,මීගහකිවුල!M30,මීගහකිවුල!M31,මීගහකිවුල!M32)/1000000</f>
        <v>0</v>
      </c>
      <c r="AR6" s="184">
        <f>SUM(මීගහකිවුල!O9,මීගහකිවුල!O10,මීගහකිවුල!O11,මීගහකිවුල!O12,මීගහකිවුල!O13,මීගහකිවුල!O14,මීගහකිවුල!O15,මීගහකිවුල!O16,මීගහකිවුල!O17,මීගහකිවුල!O18,මීගහකිවුල!O19,මීගහකිවුල!O20,මීගහකිවුල!O21,මීගහකිවුල!O22,මීගහකිවුල!O23,මීගහකිවුල!O24,මීගහකිවුල!O25,මීගහකිවුල!O26,මීගහකිවුල!O27,මීගහකිවුල!O28,මීගහකිවුල!O29,මීගහකිවුල!O30,මීගහකිවුල!O31,මීගහකිවුල!O32)</f>
        <v>10</v>
      </c>
      <c r="AS6" s="184">
        <f>SUM(මීගහකිවුල!P9,මීගහකිවුල!P10,මීගහකිවුල!P11,මීගහකිවුල!P12,මීගහකිවුල!P13,මීගහකිවුල!P14,මීගහකිවුල!P15,මීගහකිවුල!P16,මීගහකිවුල!P17,මීගහකිවුල!P18,මීගහකිවුල!P19,මීගහකිවුල!P20,මීගහකිවුල!P21,මීගහකිවුල!P22,මීගහකිවුල!P23,මීගහකිවුල!P24,මීගහකිවුල!P25,මීගහකිවුල!P26,මීගහකිවුල!P27,මීගහකිවුල!P28,මීගහකිවුල!P29,මීගහකිවුල!P30,මීගහකිවුල!P31,මීගහකිවුල!P32)</f>
        <v>14</v>
      </c>
      <c r="AT6" s="184">
        <f>SUM(මීගහකිවුල!Q9,මීගහකිවුල!Q10,මීගහකිවුල!Q11,මීගහකිවුල!Q12,මීගහකිවුල!Q13,මීගහකිවුල!Q14,මීගහකිවුල!Q15,මීගහකිවුල!Q16,මීගහකිවුල!Q17,මීගහකිවුල!Q18,මීගහකිවුල!Q19,මීගහකිවුල!Q20,මීගහකිවුල!Q21,මීගහකිවුල!Q22,මීගහකිවුල!Q23,මීගහකිවුල!Q24,මීගහකිවුල!Q25,මීගහකිවුල!Q26,මීගහකිවුල!Q27,මීගහකිවුල!Q28,මීගහකිවුල!Q29,මීගහකිවුල!Q30,මීගහකිවුල!Q31,මීගහකිවුල!Q32)</f>
        <v>0</v>
      </c>
      <c r="AU6" s="184">
        <f>SUM(මීගහකිවුල!R9,මීගහකිවුල!R10,මීගහකිවුල!R11,මීගහකිවුල!R12,මීගහකිවුල!R13,මීගහකිවුල!R14,මීගහකිවුල!R15,මීගහකිවුල!R16,මීගහකිවුල!R17,මීගහකිවුල!R18,මීගහකිවුල!R19,මීගහකිවුල!R20,මීගහකිවුල!R21,මීගහකිවුල!R22,මීගහකිවුල!R23,මීගහකිවුල!R24,මීගහකිවුල!R25,මීගහකිවුල!R26,මීගහකිවුල!R27,මීගහකිවුල!R28,මීගහකිවුල!R29,මීගහකිවුල!R30,මීගහකිවුල!R31,මීගහකිවුල!R32)</f>
        <v>0</v>
      </c>
      <c r="AV6" s="184">
        <f>SUM(මීගහකිවුල!S9,මීගහකිවුල!S10,මීගහකිවුල!S11,මීගහකිවුල!S12,මීගහකිවුල!S13,මීගහකිවුල!S14,මීගහකිවුල!S15,මීගහකිවුල!S16,මීගහකිවුල!S17,මීගහකිවුල!S18,මීගහකිවුල!S19,මීගහකිවුල!S20,මීගහකිවුල!S21,මීගහකිවුල!S22,මීගහකිවුල!S23,මීගහකිවුල!S24,මීගහකිවුල!S25,මීගහකිවුල!S26,මීගහකිවුල!S27,මීගහකිවුල!S28,මීගහකිවුල!S29,මීගහකිවුල!S30,මීගහකිවුල!S31,මීගහකිවුල!S32)</f>
        <v>0</v>
      </c>
      <c r="AW6" s="184">
        <f>SUM(මීගහකිවුල!T9,මීගහකිවුල!T10,මීගහකිවුල!T11,මීගහකිවුල!T12,මීගහකිවුල!T13,මීගහකිවුල!T14,මීගහකිවුල!T15,මීගහකිවුල!T16,මීගහකිවුල!T17,මීගහකිවුල!T18,මීගහකිවුල!T19,මීගහකිවුල!T20,මීගහකිවුල!T21,මීගහකිවුල!T22,මීගහකිවුල!T23,මීගහකිවුල!T24,මීගහකිවුල!T25,මීගහකිවුල!T26,මීගහකිවුල!T27,මීගහකිවුල!T28,මීගහකිවුල!T29,මීගහකිවුල!T30,මීගහකිවුල!T31,මීගහකිවුල!T32)</f>
        <v>0</v>
      </c>
      <c r="AX6" s="184">
        <f>SUM(මීගහකිවුල!U9,මීගහකිවුල!U10,මීගහකිවුල!U11,මීගහකිවුල!U12,මීගහකිවුල!U13,මීගහකිවුල!U14,මීගහකිවුල!U15,මීගහකිවුල!U16,මීගහකිවුල!U17,මීගහකිවුල!U18,මීගහකිවුල!U19,මීගහකිවුල!U20,මීගහකිවුල!U21,මීගහකිවුල!U22,මීගහකිවුල!U23,මීගහකිවුල!U24,මීගහකිවුල!U25,මීගහකිවුල!U26,මීගහකිවුල!U27,මීගහකිවුල!U28,මීගහකිවුල!U29,මීගහකිවුල!U30,මීගහකිවුල!U31,මීගහකිවුල!U32)</f>
        <v>0</v>
      </c>
      <c r="AY6" s="184">
        <f>SUM(මීගහකිවුල!V9,මීගහකිවුල!V10,මීගහකිවුල!V11,මීගහකිවුල!V12,මීගහකිවුල!V13,මීගහකිවුල!V14,මීගහකිවුල!V15,මීගහකිවුල!V16,මීගහකිවුල!V17,මීගහකිවුල!V18,මීගහකිවුල!V19,මීගහකිවුල!V20,මීගහකිවුල!V21,මීගහකිවුල!V22,මීගහකිවුල!V23,මීගහකිවුල!V24,මීගහකිවුල!V25,මීගහකිවුල!V26,මීගහකිවුල!V27,මීගහකිවුල!V28,මීගහකිවුල!V29,මීගහකිවුල!V30,මීගහකිවුල!V31,මීගහකිවුල!V32)</f>
        <v>0</v>
      </c>
      <c r="AZ6" s="184">
        <f>SUM(මීගහකිවුල!W9,මීගහකිවුල!W10,මීගහකිවුල!W11,මීගහකිවුල!W12,මීගහකිවුල!W13,මීගහකිවුල!W14,මීගහකිවුල!W15,මීගහකිවුල!W16,මීගහකිවුල!W17,මීගහකිවුල!W18,මීගහකිවුල!W19,මීගහකිවුල!W20,මීගහකිවුල!W21,මීගහකිවුල!W22,මීගහකිවුල!W23,මීගහකිවුල!W24,මීගහකිවුල!W25,මීගහකිවුල!W26,මීගහකිවුල!W27,මීගහකිවුල!W28,මීගහකිවුල!W29,මීගහකිවුල!W30,මීගහකිවුල!W31,මීගහකිවුල!W32)</f>
        <v>0</v>
      </c>
      <c r="BA6" s="184">
        <f>SUM(මීගහකිවුල!X9,මීගහකිවුල!X10,මීගහකිවුල!X11,මීගහකිවුල!X12,මීගහකිවුල!X13,මීගහකිවුල!X14,මීගහකිවුල!X15,මීගහකිවුල!X16,මීගහකිවුල!X17,මීගහකිවුල!X18,මීගහකිවුල!X19,මීගහකිවුල!X20,මීගහකිවුල!X21,මීගහකිවුල!X22,මීගහකිවුල!X23,මීගහකිවුල!X24,මීගහකිවුල!X25,මීගහකිවුල!X26,මීගහකිවුල!X27,මීගහකිවුල!X28,මීගහකිවුල!X29,මීගහකිවුල!X30,මීගහකිවුල!X31,මීගහකිවුල!X32)</f>
        <v>0</v>
      </c>
      <c r="BB6" s="184">
        <f>SUM(මීගහකිවුල!Y9,මීගහකිවුල!Y10,මීගහකිවුල!Y11,මීගහකිවුල!Y12,මීගහකිවුල!Y13,මීගහකිවුල!Y14,මීගහකිවුල!Y15,මීගහකිවුල!Y16,මීගහකිවුල!Y17,මීගහකිවුල!Y18,මීගහකිවුල!Y19,මීගහකිවුල!Y20,මීගහකිවුල!Y21,මීගහකිවුල!Y22,මීගහකිවුල!Y23,මීගහකිවුල!Y24,මීගහකිවුල!Y25,මීගහකිවුල!Y26,මීගහකිවුල!Y27,මීගහකිවුල!Y28,මීගහකිවුල!Y29,මීගහකිවුල!Y30,මීගහකිවුල!Y31,මීගහකිවුල!Y32)</f>
        <v>0</v>
      </c>
      <c r="BD6" s="184">
        <v>1</v>
      </c>
      <c r="BE6" s="778" t="s">
        <v>127</v>
      </c>
      <c r="BF6" s="346" t="s">
        <v>90</v>
      </c>
      <c r="BG6" s="350">
        <f>SUM(BJ6:BS6)</f>
        <v>24</v>
      </c>
      <c r="BH6" s="350">
        <f>SUM(කන්දකැටිය!J9,කන්දකැටිය!J10,කන්දකැටිය!J11,කන්දකැටිය!J12,කන්දකැටිය!J13,කන්දකැටිය!J14,කන්දකැටිය!J15,කන්දකැටිය!J16,කන්දකැටිය!J17,කන්දකැටිය!J18,කන්දකැටිය!J19,කන්දකැටිය!J20,කන්දකැටිය!J21,කන්දකැටිය!J22,කන්දකැටිය!J23,කන්දකැටිය!J24,කන්දකැටිය!J25,කන්දකැටිය!J26,කන්දකැටිය!J27,කන්දකැටිය!J28,කන්දකැටිය!J29,කන්දකැටිය!J30,කන්දකැටිය!J31,කන්දකැටිය!J32)/1000000</f>
        <v>25</v>
      </c>
      <c r="BI6" s="184">
        <f>SUM(කන්දකැටිය!M9,කන්දකැටිය!M10,කන්දකැටිය!M11,කන්දකැටිය!M12,කන්දකැටිය!M13,කන්දකැටිය!M14,කන්දකැටිය!M15,කන්දකැටිය!M16,කන්දකැටිය!M17,කන්දකැටිය!M18,කන්දකැටිය!M19,කන්දකැටිය!M20,කන්දකැටිය!M21,කන්දකැටිය!M22,කන්දකැටිය!M23,කන්දකැටිය!M24,කන්දකැටිය!M25,කන්දකැටිය!M26,කන්දකැටිය!M27,කන්දකැටිය!M28,කන්දකැටිය!M29,කන්දකැටිය!M30,කන්දකැටිය!M31,කන්දකැටිය!M32)</f>
        <v>0</v>
      </c>
      <c r="BJ6" s="184">
        <f>SUM(කන්දකැටිය!O9,කන්දකැටිය!O10,කන්දකැටිය!O11,කන්දකැටිය!O12,කන්දකැටිය!O13,කන්දකැටිය!O14,කන්දකැටිය!O15,කන්දකැටිය!O16,කන්දකැටිය!O17,කන්දකැටිය!O18,කන්දකැටිය!O19,කන්දකැටිය!O20,කන්දකැටිය!O21,කන්දකැටිය!O22,කන්දකැටිය!O23,කන්දකැටිය!O24,කන්දකැටිය!O25,කන්දකැටිය!O26,කන්දකැටිය!O27,කන්දකැටිය!O28,කන්දකැටිය!O29,කන්දකැටිය!O30,කන්දකැටිය!O31,කන්දකැටිය!O32)</f>
        <v>0</v>
      </c>
      <c r="BK6" s="184">
        <f>SUM(කන්දකැටිය!P9,කන්දකැටිය!P10,කන්දකැටිය!P11,කන්දකැටිය!P12,කන්දකැටිය!P13,කන්දකැටිය!P14,කන්දකැටිය!P15,කන්දකැටිය!P16,කන්දකැටිය!P17,කන්දකැටිය!P18,කන්දකැටිය!P19,කන්දකැටිය!P20,කන්දකැටිය!P21,කන්දකැටිය!P22,කන්දකැටිය!P23,කන්දකැටිය!P24,කන්දකැටිය!P25,කන්දකැටිය!P26,කන්දකැටිය!P27,කන්දකැටිය!P28,කන්දකැටිය!P29,කන්දකැටිය!P30,කන්දකැටිය!P31,කන්දකැටිය!P32)</f>
        <v>22</v>
      </c>
      <c r="BL6" s="184">
        <f>SUM(කන්දකැටිය!Q9,කන්දකැටිය!Q10,කන්දකැටිය!Q11,කන්දකැටිය!Q12,කන්දකැටිය!Q13,කන්දකැටිය!Q14,කන්දකැටිය!Q15,කන්දකැටිය!Q16,කන්දකැටිය!Q17,කන්දකැටිය!Q18,කන්දකැටිය!Q19,කන්දකැටිය!Q20,කන්දකැටිය!Q21,කන්දකැටිය!Q22,කන්දකැටිය!Q23,කන්දකැටිය!Q24,කන්දකැටිය!Q25,කන්දකැටිය!Q26,කන්දකැටිය!Q27,කන්දකැටිය!Q28,කන්දකැටිය!Q29,කන්දකැටිය!Q30,කන්දකැටිය!Q31,කන්දකැටිය!Q32)</f>
        <v>0</v>
      </c>
      <c r="BM6" s="184">
        <f>SUM(කන්දකැටිය!R9,කන්දකැටිය!R10,කන්දකැටිය!R11,කන්දකැටිය!R12,කන්දකැටිය!R13,කන්දකැටිය!R14,කන්දකැටිය!R15,කන්දකැටිය!R16,කන්දකැටිය!R17,කන්දකැටිය!R18,කන්දකැටිය!R19,කන්දකැටිය!R20,කන්දකැටිය!R21,කන්දකැටිය!R22,කන්දකැටිය!R23,කන්දකැටිය!R24,කන්දකැටිය!R25,කන්දකැටිය!R26,කන්දකැටිය!R27,කන්දකැටිය!R28,කන්දකැටිය!R29,කන්දකැටිය!R30,කන්දකැටිය!R31,කන්දකැටිය!R32)</f>
        <v>0</v>
      </c>
      <c r="BN6" s="184">
        <f>SUM(කන්දකැටිය!S9,කන්දකැටිය!S10,කන්දකැටිය!S11,කන්දකැටිය!S12,කන්දකැටිය!S13,කන්දකැටිය!S14,කන්දකැටිය!S15,කන්දකැටිය!S16,කන්දකැටිය!S17,කන්දකැටිය!S18,කන්දකැටිය!S19,කන්දකැටිය!S20,කන්දකැටිය!S21,කන්දකැටිය!S22,කන්දකැටිය!S23,කන්දකැටිය!S24,කන්දකැටිය!S25,කන්දකැටිය!S26,කන්දකැටිය!S27,කන්දකැටිය!S28,කන්දකැටිය!S29,කන්දකැටිය!S30,කන්දකැටිය!S31,කන්දකැටිය!S32)</f>
        <v>0</v>
      </c>
      <c r="BO6" s="184">
        <f>SUM(කන්දකැටිය!T9,කන්දකැටිය!T10,කන්දකැටිය!T11,කන්දකැටිය!T12,කන්දකැටිය!T13,කන්දකැටිය!T14,කන්දකැටිය!T15,කන්දකැටිය!T16,කන්දකැටිය!T17,කන්දකැටිය!T18,කන්දකැටිය!T19,කන්දකැටිය!T20,කන්දකැටිය!T21,කන්දකැටිය!T22,කන්දකැටිය!T23,කන්දකැටිය!T24,කන්දකැටිය!T25,කන්දකැටිය!T26,කන්දකැටිය!T27,කන්දකැටිය!T28,කන්දකැටිය!T29,කන්දකැටිය!T30,කන්දකැටිය!T31,කන්දකැටිය!T32)</f>
        <v>1</v>
      </c>
      <c r="BP6" s="184">
        <f>SUM(කන්දකැටිය!U9,කන්දකැටිය!U10,කන්දකැටිය!U11,කන්දකැටිය!U12,කන්දකැටිය!U13,කන්දකැටිය!U14,කන්දකැටිය!U15,කන්දකැටිය!U16,කන්දකැටිය!U17,කන්දකැටිය!U18,කන්දකැටිය!U19,කන්දකැටිය!U20,කන්දකැටිය!U21,කන්දකැටිය!U22,කන්දකැටිය!U23,කන්දකැටිය!U24,කන්දකැටිය!U25,කන්දකැටිය!U26,කන්දකැටිය!U27,කන්දකැටිය!U28,කන්දකැටිය!U29,කන්දකැටිය!U30,කන්දකැටිය!U31,කන්දකැටිය!U32)</f>
        <v>0</v>
      </c>
      <c r="BQ6" s="184">
        <f>SUM(කන්දකැටිය!V9,කන්දකැටිය!V10,කන්දකැටිය!V11,කන්දකැටිය!V12,කන්දකැටිය!V13,කන්දකැටිය!V14,කන්දකැටිය!V15,කන්දකැටිය!V16,කන්දකැටිය!V17,කන්දකැටිය!V18,කන්දකැටිය!V19,කන්දකැටිය!V20,කන්දකැටිය!V21,කන්දකැටිය!V22,කන්දකැටිය!V23,කන්දකැටිය!V24,කන්දකැටිය!V25,කන්දකැටිය!V26,කන්දකැටිය!V27,කන්දකැටිය!V28,කන්දකැටිය!V29,කන්දකැටිය!V30,කන්දකැටිය!V31,කන්දකැටිය!V32)</f>
        <v>0</v>
      </c>
      <c r="BR6" s="184">
        <f>SUM(කන්දකැටිය!W9,කන්දකැටිය!W10,කන්දකැටිය!W11,කන්දකැටිය!W12,කන්දකැටිය!W13,කන්දකැටිය!W14,කන්දකැටිය!W15,කන්දකැටිය!W16,කන්දකැටිය!W17,කන්දකැටිය!W18,කන්දකැටිය!W19,කන්දකැටිය!W20,කන්දකැටිය!W21,කන්දකැටිය!W22,කන්දකැටිය!W23,කන්දකැටිය!W24,කන්දකැටිය!W25,කන්දකැටිය!W26,කන්දකැටිය!W27,කන්දකැටිය!W28,කන්දකැටිය!W29,කන්දකැටිය!W30,කන්දකැටිය!W31,කන්දකැටිය!W32)</f>
        <v>0</v>
      </c>
      <c r="BS6" s="184">
        <f>SUM(කන්දකැටිය!X9,කන්දකැටිය!X10,කන්දකැටිය!X11,කන්දකැටිය!X12,කන්දකැටිය!X13,කන්දකැටිය!X14,කන්දකැටිය!X15,කන්දකැටිය!X16,කන්දකැටිය!X17,කන්දකැටිය!X18,කන්දකැටිය!X19,කන්දකැටිය!X20,කන්දකැටිය!X21,කන්දකැටිය!X22,කන්දකැටිය!X23,කන්දකැටිය!X24,කන්දකැටිය!X25,කන්දකැටිය!X26,කන්දකැටිය!X27,කන්දකැටිය!X28,කන්දකැටිය!X29,කන්දකැටිය!X30,කන්දකැටිය!X31,කන්දකැටිය!X32)</f>
        <v>1</v>
      </c>
      <c r="BT6" s="184">
        <f>SUM(කන්දකැටිය!Y9,කන්දකැටිය!Y10,කන්දකැටිය!Y11,කන්දකැටිය!Y12,කන්දකැටිය!Y13,කන්දකැටිය!Y14,කන්දකැටිය!Y15,කන්දකැටිය!Y16,කන්දකැටිය!Y17,කන්දකැටිය!Y18,කන්දකැටිය!Y19,කන්දකැටිය!Y20,කන්දකැටිය!Y21,කන්දකැටිය!Y22,කන්දකැටිය!Y23,කන්දකැටිය!Y24,කන්දකැටිය!Y25,කන්දකැටිය!Y26,කන්දකැටිය!Y27,කන්දකැටිය!Y28,කන්දකැටිය!Y29,කන්දකැටිය!Y30,කන්දකැටිය!Y31,කන්දකැටිය!Y32)</f>
        <v>0</v>
      </c>
      <c r="BV6" s="184">
        <v>1</v>
      </c>
      <c r="BW6" s="778" t="s">
        <v>127</v>
      </c>
      <c r="BX6" s="346" t="s">
        <v>90</v>
      </c>
      <c r="BY6" s="350">
        <f>SUM(CB6:CK6)</f>
        <v>26</v>
      </c>
      <c r="BZ6" s="350">
        <f>SUM(සොරණාතොට!J9,සොරණාතොට!J10,සොරණාතොට!J11,සොරණාතොට!J12,සොරණාතොට!J13,සොරණාතොට!J14,සොරණාතොට!J15,සොරණාතොට!J16,සොරණාතොට!J17,සොරණාතොට!J18,සොරණාතොට!J19,සොරණාතොට!J20,සොරණාතොට!J21,සොරණාතොට!J22,සොරණාතොට!J23,සොරණාතොට!J24,සොරණාතොට!J25,සොරණාතොට!J26,සොරණාතොට!J27,සොරණාතොට!J28,සොරණාතොට!J29,සොරණාතොට!J30,සොරණාතොට!J31,සොරණාතොට!J32,සොරණාතොට!J33,සොරණාතොට!J34)/1000000</f>
        <v>26</v>
      </c>
      <c r="CA6" s="184">
        <f>SUM(සොරණාතොට!M9,සොරණාතොට!M10,සොරණාතොට!M11,සොරණාතොට!M12,සොරණාතොට!M13,සොරණාතොට!M14,සොරණාතොට!M15,සොරණාතොට!M16,සොරණාතොට!M17,සොරණාතොට!M18,සොරණාතොට!M19,සොරණාතොට!M20,සොරණාතොට!M21,සොරණාතොට!M22,සොරණාතොට!M23,සොරණාතොට!M24,සොරණාතොට!M25,සොරණාතොට!M26,සොරණාතොට!M27,සොරණාතොට!M28,සොරණාතොට!M29,සොරණාතොට!M30,සොරණාතොට!M31,සොරණාතොට!M32,සොරණාතොට!M33,සොරණාතොට!M34)/1000000</f>
        <v>0</v>
      </c>
      <c r="CB6" s="184">
        <f>SUM(සොරණාතොට!O9,සොරණාතොට!O10,සොරණාතොට!O11,සොරණාතොට!O12,සොරණාතොට!O13,සොරණාතොට!O14,සොරණාතොට!O15,සොරණාතොට!O16,සොරණාතොට!O17,සොරණාතොට!O18,සොරණාතොට!O19,සොරණාතොට!O20,සොරණාතොට!O21,සොරණාතොට!O22,සොරණාතොට!O23,සොරණාතොට!O24,සොරණාතොට!O25,සොරණාතොට!O26,සොරණාතොට!O27,සොරණාතොට!O28,සොරණාතොට!O29,සොරණාතොට!O30,සොරණාතොට!O31,සොරණාතොට!O32,සොරණාතොට!O33,සොරණාතොට!O34)</f>
        <v>12</v>
      </c>
      <c r="CC6" s="184">
        <f>SUM(සොරණාතොට!P9,සොරණාතොට!P10,සොරණාතොට!P11,සොරණාතොට!P12,සොරණාතොට!P13,සොරණාතොට!P14,සොරණාතොට!P15,සොරණාතොට!P16,සොරණාතොට!P17,සොරණාතොට!P18,සොරණාතොට!P19,සොරණාතොට!P20,සොරණාතොට!P21,සොරණාතොට!P22,සොරණාතොට!P23,සොරණාතොට!P24,සොරණාතොට!P25,සොරණාතොට!P26,සොරණාතොට!P27,සොරණාතොට!P28,සොරණාතොට!P29,සොරණාතොට!P30,සොරණාතොට!P31,සොරණාතොට!P32,සොරණාතොට!P33,සොරණාතොට!P34)</f>
        <v>7</v>
      </c>
      <c r="CD6" s="184">
        <f>SUM(සොරණාතොට!Q9,සොරණාතොට!Q10,සොරණාතොට!Q11,සොරණාතොට!Q12,සොරණාතොට!Q13,සොරණාතොට!Q14,සොරණාතොට!Q15,සොරණාතොට!Q16,සොරණාතොට!Q17,සොරණාතොට!Q18,සොරණාතොට!Q19,සොරණාතොට!Q20,සොරණාතොට!Q21,සොරණාතොට!Q22,සොරණාතොට!Q23,සොරණාතොට!Q24,සොරණාතොට!Q25,සොරණාතොට!Q26,සොරණාතොට!Q27,සොරණාතොට!Q28,සොරණාතොට!Q29,සොරණාතොට!Q30,සොරණාතොට!Q31,සොරණාතොට!Q32,සොරණාතොට!Q33,සොරණාතොට!Q34)</f>
        <v>0</v>
      </c>
      <c r="CE6" s="184">
        <f>SUM(සොරණාතොට!R9,සොරණාතොට!R10,සොරණාතොට!R11,සොරණාතොට!R12,සොරණාතොට!R13,සොරණාතොට!R14,සොරණාතොට!R15,සොරණාතොට!R16,සොරණාතොට!R17,සොරණාතොට!R18,සොරණාතොට!R19,සොරණාතොට!R20,සොරණාතොට!R21,සොරණාතොට!R22,සොරණාතොට!R23,සොරණාතොට!R24,සොරණාතොට!R25,සොරණාතොට!R26,සොරණාතොට!R27,සොරණාතොට!R28,සොරණාතොට!R29,සොරණාතොට!R30,සොරණාතොට!R31,සොරණාතොට!R32,සොරණාතොට!R33,සොරණාතොට!R34)</f>
        <v>7</v>
      </c>
      <c r="CF6" s="184">
        <f>SUM(සොරණාතොට!S9,සොරණාතොට!S10,සොරණාතොට!S11,සොරණාතොට!S12,සොරණාතොට!S13,සොරණාතොට!S14,සොරණාතොට!S15,සොරණාතොට!S16,සොරණාතොට!S17,සොරණාතොට!S18,සොරණාතොට!S19,සොරණාතොට!S20,සොරණාතොට!S21,සොරණාතොට!S22,සොරණාතොට!S23,සොරණාතොට!S24,සොරණාතොට!S25,සොරණාතොට!S26,සොරණාතොට!S27,සොරණාතොට!S28,සොරණාතොට!S29,සොරණාතොට!S30,සොරණාතොට!S31,සොරණාතොට!S32,සොරණාතොට!S33,සොරණාතොට!S34)</f>
        <v>0</v>
      </c>
      <c r="CG6" s="184">
        <f>SUM(සොරණාතොට!T9,සොරණාතොට!T10,සොරණාතොට!T11,සොරණාතොට!T12,සොරණාතොට!T13,සොරණාතොට!T14,සොරණාතොට!T15,සොරණාතොට!T16,සොරණාතොට!T17,සොරණාතොට!T18,සොරණාතොට!T19,සොරණාතොට!T20,සොරණාතොට!T21,සොරණාතොට!T22,සොරණාතොට!T23,සොරණාතොට!T24,සොරණාතොට!T25,සොරණාතොට!T26,සොරණාතොට!T27,සොරණාතොට!T28,සොරණාතොට!T29,සොරණාතොට!T30,සොරණාතොට!T31,සොරණාතොට!T32,සොරණාතොට!T33,සොරණාතොට!T34)</f>
        <v>0</v>
      </c>
      <c r="CH6" s="184">
        <f>SUM(සොරණාතොට!U9,සොරණාතොට!U10,සොරණාතොට!U11,සොරණාතොට!U12,සොරණාතොට!U13,සොරණාතොට!U14,සොරණාතොට!U15,සොරණාතොට!U16,සොරණාතොට!U17,සොරණාතොට!U18,සොරණාතොට!U19,සොරණාතොට!U20,සොරණාතොට!U21,සොරණාතොට!U22,සොරණාතොට!U23,සොරණාතොට!U24,සොරණාතොට!U25,සොරණාතොට!U26,සොරණාතොට!U27,සොරණාතොට!U28,සොරණාතොට!U29,සොරණාතොට!U30,සොරණාතොට!U31,සොරණාතොට!U32,සොරණාතොට!U33,සොරණාතොට!U34)</f>
        <v>0</v>
      </c>
      <c r="CI6" s="184">
        <f>SUM(සොරණාතොට!V9,සොරණාතොට!V10,සොරණාතොට!V11,සොරණාතොට!V12,සොරණාතොට!V13,සොරණාතොට!V14,සොරණාතොට!V15,සොරණාතොට!V16,සොරණාතොට!V17,සොරණාතොට!V18,සොරණාතොට!V19,සොරණාතොට!V20,සොරණාතොට!V21,සොරණාතොට!V22,සොරණාතොට!V23,සොරණාතොට!V24,සොරණාතොට!V25,සොරණාතොට!V26,සොරණාතොට!V27,සොරණාතොට!V28,සොරණාතොට!V29,සොරණාතොට!V30,සොරණාතොට!V31,සොරණාතොට!V32,සොරණාතොට!V33,සොරණාතොට!V34)</f>
        <v>0</v>
      </c>
      <c r="CJ6" s="184">
        <f>SUM(සොරණාතොට!W9,සොරණාතොට!W10,සොරණාතොට!W11,සොරණාතොට!W12,සොරණාතොට!W13,සොරණාතොට!W14,සොරණාතොට!W15,සොරණාතොට!W16,සොරණාතොට!W17,සොරණාතොට!W18,සොරණාතොට!W19,සොරණාතොට!W20,සොරණාතොට!W21,සොරණාතොට!W22,සොරණාතොට!W23,සොරණාතොට!W24,සොරණාතොට!W25,සොරණාතොට!W26,සොරණාතොට!W27,සොරණාතොට!W28,සොරණාතොට!W29,සොරණාතොට!W30,සොරණාතොට!W31,සොරණාතොට!W32,සොරණාතොට!W33,සොරණාතොට!W34)</f>
        <v>0</v>
      </c>
      <c r="CK6" s="184">
        <f>SUM(සොරණාතොට!X9,සොරණාතොට!X10,සොරණාතොට!X11,සොරණාතොට!X12,සොරණාතොට!X13,සොරණාතොට!X14,සොරණාතොට!X15,සොරණාතොට!X16,සොරණාතොට!X17,සොරණාතොට!X18,සොරණාතොට!X19,සොරණාතොට!X20,සොරණාතොට!X21,සොරණාතොට!X22,සොරණාතොට!X23,සොරණාතොට!X24,සොරණාතොට!X25,සොරණාතොට!X26,සොරණාතොට!X27,සොරණාතොට!X28,සොරණාතොට!X29,සොරණාතොට!X30,සොරණාතොට!X31,සොරණාතොට!X32,සොරණාතොට!X33,සොරණාතොට!X34)</f>
        <v>0</v>
      </c>
      <c r="CL6" s="184">
        <f>SUM(සොරණාතොට!Y9,සොරණාතොට!Y10,සොරණාතොට!Y11,සොරණාතොට!Y12,සොරණාතොට!Y13,සොරණාතොට!Y14,සොරණාතොට!Y15,සොරණාතොට!Y16,සොරණාතොට!Y17,සොරණාතොට!Y18,සොරණාතොට!Y19,සොරණාතොට!Y20,සොරණාතොට!Y21,සොරණාතොට!Y22,සොරණාතොට!Y23,සොරණාතොට!Y24,සොරණාතොට!Y25,සොරණාතොට!Y26,සොරණාතොට!Y27,සොරණාතොට!Y28,සොරණාතොට!Y29,සොරණාතොට!Y30,සොරණාතොට!Y31,සොරණාතොට!Y32,සොරණාතොට!Y33,සොරණාතොට!Y34)</f>
        <v>1089</v>
      </c>
      <c r="CN6" s="184">
        <v>1</v>
      </c>
      <c r="CO6" s="778" t="s">
        <v>127</v>
      </c>
      <c r="CP6" s="346" t="s">
        <v>90</v>
      </c>
      <c r="CQ6" s="350">
        <f>SUM(CT6:DC6)</f>
        <v>23</v>
      </c>
      <c r="CR6" s="352">
        <f>SUM(පස්සර!J19,පස්සර!J20,පස්සර!J21,පස්සර!J22,පස්සර!J23,පස්සර!J24,පස්සර!J25,පස්සර!J26,පස්සර!J27,පස්සර!J28,පස්සර!J29,පස්සර!J30,පස්සර!J31,පස්සර!J32,පස්සර!J33,පස්සර!J34,පස්සර!J35,පස්සර!J36,පස්සර!J37,පස්සර!J54,පස්සර!J55,පස්සර!J56,පස්සර!J57,පස්සර!J58)/1000000</f>
        <v>13.75</v>
      </c>
      <c r="CS6" s="233">
        <f>SUM(පස්සර!M19,පස්සර!M20,පස්සර!M21,පස්සර!M22,පස්සර!M23,පස්සර!M24,පස්සර!M25,පස්සර!M26,පස්සර!M27,පස්සර!M28,පස්සර!M29,පස්සර!M30,පස්සර!M31,පස්සර!M32,පස්සර!M33,පස්සර!M34,පස්සර!M35,පස්සර!M36,පස්සර!M37,පස්සර!M54,පස්සර!M55,පස්සර!M56,පස්සර!M57,පස්සර!M58)/1000000</f>
        <v>0</v>
      </c>
      <c r="CT6" s="184">
        <f>SUM(පස්සර!O19,පස්සර!O20,පස්සර!O21,පස්සර!O22,පස්සර!O23,පස්සර!O24,පස්සර!O25,පස්සර!O26,පස්සර!O27,පස්සර!O28,පස්සර!O29,පස්සර!O30,පස්සර!O31,පස්සර!O32,පස්සර!O33,පස්සර!O34,පස්සර!O35,පස්සර!O36,පස්සර!O37,පස්සර!O54,පස්සර!O55,පස්සර!O56,පස්සර!O57,පස්සර!O58)</f>
        <v>5</v>
      </c>
      <c r="CU6" s="184">
        <f>SUM(පස්සර!P19,පස්සර!P20,පස්සර!P21,පස්සර!P22,පස්සර!P23,පස්සර!P24,පස්සර!P25,පස්සර!P26,පස්සර!P27,පස්සර!P28,පස්සර!P29,පස්සර!P30,පස්සර!P31,පස්සර!P32,පස්සර!P33,පස්සර!P34,පස්සර!P35,පස්සර!P36,පස්සර!P37,පස්සර!P54,පස්සර!P55,පස්සර!P56,පස්සර!P57,පස්සර!P58)</f>
        <v>10</v>
      </c>
      <c r="CV6" s="184">
        <f>SUM(පස්සර!Q19,පස්සර!Q20,පස්සර!Q21,පස්සර!Q22,පස්සර!Q23,පස්සර!Q24,පස්සර!Q25,පස්සර!Q26,පස්සර!Q27,පස්සර!Q28,පස්සර!Q29,පස්සර!Q30,පස්සර!Q31,පස්සර!Q32,පස්සර!Q33,පස්සර!Q34,පස්සර!Q35,පස්සර!Q36,පස්සර!Q37,පස්සර!Q54,පස්සර!Q55,පස්සර!Q56,පස්සර!Q57,පස්සර!Q58)</f>
        <v>3</v>
      </c>
      <c r="CW6" s="184">
        <f>SUM(පස්සර!R19,පස්සර!R20,පස්සර!R21,පස්සර!R22,පස්සර!R23,පස්සර!R24,පස්සර!R25,පස්සර!R26,පස්සර!R27,පස්සර!R28,පස්සර!R29,පස්සර!R30,පස්සර!R31,පස්සර!R32,පස්සර!R33,පස්සර!R34,පස්සර!R35,පස්සර!R36,පස්සර!R37,පස්සර!R54,පස්සර!R55,පස්සර!R56,පස්සර!R57,පස්සර!R58)</f>
        <v>3</v>
      </c>
      <c r="CX6" s="184">
        <f>SUM(පස්සර!S19,පස්සර!S20,පස්සර!S21,පස්සර!S22,පස්සර!S23,පස්සර!S24,පස්සර!S25,පස්සර!S26,පස්සර!S27,පස්සර!S28,පස්සර!S29,පස්සර!S30,පස්සර!S31,පස්සර!S32,පස්සර!S33,පස්සර!S34,පස්සර!S35,පස්සර!S36,පස්සර!S37,පස්සර!S54,පස්සර!S55,පස්සර!S56,පස්සර!S57,පස්සර!S58)</f>
        <v>2</v>
      </c>
      <c r="CY6" s="184">
        <f>SUM(පස්සර!T19,පස්සර!T20,පස්සර!T21,පස්සර!T22,පස්සර!T23,පස්සර!T24,පස්සර!T25,පස්සර!T26,පස්සර!T27,පස්සර!T28,පස්සර!T29,පස්සර!T30,පස්සර!T31,පස්සර!T32,පස්සර!T33,පස්සර!T34,පස්සර!T35,පස්සර!T36,පස්සර!T37,පස්සර!T54,පස්සර!T55,පස්සර!T56,පස්සර!T57,පස්සර!T58)</f>
        <v>0</v>
      </c>
      <c r="CZ6" s="184">
        <f>SUM(පස්සර!U19,පස්සර!U20,පස්සර!U21,පස්සර!U22,පස්සර!U23,පස්සර!U24,පස්සර!U25,පස්සර!U26,පස්සර!U27,පස්සර!U28,පස්සර!U29,පස්සර!U30,පස්සර!U31,පස්සර!U32,පස්සර!U33,පස්සර!U34,පස්සර!U35,පස්සර!U36,පස්සර!U37,පස්සර!U54,පස්සර!U55,පස්සර!U56,පස්සර!U57,පස්සර!U58)</f>
        <v>0</v>
      </c>
      <c r="DA6" s="184">
        <f>SUM(පස්සර!V19,පස්සර!V20,පස්සර!V21,පස්සර!V22,පස්සර!V23,පස්සර!V24,පස්සර!V25,පස්සර!V26,පස්සර!V27,පස්සර!V28,පස්සර!V29,පස්සර!V30,පස්සර!V31,පස්සර!V32,පස්සර!V33,පස්සර!V34,පස්සර!V35,පස්සර!V36,පස්සර!V37,පස්සර!V54,පස්සර!V55,පස්සර!V56,පස්සර!V57,පස්සර!V58)</f>
        <v>0</v>
      </c>
      <c r="DB6" s="184">
        <f>SUM(පස්සර!W19,පස්සර!W20,පස්සර!W21,පස්සර!W22,පස්සර!W23,පස්සර!W24,පස්සර!W25,පස්සර!W26,පස්සර!W27,පස්සර!W28,පස්සර!W29,පස්සර!W30,පස්සර!W31,පස්සර!W32,පස්සර!W33,පස්සර!W34,පස්සර!W35,පස්සර!W36,පස්සර!W37,පස්සර!W54,පස්සර!W55,පස්සර!W56,පස්සර!W57,පස්සර!W58)</f>
        <v>0</v>
      </c>
      <c r="DC6" s="184">
        <f>SUM(පස්සර!X19,පස්සර!X20,පස්සර!X21,පස්සර!X22,පස්සර!X23,පස්සර!X24,පස්සර!X25,පස්සර!X26,පස්සර!X27,පස්සර!X28,පස්සර!X29,පස්සර!X30,පස්සර!X31,පස්සර!X32,පස්සර!X33,පස්සර!X34,පස්සර!X35,පස්සර!X36,පස්සර!X37,පස්සර!X54,පස්සර!X55,පස්සර!X56,පස්සර!X57,පස්සර!X58)</f>
        <v>0</v>
      </c>
      <c r="DD6" s="184">
        <f>SUM(පස්සර!Y19,පස්සර!Y20,පස්සර!Y21,පස්සර!Y22,පස්සර!Y23,පස්සර!Y24,පස්සර!Y25,පස්සර!Y26,පස්සර!Y27,පස්සර!Y28,පස්සර!Y29,පස්සර!Y30,පස්සර!Y31,පස්සර!Y32,පස්සර!Y33,පස්සර!Y34,පස්සර!Y35,පස්සර!Y36,පස්සර!Y37,පස්සර!Y54,පස්සර!Y55,පස්සර!Y56,පස්සර!Y57,පස්සර!Y58)</f>
        <v>721</v>
      </c>
      <c r="DF6" s="184">
        <v>1</v>
      </c>
      <c r="DG6" s="778" t="s">
        <v>127</v>
      </c>
      <c r="DH6" s="346" t="s">
        <v>90</v>
      </c>
      <c r="DI6" s="350">
        <f>SUM(DL6:DU6)</f>
        <v>24</v>
      </c>
      <c r="DJ6" s="352">
        <f>SUM(ලුණුගල!J13,ලුණුගල!J14,ලුණුගල!J15,ලුණුගල!J16,ලුණුගල!J17,ලුණුගල!J18,ලුණුගල!J19,ලුණුගල!J20,ලුණුගල!J21,ලුණුගල!J22,ලුණුගල!J37,ලුණුගල!J38,ලුණුගල!J39,ලුණුගල!J40,ලුණුගල!J41,ලුණුගල!J42,ලුණුගල!J43,ලුණුගල!J44,ලුණුගල!J45,ලුණුගල!J46,ලුණුගල!J47,ලුණුගල!J48,ලුණුගල!J49,ලුණුගල!J50)/1000000</f>
        <v>13.75</v>
      </c>
      <c r="DK6" s="184">
        <f>SUM(ලුණුගල!M13,ලුණුගල!M14,ලුණුගල!M15,ලුණුගල!M16,ලුණුගල!M17,ලුණුගල!M18,ලුණුගල!M19,ලුණුගල!M20,ලුණුගල!M21,ලුණුගල!M22,ලුණුගල!M37,ලුණුගල!M38,ලුණුගල!M39,ලුණුගල!M40,ලුණුගල!M41,ලුණුගල!M42,ලුණුගල!M43,ලුණුගල!M44,ලුණුගල!M45,ලුණුගල!M46,ලුණුගල!M47,ලුණුගල!M48,ලුණුගල!M49,ලුණුගල!M50)/1000000</f>
        <v>0</v>
      </c>
      <c r="DL6" s="184">
        <f>SUM(ලුණුගල!O13,ලුණුගල!O14,ලුණුගල!O15,ලුණුගල!O16,ලුණුගල!O17,ලුණුගල!O18,ලුණුගල!O19,ලුණුගල!O20,ලුණුගල!O21,ලුණුගල!O22,ලුණුගල!O37,ලුණුගල!O38,ලුණුගල!O39,ලුණුගල!O40,ලුණුගල!O41,ලුණුගල!O42,ලුණුගල!O43,ලුණුගල!O44,ලුණුගල!O45,ලුණුගල!O46,ලුණුගල!O47,ලුණුගල!O48,ලුණුගල!O49,ලුණුගල!O50)</f>
        <v>14</v>
      </c>
      <c r="DM6" s="184">
        <f>SUM(ලුණුගල!P13,ලුණුගල!P14,ලුණුගල!P15,ලුණුගල!P16,ලුණුගල!P17,ලුණුගල!P18,ලුණුගල!P19,ලුණුගල!P20,ලුණුගල!P21,ලුණුගල!P22,ලුණුගල!P37,ලුණුගල!P38,ලුණුගල!P39,ලුණුගල!P40,ලුණුගල!P41,ලුණුගල!P42,ලුණුගල!P43,ලුණුගල!P44,ලුණුගල!P45,ලුණුගල!P46,ලුණුගල!P47,ලුණුගල!P48,ලුණුගල!P49,ලුණුගල!P50)</f>
        <v>10</v>
      </c>
      <c r="DN6" s="184">
        <f>SUM(ලුණුගල!Q13,ලුණුගල!Q14,ලුණුගල!Q15,ලුණුගල!Q16,ලුණුගල!Q17,ලුණුගල!Q18,ලුණුගල!Q19,ලුණුගල!Q20,ලුණුගල!Q21,ලුණුගල!Q22,ලුණුගල!Q37,ලුණුගල!Q38,ලුණුගල!Q39,ලුණුගල!Q40,ලුණුගල!Q41,ලුණුගල!Q42,ලුණුගල!Q43,ලුණුගල!Q44,ලුණුගල!Q45,ලුණුගල!Q46,ලුණුගල!Q47,ලුණුගල!Q48,ලුණුගල!Q49,ලුණුගල!Q50)</f>
        <v>0</v>
      </c>
      <c r="DO6" s="184">
        <f>SUM(ලුණුගල!R13,ලුණුගල!R14,ලුණුගල!R15,ලුණුගල!R16,ලුණුගල!R17,ලුණුගල!R18,ලුණුගල!R19,ලුණුගල!R20,ලුණුගල!R21,ලුණුගල!R22,ලුණුගල!R37,ලුණුගල!R38,ලුණුගල!R39,ලුණුගල!R40,ලුණුගල!R41,ලුණුගල!R42,ලුණුගල!R43,ලුණුගල!R44,ලුණුගල!R45,ලුණුගල!R46,ලුණුගල!R47,ලුණුගල!R48,ලුණුගල!R49,ලුණුගල!R50)</f>
        <v>0</v>
      </c>
      <c r="DP6" s="184">
        <f>SUM(ලුණුගල!S13,ලුණුගල!S14,ලුණුගල!S15,ලුණුගල!S16,ලුණුගල!S17,ලුණුගල!S18,ලුණුගල!S19,ලුණුගල!S20,ලුණුගල!S21,ලුණුගල!S22,ලුණුගල!S37,ලුණුගල!S38,ලුණුගල!S39,ලුණුගල!S40,ලුණුගල!S41,ලුණුගල!S42,ලුණුගල!S43,ලුණුගල!S44,ලුණුගල!S45,ලුණුගල!S46,ලුණුගල!S47,ලුණුගල!S48,ලුණුගල!S49,ලුණුගල!S50)</f>
        <v>0</v>
      </c>
      <c r="DQ6" s="184">
        <f>SUM(ලුණුගල!T13,ලුණුගල!T14,ලුණුගල!T15,ලුණුගල!T16,ලුණුගල!T17,ලුණුගල!T18,ලුණුගල!T19,ලුණුගල!T20,ලුණුගල!T21,ලුණුගල!T22,ලුණුගල!T37,ලුණුගල!T38,ලුණුගල!T39,ලුණුගල!T40,ලුණුගල!T41,ලුණුගල!T42,ලුණුගල!T43,ලුණුගල!T44,ලුණුගල!T45,ලුණුගල!T46,ලුණුගල!T47,ලුණුගල!T48,ලුණුගල!T49,ලුණුගල!T50)</f>
        <v>0</v>
      </c>
      <c r="DR6" s="184">
        <f>SUM(ලුණුගල!U13,ලුණුගල!U14,ලුණුගල!U15,ලුණුගල!U16,ලුණුගල!U17,ලුණුගල!U18,ලුණුගල!U19,ලුණුගල!U20,ලුණුගල!U21,ලුණුගල!U22,ලුණුගල!U37,ලුණුගල!U38,ලුණුගල!U39,ලුණුගල!U40,ලුණුගල!U41,ලුණුගල!U42,ලුණුගල!U43,ලුණුගල!U44,ලුණුගල!U45,ලුණුගල!U46,ලුණුගල!U47,ලුණුගල!U48,ලුණුගල!U49,ලුණුගල!U50)</f>
        <v>0</v>
      </c>
      <c r="DS6" s="184">
        <f>SUM(ලුණුගල!V13,ලුණුගල!V14,ලුණුගල!V15,ලුණුගල!V16,ලුණුගල!V17,ලුණුගල!V18,ලුණුගල!V19,ලුණුගල!V20,ලුණුගල!V21,ලුණුගල!V22,ලුණුගල!V37,ලුණුගල!V38,ලුණුගල!V39,ලුණුගල!V40,ලුණුගල!V41,ලුණුගල!V42,ලුණුගල!V43,ලුණුගල!V44,ලුණුගල!V45,ලුණුගල!V46,ලුණුගල!V47,ලුණුගල!V48,ලුණුගල!V49,ලුණුගල!V50)</f>
        <v>0</v>
      </c>
      <c r="DT6" s="184">
        <f>SUM(ලුණුගල!W13,ලුණුගල!W14,ලුණුගල!W15,ලුණුගල!W16,ලුණුගල!W17,ලුණුගල!W18,ලුණුගල!W19,ලුණුගල!W20,ලුණුගල!W21,ලුණුගල!W22,ලුණුගල!W37,ලුණුගල!W38,ලුණුගල!W39,ලුණුගල!W40,ලුණුගල!W41,ලුණුගල!W42,ලුණුගල!W43,ලුණුගල!W44,ලුණුගල!W45,ලුණුගල!W46,ලුණුගල!W47,ලුණුගල!W48,ලුණුගල!W49,ලුණුගල!W50)</f>
        <v>0</v>
      </c>
      <c r="DU6" s="184">
        <f>SUM(ලුණුගල!X13,ලුණුගල!X14,ලුණුගල!X15,ලුණුගල!X16,ලුණුගල!X17,ලුණුගල!X18,ලුණුගල!X19,ලුණුගල!X20,ලුණුගල!X21,ලුණුගල!X22,ලුණුගල!X37,ලුණුගල!X38,ලුණුගල!X39,ලුණුගල!X40,ලුණුගල!X41,ලුණුගල!X42,ලුණුගල!X43,ලුණුගල!X44,ලුණුගල!X45,ලුණුගල!X46,ලුණුගල!X47,ලුණුගල!X48,ලුණුගල!X49,ලුණුගල!X50)</f>
        <v>0</v>
      </c>
      <c r="DV6" s="184">
        <f>SUM(ලුණුගල!Y13,ලුණුගල!Y14,ලුණුගල!Y15,ලුණුගල!Y16,ලුණුගල!Y17,ලුණුගල!Y18,ලුණුගල!Y19,ලුණුගල!Y20,ලුණුගල!Y21,ලුණුගල!Y22,ලුණුගල!Y37,ලුණුගල!Y38,ලුණුගල!Y39,ලුණුගල!Y40,ලුණුගල!Y41,ලුණුගල!Y42,ලුණුගල!Y43,ලුණුගල!Y44,ලුණුගල!Y45,ලුණුගල!Y46,ලුණුගල!Y47,ලුණුගල!Y48,ලුණුගල!Y49,ලුණුගල!Y50)</f>
        <v>0</v>
      </c>
      <c r="DX6" s="184">
        <v>1</v>
      </c>
      <c r="DY6" s="778" t="s">
        <v>127</v>
      </c>
      <c r="DZ6" s="346" t="s">
        <v>90</v>
      </c>
      <c r="EA6" s="350">
        <f>SUM(ED6:EM6)</f>
        <v>138</v>
      </c>
      <c r="EB6" s="353">
        <f>SUM(DZ67)/1000000</f>
        <v>69</v>
      </c>
      <c r="EC6" s="184">
        <f>SUM(EC67)/1000000</f>
        <v>0</v>
      </c>
      <c r="ED6" s="184">
        <f>SUM(බදුල්ල!O9,බදුල්ල!O10,බදුල්ල!O11,බදුල්ල!O12,බදුල්ල!O13,බදුල්ල!O14,බදුල්ල!O15,බදුල්ල!O16,බදුල්ල!O17,බදුල්ල!O18,බදුල්ල!O19,බදුල්ල!O20,බදුල්ල!O21,බදුල්ල!O22,බදුල්ල!O23,බදුල්ල!O24,බදුල්ල!O25,බදුල්ල!O26,බදුල්ල!O27,බදුල්ල!O28,බදුල්ල!O29,බදුල්ල!O30,බදුල්ල!O31,බදුල්ල!O32,බදුල්ල!O33,බදුල්ල!O34,බදුල්ල!O35,බදුල්ල!O36,බදුල්ල!O37,බදුල්ල!O38,බදුල්ල!O39,බදුල්ල!O40,බදුල්ල!O41,බදුල්ල!O42,බදුල්ල!O43,බදුල්ල!O44,බදුල්ල!O45,බදුල්ල!O46,බදුල්ල!O47,බදුල්ල!O49,බදුල්ල!O50,බදුල්ල!O51,බදුල්ල!O52,බදුල්ල!O53,බදුල්ල!O54,බදුල්ල!O55,බදුල්ල!O56,බදුල්ල!O57,බදුල්ල!O58,බදුල්ල!O59,බදුල්ල!O60,බදුල්ල!O61,බදුල්ල!O62,බදුල්ල!O63,බදුල්ල!O64,බදුල්ල!O65,බදුල්ල!O66,බදුල්ල!O67,බදුල්ල!O68,බදුල්ල!O69,බදුල්ල!O70,බදුල්ල!O71,බදුල්ල!O72,බදුල්ල!O73,බදුල්ල!O74,බදුල්ල!O75,බදුල්ල!O76,බදුල්ල!O77,බදුල්ල!O78,බදුල්ල!O79,බදුල්ල!O80,බදුල්ල!O81,බදුල්ල!O82,බදුල්ල!O83,බදුල්ල!O84,බදුල්ල!O85,බදුල්ල!O86,බදුල්ල!O87,බදුල්ල!O88,බදුල්ල!O89,බදුල්ල!O90,බදුල්ල!O91,බදුල්ල!O92,බදුල්ල!O93,බදුල්ල!O94,බදුල්ල!O95,බදුල්ල!O96,බදුල්ල!O97,බදුල්ල!O98,බදුල්ල!O99,බදුල්ල!O100,බදුල්ල!O101,බදුල්ල!O103,බදුල්ල!O102,බදුල්ල!O104,බදුල්ල!O105,බදුල්ල!O106,බදුල්ල!O107,බදුල්ල!O108,බදුල්ල!O109,බදුල්ල!O110,බදුල්ල!O111,බදුල්ල!O112,බදුල්ල!O113,බදුල්ල!O114,බදුල්ල!O115,බදුල්ල!O116,බදුල්ල!O117,බදුල්ල!O118,බදුල්ල!O119,බදුල්ල!O120,බදුල්ල!O121,බදුල්ල!O122,බදුල්ල!O123,බදුල්ල!O124,බදුල්ල!O125,බදුල්ල!O126,බදුල්ල!O127,බදුල්ල!O128,බදුල්ල!O129,බදුල්ල!O130,බදුල්ල!O131,බදුල්ල!O132,බදුල්ල!O133,බදුල්ල!O134,බදුල්ල!O135,බදුල්ල!O136,බදුල්ල!O137,බදුල්ල!O138,බදුල්ල!O139,බදුල්ල!O140,බදුල්ල!O141,බදුල්ල!O142,බදුල්ල!O143,බදුල්ල!O144,බදුල්ල!O145,බදුල්ල!O146,බදුල්ල!O147)</f>
        <v>79</v>
      </c>
      <c r="EE6" s="184">
        <f>SUM(බදුල්ල!P9,බදුල්ල!P10,බදුල්ල!P11,බදුල්ල!P12,බදුල්ල!P13,බදුල්ල!P14,බදුල්ල!P15,බදුල්ල!P16,බදුල්ල!P17,බදුල්ල!P18,බදුල්ල!P19,බදුල්ල!P20,බදුල්ල!P21,බදුල්ල!P22,බදුල්ල!P23,බදුල්ල!P24,බදුල්ල!P25,බදුල්ල!P26,බදුල්ල!P27,බදුල්ල!P28,බදුල්ල!P29,බදුල්ල!P30,බදුල්ල!P31,බදුල්ල!P32,බදුල්ල!P33,බදුල්ල!P34,බදුල්ල!P35,බදුල්ල!P36,බදුල්ල!P37,බදුල්ල!P38,බදුල්ල!P39,බදුල්ල!P40,බදුල්ල!P41,බදුල්ල!P42,බදුල්ල!P43,බදුල්ල!P44,බදුල්ල!P45,බදුල්ල!P46,බදුල්ල!P47,බදුල්ල!P49,බදුල්ල!P50,බදුල්ල!P51,බදුල්ල!P52,බදුල්ල!P53,බදුල්ල!P54,බදුල්ල!P55,බදුල්ල!P56,බදුල්ල!P57,බදුල්ල!P58,බදුල්ල!P59,බදුල්ල!P60,බදුල්ල!P61,බදුල්ල!P62,බදුල්ල!P63,බදුල්ල!P64,බදුල්ල!P65,බදුල්ල!P66,බදුල්ල!P67,බදුල්ල!P68,බදුල්ල!P69,බදුල්ල!P70,බදුල්ල!P71,බදුල්ල!P72,බදුල්ල!P73,බදුල්ල!P74,බදුල්ල!P75,බදුල්ල!P76,බදුල්ල!P77,බදුල්ල!P78,බදුල්ල!P79,බදුල්ල!P80,බදුල්ල!P81,බදුල්ල!P82,බදුල්ල!P83,බදුල්ල!P84,බදුල්ල!P85,බදුල්ල!P86,බදුල්ල!P87,බදුල්ල!P88,බදුල්ල!P89,බදුල්ල!P90,බදුල්ල!P91,බදුල්ල!P92,බදුල්ල!P93,බදුල්ල!P94,බදුල්ල!P95,බදුල්ල!P96,බදුල්ල!P97,බදුල්ල!P98,බදුල්ල!P99,බදුල්ල!P100,බදුල්ල!P101,බදුල්ල!P103,බදුල්ල!P102,බදුල්ල!P104,බදුල්ල!P105,බදුල්ල!P106,බදුල්ල!P107,බදුල්ල!P108,බදුල්ල!P109,බදුල්ල!P110,බදුල්ල!P111,බදුල්ල!P112,බදුල්ල!P113,බදුල්ල!P114,බදුල්ල!P115,බදුල්ල!P116,බදුල්ල!P117,බදුල්ල!P118,බදුල්ල!P119,බදුල්ල!P120,බදුල්ල!P121,බදුල්ල!P122,බදුල්ල!P123,බදුල්ල!P124,බදුල්ල!P125,බදුල්ල!P126,බදුල්ල!P127,බදුල්ල!P128,බදුල්ල!P129,බදුල්ල!P130,බදුල්ල!P131,බදුල්ල!P132,බදුල්ල!P133,බදුල්ල!P134,බදුල්ල!P135,බදුල්ල!P136,බදුල්ල!P137,බදුල්ල!P138,බදුල්ල!P139,බදුල්ල!P140,බදුල්ල!P141,බදුල්ල!P142,බදුල්ල!P143,බදුල්ල!P144,බදුල්ල!P145,බදුල්ල!P146,බදුල්ල!P147)</f>
        <v>30</v>
      </c>
      <c r="EF6" s="184">
        <f>SUM(බදුල්ල!Q9,බදුල්ල!Q10,බදුල්ල!Q11,බදුල්ල!Q12,බදුල්ල!Q13,බදුල්ල!Q14,බදුල්ල!Q15,බදුල්ල!Q16,බදුල්ල!Q17,බදුල්ල!Q18,බදුල්ල!Q19,බදුල්ල!Q20,බදුල්ල!Q21,බදුල්ල!Q22,බදුල්ල!Q23,බදුල්ල!Q24,බදුල්ල!Q25,බදුල්ල!Q26,බදුල්ල!Q27,බදුල්ල!Q28,බදුල්ල!Q29,බදුල්ල!Q30,බදුල්ල!Q31,බදුල්ල!Q32,බදුල්ල!Q33,බදුල්ල!Q34,බදුල්ල!Q35,බදුල්ල!Q36,බදුල්ල!Q37,බදුල්ල!Q38,බදුල්ල!Q39,බදුල්ල!Q40,බදුල්ල!Q41,බදුල්ල!Q42,බදුල්ල!Q43,බදුල්ල!Q44,බදුල්ල!Q45,බදුල්ල!Q46,බදුල්ල!Q47,බදුල්ල!Q49,බදුල්ල!Q50,බදුල්ල!Q51,බදුල්ල!Q52,බදුල්ල!Q53,බදුල්ල!Q54,බදුල්ල!Q55,බදුල්ල!Q56,බදුල්ල!Q57,බදුල්ල!Q58,බදුල්ල!Q59,බදුල්ල!Q60,බදුල්ල!Q61,බදුල්ල!Q62,බදුල්ල!Q63,බදුල්ල!Q64,බදුල්ල!Q65,බදුල්ල!Q66,බදුල්ල!Q67,බදුල්ල!Q68,බදුල්ල!Q69,බදුල්ල!Q70,බදුල්ල!Q71,බදුල්ල!Q72,බදුල්ල!Q73,බදුල්ල!Q74,බදුල්ල!Q75,බදුල්ල!Q76,බදුල්ල!Q77,බදුල්ල!Q78,බදුල්ල!Q79,බදුල්ල!Q80,බදුල්ල!Q81,බදුල්ල!Q82,බදුල්ල!Q83,බදුල්ල!Q84,බදුල්ල!Q85,බදුල්ල!Q86,බදුල්ල!Q87,බදුල්ල!Q88,බදුල්ල!Q89,බදුල්ල!Q90,බදුල්ල!Q91,බදුල්ල!Q92,බදුල්ල!Q93,බදුල්ල!Q94,බදුල්ල!Q95,බදුල්ල!Q96,බදුල්ල!Q97,බදුල්ල!Q98,බදුල්ල!Q99,බදුල්ල!Q100,බදුල්ල!Q101,බදුල්ල!Q103,බදුල්ල!Q102,බදුල්ල!Q104,බදුල්ල!Q105,බදුල්ල!Q106,බදුල්ල!Q107,බදුල්ල!Q108,බදුල්ල!Q109,බදුල්ල!Q110,බදුල්ල!Q111,බදුල්ල!Q112,බදුල්ල!Q113,බදුල්ල!Q114,බදුල්ල!Q115,බදුල්ල!Q116,බදුල්ල!Q117,බදුල්ල!Q118,බදුල්ල!Q119,බදුල්ල!Q120,බදුල්ල!Q121,බදුල්ල!Q122,බදුල්ල!Q123,බදුල්ල!Q124,බදුල්ල!Q125,බදුල්ල!Q126,බදුල්ල!Q127,බදුල්ල!Q128,බදුල්ල!Q129,බදුල්ල!Q130,බදුල්ල!Q131,බදුල්ල!Q132,බදුල්ල!Q133,බදුල්ල!Q134,බදුල්ල!Q135,බදුල්ල!Q136,බදුල්ල!Q137,බදුල්ල!Q138,බදුල්ල!Q139,බදුල්ල!Q140,බදුල්ල!Q141,බදුල්ල!Q142,බදුල්ල!Q143,බදුල්ල!Q144,බදුල්ල!Q145,බදුල්ල!Q146,බදුල්ල!Q147)</f>
        <v>0</v>
      </c>
      <c r="EG6" s="184">
        <f>SUM(බදුල්ල!R9,බදුල්ල!R10,බදුල්ල!R11,බදුල්ල!R12,බදුල්ල!R13,බදුල්ල!R14,බදුල්ල!R15,බදුල්ල!R16,බදුල්ල!R17,බදුල්ල!R18,බදුල්ල!R19,බදුල්ල!R20,බදුල්ල!R21,බදුල්ල!R22,බදුල්ල!R23,බදුල්ල!R24,බදුල්ල!R25,බදුල්ල!R26,බදුල්ල!R27,බදුල්ල!R28,බදුල්ල!R29,බදුල්ල!R30,බදුල්ල!R31,බදුල්ල!R32,බදුල්ල!R33,බදුල්ල!R34,බදුල්ල!R35,බදුල්ල!R36,බදුල්ල!R37,බදුල්ල!R38,බදුල්ල!R39,බදුල්ල!R40,බදුල්ල!R41,බදුල්ල!R42,බදුල්ල!R43,බදුල්ල!R44,බදුල්ල!R45,බදුල්ල!R46,බදුල්ල!R47,බදුල්ල!R49,බදුල්ල!R50,බදුල්ල!R51,බදුල්ල!R52,බදුල්ල!R53,බදුල්ල!R54,බදුල්ල!R55,බදුල්ල!R56,බදුල්ල!R57,බදුල්ල!R58,බදුල්ල!R59,බදුල්ල!R60,බදුල්ල!R61,බදුල්ල!R62,බදුල්ල!R63,බදුල්ල!R64,බදුල්ල!R65,බදුල්ල!R66,බදුල්ල!R67,බදුල්ල!R68,බදුල්ල!R69,බදුල්ල!R70,බදුල්ල!R71,බදුල්ල!R72,බදුල්ල!R73,බදුල්ල!R74,බදුල්ල!R75,බදුල්ල!R76,බදුල්ල!R77,බදුල්ල!R78,බදුල්ල!R79,බදුල්ල!R80,බදුල්ල!R81,බදුල්ල!R82,බදුල්ල!R83,බදුල්ල!R84,බදුල්ල!R85,බදුල්ල!R86,බදුල්ල!R87,බදුල්ල!R88,බදුල්ල!R89,බදුල්ල!R90,බදුල්ල!R91,බදුල්ල!R92,බදුල්ල!R93,බදුල්ල!R94,බදුල්ල!R95,බදුල්ල!R96,බදුල්ල!R97,බදුල්ල!R98,බදුල්ල!R99,බදුල්ල!R100,බදුල්ල!R101,බදුල්ල!R103,බදුල්ල!R102,බදුල්ල!R104,බදුල්ල!R105,බදුල්ල!R106,බදුල්ල!R107,බදුල්ල!R108,බදුල්ල!R109,බදුල්ල!R110,බදුල්ල!R111,බදුල්ල!R112,බදුල්ල!R113,බදුල්ල!R114,බදුල්ල!R115,බදුල්ල!R116,බදුල්ල!R117,බදුල්ල!R118,බදුල්ල!R119,බදුල්ල!R120,බදුල්ල!R121,බදුල්ල!R122,බදුල්ල!R123,බදුල්ල!R124,බදුල්ල!R125,බදුල්ල!R126,බදුල්ල!R127,බදුල්ල!R128,බදුල්ල!R129,බදුල්ල!R130,බදුල්ල!R131,බදුල්ල!R132,බදුල්ල!R133,බදුල්ල!R134,බදුල්ල!R135,බදුල්ල!R136,බදුල්ල!R137,බදුල්ල!R138,බදුල්ල!R139,බදුල්ල!R140,බදුල්ල!R141,බදුල්ල!R142,බදුල්ල!R143,බදුල්ල!R144,බදුල්ල!R145,බදුල්ල!R146,බදුල්ල!R147)</f>
        <v>0</v>
      </c>
      <c r="EH6" s="184">
        <f>SUM(බදුල්ල!S9,බදුල්ල!S10,බදුල්ල!S11,බදුල්ල!S12,බදුල්ල!S13,බදුල්ල!S14,බදුල්ල!S15,බදුල්ල!S16,බදුල්ල!S17,බදුල්ල!S18,බදුල්ල!S19,බදුල්ල!S20,බදුල්ල!S21,බදුල්ල!S22,බදුල්ල!S23,බදුල්ල!S24,බදුල්ල!S25,බදුල්ල!S26,බදුල්ල!S27,බදුල්ල!S28,බදුල්ල!S29,බදුල්ල!S30,බදුල්ල!S31,බදුල්ල!S32,බදුල්ල!S33,බදුල්ල!S34,බදුල්ල!S35,බදුල්ල!S36,බදුල්ල!S37,බදුල්ල!S38,බදුල්ල!S39,බදුල්ල!S40,බදුල්ල!S41,බදුල්ල!S42,බදුල්ල!S43,බදුල්ල!S44,බදුල්ල!S45,බදුල්ල!S46,බදුල්ල!S47,බදුල්ල!S49,බදුල්ල!S50,බදුල්ල!S51,බදුල්ල!S52,බදුල්ල!S53,බදුල්ල!S54,බදුල්ල!S55,බදුල්ල!S56,බදුල්ල!S57,බදුල්ල!S58,බදුල්ල!S59,බදුල්ල!S60,බදුල්ල!S61,බදුල්ල!S62,බදුල්ල!S63,බදුල්ල!S64,බදුල්ල!S65,බදුල්ල!S66,බදුල්ල!S67,බදුල්ල!S68,බදුල්ල!S69,බදුල්ල!S70,බදුල්ල!S71,බදුල්ල!S72,බදුල්ල!S73,බදුල්ල!S74,බදුල්ල!S75,බදුල්ල!S76,බදුල්ල!S77,බදුල්ල!S78,බදුල්ල!S79,බදුල්ල!S80,බදුල්ල!S81,බදුල්ල!S82,බදුල්ල!S83,බදුල්ල!S84,බදුල්ල!S85,බදුල්ල!S86,බදුල්ල!S87,බදුල්ල!S88,බදුල්ල!S89,බදුල්ල!S90,බදුල්ල!S91,බදුල්ල!S92,බදුල්ල!S93,බදුල්ල!S94,බදුල්ල!S95,බදුල්ල!S96,බදුල්ල!S97,බදුල්ල!S98,බදුල්ල!S99,බදුල්ල!S100,බදුල්ල!S101,බදුල්ල!S103,බදුල්ල!S102,බදුල්ල!S104,බදුල්ල!S105,බදුල්ල!S106,බදුල්ල!S107,බදුල්ල!S108,බදුල්ල!S109,බදුල්ල!S110,බදුල්ල!S111,බදුල්ල!S112,බදුල්ල!S113,බදුල්ල!S114,බදුල්ල!S115,බදුල්ල!S116,බදුල්ල!S117,බදුල්ල!S118,බදුල්ල!S119,බදුල්ල!S120,බදුල්ල!S121,බදුල්ල!S122,බදුල්ල!S123,බදුල්ල!S124,බදුල්ල!S125,බදුල්ල!S126,බදුල්ල!S127,බදුල්ල!S128,බදුල්ල!S129,බදුල්ල!S130,බදුල්ල!S131,බදුල්ල!S132,බදුල්ල!S133,බදුල්ල!S134,බදුල්ල!S135,බදුල්ල!S136,බදුල්ල!S137,බදුල්ල!S138,බදුල්ල!S139,බදුල්ල!S140,බදුල්ල!S141,බදුල්ල!S142,බදුල්ල!S143,බදුල්ල!S144,බදුල්ල!S145,බදුල්ල!S146,බදුල්ල!S147)</f>
        <v>6</v>
      </c>
      <c r="EI6" s="184">
        <f>SUM(බදුල්ල!T9,බදුල්ල!T10,බදුල්ල!T11,බදුල්ල!T12,බදුල්ල!T13,බදුල්ල!T14,බදුල්ල!T15,බදුල්ල!T16,බදුල්ල!T17,බදුල්ල!T18,බදුල්ල!T19,බදුල්ල!T20,බදුල්ල!T21,බදුල්ල!T22,බදුල්ල!T23,බදුල්ල!T24,බදුල්ල!T25,බදුල්ල!T26,බදුල්ල!T27,බදුල්ල!T28,බදුල්ල!T29,බදුල්ල!T30,බදුල්ල!T31,බදුල්ල!T32,බදුල්ල!T33,බදුල්ල!T34,බදුල්ල!T35,බදුල්ල!T36,බදුල්ල!T37,බදුල්ල!T38,බදුල්ල!T39,බදුල්ල!T40,බදුල්ල!T41,බදුල්ල!T42,බදුල්ල!T43,බදුල්ල!T44,බදුල්ල!T45,බදුල්ල!T46,බදුල්ල!T47,බදුල්ල!T49,බදුල්ල!T50,බදුල්ල!T51,බදුල්ල!T52,බදුල්ල!T53,බදුල්ල!T54,බදුල්ල!T55,බදුල්ල!T56,බදුල්ල!T57,බදුල්ල!T58,බදුල්ල!T59,බදුල්ල!T60,බදුල්ල!T61,බදුල්ල!T62,බදුල්ල!T63,බදුල්ල!T64,බදුල්ල!T65,බදුල්ල!T66,බදුල්ල!T67,බදුල්ල!T68,බදුල්ල!T69,බදුල්ල!T70,බදුල්ල!T71,බදුල්ල!T72,බදුල්ල!T73,බදුල්ල!T74,බදුල්ල!T75,බදුල්ල!T76,බදුල්ල!T77,බදුල්ල!T78,බදුල්ල!T79,බදුල්ල!T80,බදුල්ල!T81,බදුල්ල!T82,බදුල්ල!T83,බදුල්ල!T84,බදුල්ල!T85,බදුල්ල!T86,බදුල්ල!T87,බදුල්ල!T88,බදුල්ල!T89,බදුල්ල!T90,බදුල්ල!T91,බදුල්ල!T92,බදුල්ල!T93,බදුල්ල!T94,බදුල්ල!T95,බදුල්ල!T96,බදුල්ල!T97,බදුල්ල!T98,බදුල්ල!T99,බදුල්ල!T100,බදුල්ල!T101,බදුල්ල!T103,බදුල්ල!T102,බදුල්ල!T104,බදුල්ල!T105,බදුල්ල!T106,බදුල්ල!T107,බදුල්ල!T108,බදුල්ල!T109,බදුල්ල!T110,බදුල්ල!T111,බදුල්ල!T112,බදුල්ල!T113,බදුල්ල!T114,බදුල්ල!T115,බදුල්ල!T116,බදුල්ල!T117,බදුල්ල!T118,බදුල්ල!T119,බදුල්ල!T120,බදුල්ල!T121,බදුල්ල!T122,බදුල්ල!T123,බදුල්ල!T124,බදුල්ල!T125,බදුල්ල!T126,බදුල්ල!T127,බදුල්ල!T128,බදුල්ල!T129,බදුල්ල!T130,බදුල්ල!T131,බදුල්ල!T132,බදුල්ල!T133,බදුල්ල!T134,බදුල්ල!T135,බදුල්ල!T136,බදුල්ල!T137,බදුල්ල!T138,බදුල්ල!T139,බදුල්ල!T140,බදුල්ල!T141,බදුල්ල!T142,බදුල්ල!T143,බදුල්ල!T144,බදුල්ල!T145,බදුල්ල!T146,බදුල්ල!T147)</f>
        <v>0</v>
      </c>
      <c r="EJ6" s="184">
        <f>SUM(බදුල්ල!U9,බදුල්ල!U10,බදුල්ල!U11,බදුල්ල!U12,බදුල්ල!U13,බදුල්ල!U14,බදුල්ල!U15,බදුල්ල!U16,බදුල්ල!U17,බදුල්ල!U18,බදුල්ල!U19,බදුල්ල!U20,බදුල්ල!U21,බදුල්ල!U22,බදුල්ල!U23,බදුල්ල!U24,බදුල්ල!U25,බදුල්ල!U26,බදුල්ල!U27,බදුල්ල!U28,බදුල්ල!U29,බදුල්ල!U30,බදුල්ල!U31,බදුල්ල!U32,බදුල්ල!U33,බදුල්ල!U34,බදුල්ල!U35,බදුල්ල!U36,බදුල්ල!U37,බදුල්ල!U38,බදුල්ල!U39,බදුල්ල!U40,බදුල්ල!U41,බදුල්ල!U42,බදුල්ල!U43,බදුල්ල!U44,බදුල්ල!U45,බදුල්ල!U46,බදුල්ල!U47,බදුල්ල!U49,බදුල්ල!U50,බදුල්ල!U51,බදුල්ල!U52,බදුල්ල!U53,බදුල්ල!U54,බදුල්ල!U55,බදුල්ල!U56,බදුල්ල!U57,බදුල්ල!U58,බදුල්ල!U59,බදුල්ල!U60,බදුල්ල!U61,බදුල්ල!U62,බදුල්ල!U63,බදුල්ල!U64,බදුල්ල!U65,බදුල්ල!U66,බදුල්ල!U67,බදුල්ල!U68,බදුල්ල!U69,බදුල්ල!U70,බදුල්ල!U71,බදුල්ල!U72,බදුල්ල!U73,බදුල්ල!U74,බදුල්ල!U75,බදුල්ල!U76,බදුල්ල!U77,බදුල්ල!U78,බදුල්ල!U79,බදුල්ල!U80,බදුල්ල!U81,බදුල්ල!U82,බදුල්ල!U83,බදුල්ල!U84,බදුල්ල!U85,බදුල්ල!U86,බදුල්ල!U87,බදුල්ල!U88,බදුල්ල!U89,බදුල්ල!U90,බදුල්ල!U91,බදුල්ල!U92,බදුල්ල!U93,බදුල්ල!U94,බදුල්ල!U95,බදුල්ල!U96,බදුල්ල!U97,බදුල්ල!U98,බදුල්ල!U99,බදුල්ල!U100,බදුල්ල!U101,බදුල්ල!U103,බදුල්ල!U102,බදුල්ල!U104,බදුල්ල!U105,බදුල්ල!U106,බදුල්ල!U107,බදුල්ල!U108,බදුල්ල!U109,බදුල්ල!U110,බදුල්ල!U111,බදුල්ල!U112,බදුල්ල!U113,බදුල්ල!U114,බදුල්ල!U115,බදුල්ල!U116,බදුල්ල!U117,බදුල්ල!U118,බදුල්ල!U119,බදුල්ල!U120,බදුල්ල!U121,බදුල්ල!U122,බදුල්ල!U123,බදුල්ල!U124,බදුල්ල!U125,බදුල්ල!U126,බදුල්ල!U127,බදුල්ල!U128,බදුල්ල!U129,බදුල්ල!U130,බදුල්ල!U131,බදුල්ල!U132,බදුල්ල!U133,බදුල්ල!U134,බදුල්ල!U135,බදුල්ල!U136,බදුල්ල!U137,බදුල්ල!U138,බදුල්ල!U139,බදුල්ල!U140,බදුල්ල!U141,බදුල්ල!U142,බදුල්ල!U143,බදුල්ල!U144,බදුල්ල!U145,බදුල්ල!U146,බදුල්ල!U147)</f>
        <v>5</v>
      </c>
      <c r="EK6" s="184">
        <f>SUM(බදුල්ල!V9,බදුල්ල!V10,බදුල්ල!V11,බදුල්ල!V12,බදුල්ල!V13,බදුල්ල!V14,බදුල්ල!V15,බදුල්ල!V16,බදුල්ල!V17,බදුල්ල!V18,බදුල්ල!V19,බදුල්ල!V20,බදුල්ල!V21,බදුල්ල!V22,බදුල්ල!V23,බදුල්ල!V24,බදුල්ල!V25,බදුල්ල!V26,බදුල්ල!V27,බදුල්ල!V28,බදුල්ල!V29,බදුල්ල!V30,බදුල්ල!V31,බදුල්ල!V32,බදුල්ල!V33,බදුල්ල!V34,බදුල්ල!V35,බදුල්ල!V36,බදුල්ල!V37,බදුල්ල!V38,බදුල්ල!V39,බදුල්ල!V40,බදුල්ල!V41,බදුල්ල!V42,බදුල්ල!V43,බදුල්ල!V44,බදුල්ල!V45,බදුල්ල!V46,බදුල්ල!V47,බදුල්ල!V49,බදුල්ල!V50,බදුල්ල!V51,බදුල්ල!V52,බදුල්ල!V53,බදුල්ල!V54,බදුල්ල!V55,බදුල්ල!V56,බදුල්ල!V57,බදුල්ල!V58,බදුල්ල!V59,බදුල්ල!V60,බදුල්ල!V61,බදුල්ල!V62,බදුල්ල!V63,බදුල්ල!V64,බදුල්ල!V65,බදුල්ල!V66,බදුල්ල!V67,බදුල්ල!V68,බදුල්ල!V69,බදුල්ල!V70,බදුල්ල!V71,බදුල්ල!V72,බදුල්ල!V73,බදුල්ල!V74,බදුල්ල!V75,බදුල්ල!V76,බදුල්ල!V77,බදුල්ල!V78,බදුල්ල!V79,බදුල්ල!V80,බදුල්ල!V81,බදුල්ල!V82,බදුල්ල!V83,බදුල්ල!V84,බදුල්ල!V85,බදුල්ල!V86,බදුල්ල!V87,බදුල්ල!V88,බදුල්ල!V89,බදුල්ල!V90,බදුල්ල!V91,බදුල්ල!V92,බදුල්ල!V93,බදුල්ල!V94,බදුල්ල!V95,බදුල්ල!V96,බදුල්ල!V97,බදුල්ල!V98,බදුල්ල!V99,බදුල්ල!V100,බදුල්ල!V101,බදුල්ල!V103,බදුල්ල!V102,බදුල්ල!V104,බදුල්ල!V105,බදුල්ල!V106,බදුල්ල!V107,බදුල්ල!V108,බදුල්ල!V109,බදුල්ල!V110,බදුල්ල!V111,බදුල්ල!V112,බදුල්ල!V113,බදුල්ල!V114,බදුල්ල!V115,බදුල්ල!V116,බදුල්ල!V117,බදුල්ල!V118,බදුල්ල!V119,බදුල්ල!V120,බදුල්ල!V121,බදුල්ල!V122,බදුල්ල!V123,බදුල්ල!V124,බදුල්ල!V125,බදුල්ල!V126,බදුල්ල!V127,බදුල්ල!V128,බදුල්ල!V129,බදුල්ල!V130,බදුල්ල!V131,බදුල්ල!V132,බදුල්ල!V133,බදුල්ල!V134,බදුල්ල!V135,බදුල්ල!V136,බදුල්ල!V137,බදුල්ල!V138,බදුල්ල!V139,බදුල්ල!V140,බදුල්ල!V141,බදුල්ල!V142,බදුල්ල!V143,බදුල්ල!V144,බදුල්ල!V145,බදුල්ල!V146,බදුල්ල!V147)</f>
        <v>0</v>
      </c>
      <c r="EL6" s="184">
        <f>SUM(බදුල්ල!W9,බදුල්ල!W10,බදුල්ල!W11,බදුල්ල!W12,බදුල්ල!W13,බදුල්ල!W14,බදුල්ල!W15,බදුල්ල!W16,බදුල්ල!W17,බදුල්ල!W18,බදුල්ල!W19,බදුල්ල!W20,බදුල්ල!W21,බදුල්ල!W22,බදුල්ල!W23,බදුල්ල!W24,බදුල්ල!W25,බදුල්ල!W26,බදුල්ල!W27,බදුල්ල!W28,බදුල්ල!W29,බදුල්ල!W30,බදුල්ල!W31,බදුල්ල!W32,බදුල්ල!W33,බදුල්ල!W34,බදුල්ල!W35,බදුල්ල!W36,බදුල්ල!W37,බදුල්ල!W38,බදුල්ල!W39,බදුල්ල!W40,බදුල්ල!W41,බදුල්ල!W42,බදුල්ල!W43,බදුල්ල!W44,බදුල්ල!W45,බදුල්ල!W46,බදුල්ල!W47,බදුල්ල!W49,බදුල්ල!W50,බදුල්ල!W51,බදුල්ල!W52,බදුල්ල!W53,බදුල්ල!W54,බදුල්ල!W55,බදුල්ල!W56,බදුල්ල!W57,බදුල්ල!W58,බදුල්ල!W59,බදුල්ල!W60,බදුල්ල!W61,බදුල්ල!W62,බදුල්ල!W63,බදුල්ල!W64,බදුල්ල!W65,බදුල්ල!W66,බදුල්ල!W67,බදුල්ල!W68,බදුල්ල!W69,බදුල්ල!W70,බදුල්ල!W71,බදුල්ල!W72,බදුල්ල!W73,බදුල්ල!W74,බදුල්ල!W75,බදුල්ල!W76,බදුල්ල!W77,බදුල්ල!W78,බදුල්ල!W79,බදුල්ල!W80,බදුල්ල!W81,බදුල්ල!W82,බදුල්ල!W83,බදුල්ල!W84,බදුල්ල!W85,බදුල්ල!W86,බදුල්ල!W87,බදුල්ල!W88,බදුල්ල!W89,බදුල්ල!W90,බදුල්ල!W91,බදුල්ල!W92,බදුල්ල!W93,බදුල්ල!W94,බදුල්ල!W95,බදුල්ල!W96,බදුල්ල!W97,බදුල්ල!W98,බදුල්ල!W99,බදුල්ල!W100,බදුල්ල!W101,බදුල්ල!W103,බදුල්ල!W102,බදුල්ල!W104,බදුල්ල!W105,බදුල්ල!W106,බදුල්ල!W107,බදුල්ල!W108,බදුල්ල!W109,බදුල්ල!W110,බදුල්ල!W111,බදුල්ල!W112,බදුල්ල!W113,බදුල්ල!W114,බදුල්ල!W115,බදුල්ල!W116,බදුල්ල!W117,බදුල්ල!W118,බදුල්ල!W119,බදුල්ල!W120,බදුල්ල!W121,බදුල්ල!W122,බදුල්ල!W123,බදුල්ල!W124,බදුල්ල!W125,බදුල්ල!W126,බදුල්ල!W127,බදුල්ල!W128,බදුල්ල!W129,බදුල්ල!W130,බදුල්ල!W131,බදුල්ල!W132,බදුල්ල!W133,බදුල්ල!W134,බදුල්ල!W135,බදුල්ල!W136,බදුල්ල!W137,බදුල්ල!W138,බදුල්ල!W139,බදුල්ල!W140,බදුල්ල!W141,බදුල්ල!W142,බදුල්ල!W143,බදුල්ල!W144,බදුල්ල!W145,බදුල්ල!W146,බදුල්ල!W147)</f>
        <v>0</v>
      </c>
      <c r="EM6" s="184">
        <f>SUM(බදුල්ල!X9,බදුල්ල!X10,බදුල්ල!X11,බදුල්ල!X12,බදුල්ල!X13,බදුල්ල!X14,බදුල්ල!X15,බදුල්ල!X16,බදුල්ල!X17,බදුල්ල!X18,බදුල්ල!X19,බදුල්ල!X20,බදුල්ල!X21,බදුල්ල!X22,බදුල්ල!X23,බදුල්ල!X24,බදුල්ල!X25,බදුල්ල!X26,බදුල්ල!X27,බදුල්ල!X28,බදුල්ල!X29,බදුල්ල!X30,බදුල්ල!X31,බදුල්ල!X32,බදුල්ල!X33,බදුල්ල!X34,බදුල්ල!X35,බදුල්ල!X36,බදුල්ල!X37,බදුල්ල!X38,බදුල්ල!X39,බදුල්ල!X40,බදුල්ල!X41,බදුල්ල!X42,බදුල්ල!X43,බදුල්ල!X44,බදුල්ල!X45,බදුල්ල!X46,බදුල්ල!X47,බදුල්ල!X49,බදුල්ල!X50,බදුල්ල!X51,බදුල්ල!X52,බදුල්ල!X53,බදුල්ල!X54,බදුල්ල!X55,බදුල්ල!X56,බදුල්ල!X57,බදුල්ල!X58,බදුල්ල!X59,බදුල්ල!X60,බදුල්ල!X61,බදුල්ල!X62,බදුල්ල!X63,බදුල්ල!X64,බදුල්ල!X65,බදුල්ල!X66,බදුල්ල!X67,බදුල්ල!X68,බදුල්ල!X69,බදුල්ල!X70,බදුල්ල!X71,බදුල්ල!X72,බදුල්ල!X73,බදුල්ල!X74,බදුල්ල!X75,බදුල්ල!X76,බදුල්ල!X77,බදුල්ල!X78,බදුල්ල!X79,බදුල්ල!X80,බදුල්ල!X81,බදුල්ල!X82,බදුල්ල!X83,බදුල්ල!X84,බදුල්ල!X85,බදුල්ල!X86,බදුල්ල!X87,බදුල්ල!X88,බදුල්ල!X89,බදුල්ල!X90,බදුල්ල!X91,බදුල්ල!X92,බදුල්ල!X93,බදුල්ල!X94,බදුල්ල!X95,බදුල්ල!X96,බදුල්ල!X97,බදුල්ල!X98,බදුල්ල!X99,බදුල්ල!X100,බදුල්ල!X101,බදුල්ල!X103,බදුල්ල!X102,බදුල්ල!X104,බදුල්ල!X105,බදුල්ල!X106,බදුල්ල!X107,බදුල්ල!X108,බදුල්ල!X109,බදුල්ල!X110,බදුල්ල!X111,බදුල්ල!X112,බදුල්ල!X113,බදුල්ල!X114,බදුල්ල!X115,බදුල්ල!X116,බදුල්ල!X117,බදුල්ල!X118,බදුල්ල!X119,බදුල්ල!X120,බදුල්ල!X121,බදුල්ල!X122,බදුල්ල!X123,බදුල්ල!X124,බදුල්ල!X125,බදුල්ල!X126,බදුල්ල!X127,බදුල්ල!X128,බදුල්ල!X129,බදුල්ල!X130,බදුල්ල!X131,බදුල්ල!X132,බදුල්ල!X133,බදුල්ල!X134,බදුල්ල!X135,බදුල්ල!X136,බදුල්ල!X137,බදුල්ල!X138,බදුල්ල!X139,බදුල්ල!X140,බදුල්ල!X141,බදුල්ල!X142,බදුල්ල!X143,බදුල්ල!X144,බදුල්ල!X145,බදුල්ල!X146,බදුල්ල!X147)</f>
        <v>18</v>
      </c>
      <c r="EN6" s="184">
        <f>SUM(බදුල්ල!Y9,බදුල්ල!Y10,බදුල්ල!Y11,බදුල්ල!Y12,බදුල්ල!Y13,බදුල්ල!Y14,බදුල්ල!Y15,බදුල්ල!Y16,බදුල්ල!Y17,බදුල්ල!Y18,බදුල්ල!Y19,බදුල්ල!Y20,බදුල්ල!Y21,බදුල්ල!Y22,බදුල්ල!Y23,බදුල්ල!Y24,බදුල්ල!Y25,බදුල්ල!Y26,බදුල්ල!Y27,බදුල්ල!Y28,බදුල්ල!Y29,බදුල්ල!Y30,බදුල්ල!Y31,බදුල්ල!Y32,බදුල්ල!Y33,බදුල්ල!Y34,බදුල්ල!Y35,බදුල්ල!Y36,බදුල්ල!Y37,බදුල්ල!Y38,බදුල්ල!Y39,බදුල්ල!Y40,බදුල්ල!Y41,බදුල්ල!Y42,බදුල්ල!Y43,බදුල්ල!Y44,බදුල්ල!Y45,බදුල්ල!Y46,බදුල්ල!Y47,බදුල්ල!Y49,බදුල්ල!Y50,බදුල්ල!Y51,බදුල්ල!Y52,බදුල්ල!Y53,බදුල්ල!Y54,බදුල්ල!Y55,බදුල්ල!Y56,බදුල්ල!Y57,බදුල්ල!Y58,බදුල්ල!Y59,බදුල්ල!Y60,බදුල්ල!Y61,බදුල්ල!Y62,බදුල්ල!Y63,බදුල්ල!Y64,බදුල්ල!Y65,බදුල්ල!Y66,බදුල්ල!Y67,බදුල්ල!Y68,බදුල්ල!Y69,බදුල්ල!Y70,බදුල්ල!Y71,බදුල්ල!Y72,බදුල්ල!Y73,බදුල්ල!Y74,බදුල්ල!Y75,බදුල්ල!Y76,බදුල්ල!Y77,බදුල්ල!Y78,බදුල්ල!Y79,බදුල්ල!Y80,බදුල්ල!Y81,බදුල්ල!Y82,බදුල්ල!Y83,බදුල්ල!Y84,බදුල්ල!Y85,බදුල්ල!Y86,බදුල්ල!Y87,බදුල්ල!Y88,බදුල්ල!Y89,බදුල්ල!Y90,බදුල්ල!Y91,බදුල්ල!Y92,බදුල්ල!Y93,බදුල්ල!Y94,බදුල්ල!Y95,බදුල්ල!Y96,බදුල්ල!Y97,බදුල්ල!Y98,බදුල්ල!Y99,බදුල්ල!Y100,බදුල්ල!Y101,බදුල්ල!Y103,බදුල්ල!Y102,බදුල්ල!Y104,බදුල්ල!Y105,බදුල්ල!Y106,බදුල්ල!Y107,බදුල්ල!Y108,බදුල්ල!Y109,බදුල්ල!Y110,බදුල්ල!Y111,බදුල්ල!Y112,බදුල්ල!Y113,බදුල්ල!Y114,බදුල්ල!Y115,බදුල්ල!Y116,බදුල්ල!Y117,බදුල්ල!Y118,බදුල්ල!Y119,බදුල්ල!Y120,බදුල්ල!Y121,බදුල්ල!Y122,බදුල්ල!Y123,බදුල්ල!Y124,බදුල්ල!Y125,බදුල්ල!Y126,බදුල්ල!Y127,බදුල්ල!Y128,බදුල්ල!Y129,බදුල්ල!Y130,බදුල්ල!Y131,බදුල්ල!Y132,බදුල්ල!Y133,බදුල්ල!Y134,බදුල්ල!Y135,බදුල්ල!Y136,බදුල්ල!Y137,බදුල්ල!Y138,බදුල්ල!Y139,බදුල්ල!Y140,බදුල්ල!Y141,බදුල්ල!Y142,බදුල්ල!Y143,බදුල්ල!Y144,බදුල්ල!Y145,බදුල්ල!Y146,බදුල්ල!Y147)</f>
        <v>0</v>
      </c>
      <c r="EP6" s="184">
        <v>1</v>
      </c>
      <c r="EQ6" s="778" t="s">
        <v>127</v>
      </c>
      <c r="ER6" s="346" t="s">
        <v>90</v>
      </c>
      <c r="ES6" s="350">
        <f>SUM(EV6:FE6)</f>
        <v>59</v>
      </c>
      <c r="ET6" s="352">
        <f>SUM(හාලිඇල!J9,හාලිඇල!J10,හාලිඇල!J11,හාලිඇල!J12,හාලිඇල!J13,හාලිඇල!J14,හාලිඇල!J15,හාලිඇල!J16,හාලිඇල!J17,හාලිඇල!J18,හාලිඇල!J19,හාලිඇල!J20,හාලිඇල!J21,හාලිඇල!J22,හාලිඇල!J23,හාලිඇල!J24,හාලිඇල!J25,හාලිඇල!J26,හාලිඇල!J27,හාලිඇල!J28,හාලිඇල!J37,හාලිඇල!J38,හාලිඇල!J39,හාලිඇල!J40,හාලිඇල!J41,හාලිඇල!J42,හාලිඇල!J43,හාලිඇල!J44,හාලිඇල!J45,හාලිඇල!J46,හාලිඇල!J47,හාලිඇල!J48,හාලිඇල!J49,හාලිඇල!J50,හාලිඇල!J51,හාලිඇල!J52,හාලිඇල!J53,හාලිඇල!J54,හාලිඇල!J55,හාලිඇල!J56,හාලිඇල!J57,හාලිඇල!J58,හාලිඇල!J59,හාලිඇල!J60,හාලිඇල!J61,හාලිඇල!J62,හාලිඇල!J63,හාලිඇල!J64,හාලිඇල!J65,හාලිඇල!J66,හාලිඇල!J67,හාලිඇල!J68,හාලිඇල!J69,හාලිඇල!J70,හාලිඇල!J71,හාලිඇල!J72,හාලිඇල!J73,හාලිඇල!J74,හාලිඇල!J75)/1000000</f>
        <v>37.549999999999997</v>
      </c>
      <c r="EU6" s="184">
        <f>SUM(හාලිඇල!M9,හාලිඇල!M10,හාලිඇල!M11,හාලිඇල!M12,හාලිඇල!M13,හාලිඇල!M14,හාලිඇල!M15,හාලිඇල!M16,හාලිඇල!M17,හාලිඇල!M18,හාලිඇල!M19,හාලිඇල!M20,හාලිඇල!M21,හාලිඇල!M22,හාලිඇල!M23,හාලිඇල!M24,හාලිඇල!M25,හාලිඇල!M26,හාලිඇල!M27,හාලිඇල!M28,හාලිඇල!M37,හාලිඇල!M38,හාලිඇල!M39,හාලිඇල!M40,හාලිඇල!M41,හාලිඇල!M42,හාලිඇල!M43,හාලිඇල!M44,හාලිඇල!M45,හාලිඇල!M46,හාලිඇල!M47,හාලිඇල!M48,හාලිඇල!M49,හාලිඇල!M50,හාලිඇල!M51,හාලිඇල!M52,හාලිඇල!M53,හාලිඇල!M54,හාලිඇල!M55,හාලිඇල!M56,හාලිඇල!M57,හාලිඇල!M58,හාලිඇල!M59,හාලිඇල!M60,හාලිඇල!M61,හාලිඇල!M62,හාලිඇල!M63,හාලිඇල!M64,හාලිඇල!M65,හාලිඇල!M66,හාලිඇල!M67,හාලිඇල!M68,හාලිඇල!M69,හාලිඇල!M70,හාලිඇල!M71,හාලිඇල!M72,හාලිඇල!M73,හාලිඇල!M74,හාලිඇල!M75)/1000000</f>
        <v>0</v>
      </c>
      <c r="EV6" s="184">
        <f>SUM(හාලිඇල!O9,හාලිඇල!O10,හාලිඇල!O11,හාලිඇල!O12,හාලිඇල!O13,හාලිඇල!O14,හාලිඇල!O15,හාලිඇල!O16,හාලිඇල!O17,හාලිඇල!O18,හාලිඇල!O19,හාලිඇල!O20,හාලිඇල!O21,හාලිඇල!O22,හාලිඇල!O23,හාලිඇල!O24,හාලිඇල!O25,හාලිඇල!O26,හාලිඇල!O27,හාලිඇල!O28,හාලිඇල!O37,හාලිඇල!O38,හාලිඇල!O39,හාලිඇල!O40,හාලිඇල!O41,හාලිඇල!O42,හාලිඇල!O43,හාලිඇල!O44,හාලිඇල!O45,හාලිඇල!O46,හාලිඇල!O47,හාලිඇල!O48,හාලිඇල!O49,හාලිඇල!O50,හාලිඇල!O51,හාලිඇල!O52,හාලිඇල!O53,හාලිඇල!O54,හාලිඇල!O55,හාලිඇල!O56,හාලිඇල!O57,හාලිඇල!O58,හාලිඇල!O59,හාලිඇල!O60,හාලිඇල!O61,හාලිඇල!O62,හාලිඇල!O63,හාලිඇල!O64,හාලිඇල!O65,හාලිඇල!O66,හාලිඇල!O67,හාලිඇල!O68,හාලිඇල!O69,හාලිඇල!O70,හාලිඇල!O71,හාලිඇල!O72,හාලිඇල!O73,හාලිඇල!O74,හාලිඇල!O75)</f>
        <v>22</v>
      </c>
      <c r="EW6" s="184">
        <f>SUM(හාලිඇල!P9,හාලිඇල!P10,හාලිඇල!P11,හාලිඇල!P12,හාලිඇල!P13,හාලිඇල!P14,හාලිඇල!P15,හාලිඇල!P16,හාලිඇල!P17,හාලිඇල!P18,හාලිඇල!P19,හාලිඇල!P20,හාලිඇල!P21,හාලිඇල!P22,හාලිඇල!P23,හාලිඇල!P24,හාලිඇල!P25,හාලිඇල!P26,හාලිඇල!P27,හාලිඇල!P28,හාලිඇල!P37,හාලිඇල!P38,හාලිඇල!P39,හාලිඇල!P40,හාලිඇල!P41,හාලිඇල!P42,හාලිඇල!P43,හාලිඇල!P44,හාලිඇල!P45,හාලිඇල!P46,හාලිඇල!P47,හාලිඇල!P48,හාලිඇල!P49,හාලිඇල!P50,හාලිඇල!P51,හාලිඇල!P52,හාලිඇල!P53,හාලිඇල!P54,හාලිඇල!P55,හාලිඇල!P56,හාලිඇල!P57,හාලිඇල!P58,හාලිඇල!P59,හාලිඇල!P60,හාලිඇල!P61,හාලිඇල!P62,හාලිඇල!P63,හාලිඇල!P64,හාලිඇල!P65,හාලිඇල!P66,හාලිඇල!P67,හාලිඇල!P68,හාලිඇල!P69,හාලිඇල!P70,හාලිඇල!P71,හාලිඇල!P72,හාලිඇල!P73,හාලිඇල!P74,හාලිඇල!P75)</f>
        <v>31</v>
      </c>
      <c r="EX6" s="184">
        <f>SUM(හාලිඇල!Q9,හාලිඇල!Q10,හාලිඇල!Q11,හාලිඇල!Q12,හාලිඇල!Q13,හාලිඇල!Q14,හාලිඇල!Q15,හාලිඇල!Q16,හාලිඇල!Q17,හාලිඇල!Q18,හාලිඇල!Q19,හාලිඇල!Q20,හාලිඇල!Q21,හාලිඇල!Q22,හාලිඇල!Q23,හාලිඇල!Q24,හාලිඇල!Q25,හාලිඇල!Q26,හාලිඇල!Q27,හාලිඇල!Q28,හාලිඇල!Q37,හාලිඇල!Q38,හාලිඇල!Q39,හාලිඇල!Q40,හාලිඇල!Q41,හාලිඇල!Q42,හාලිඇල!Q43,හාලිඇල!Q44,හාලිඇල!Q45,හාලිඇල!Q46,හාලිඇල!Q47,හාලිඇල!Q48,හාලිඇල!Q49,හාලිඇල!Q50,හාලිඇල!Q51,හාලිඇල!Q52,හාලිඇල!Q53,හාලිඇල!Q54,හාලිඇල!Q55,හාලිඇල!Q56,හාලිඇල!Q57,හාලිඇල!Q58,හාලිඇල!Q59,හාලිඇල!Q60,හාලිඇල!Q61,හාලිඇල!Q62,හාලිඇල!Q63,හාලිඇල!Q64,හාලිඇල!Q65,හාලිඇල!Q66,හාලිඇල!Q67,හාලිඇල!Q68,හාලිඇල!Q69,හාලිඇල!Q70,හාලිඇල!Q71,හාලිඇල!Q72,හාලිඇල!Q73,හාලිඇල!Q74,හාලිඇල!Q75)</f>
        <v>0</v>
      </c>
      <c r="EY6" s="184">
        <f>SUM(හාලිඇල!R9,හාලිඇල!R10,හාලිඇල!R11,හාලිඇල!R12,හාලිඇල!R13,හාලිඇල!R14,හාලිඇල!R15,හාලිඇල!R16,හාලිඇල!R17,හාලිඇල!R18,හාලිඇල!R19,හාලිඇල!R20,හාලිඇල!R21,හාලිඇල!R22,හාලිඇල!R23,හාලිඇල!R24,හාලිඇල!R25,හාලිඇල!R26,හාලිඇල!R27,හාලිඇල!R28,හාලිඇල!R37,හාලිඇල!R38,හාලිඇල!R39,හාලිඇල!R40,හාලිඇල!R41,හාලිඇල!R42,හාලිඇල!R43,හාලිඇල!R44,හාලිඇල!R45,හාලිඇල!R46,හාලිඇල!R47,හාලිඇල!R48,හාලිඇල!R49,හාලිඇල!R50,හාලිඇල!R51,හාලිඇල!R52,හාලිඇල!R53,හාලිඇල!R54,හාලිඇල!R55,හාලිඇල!R56,හාලිඇල!R57,හාලිඇල!R58,හාලිඇල!R59,හාලිඇල!R60,හාලිඇල!R61,හාලිඇල!R62,හාලිඇල!R63,හාලිඇල!R64,හාලිඇල!R65,හාලිඇල!R66,හාලිඇල!R67,හාලිඇල!R68,හාලිඇල!R69,හාලිඇල!R70,හාලිඇල!R71,හාලිඇල!R72,හාලිඇල!R73,හාලිඇල!R74,හාලිඇල!R75)</f>
        <v>0</v>
      </c>
      <c r="EZ6" s="184">
        <f>SUM(හාලිඇල!S9,හාලිඇල!S10,හාලිඇල!S11,හාලිඇල!S12,හාලිඇල!S13,හාලිඇල!S14,හාලිඇල!S15,හාලිඇල!S16,හාලිඇල!S17,හාලිඇල!S18,හාලිඇල!S19,හාලිඇල!S20,හාලිඇල!S21,හාලිඇල!S22,හාලිඇල!S23,හාලිඇල!S24,හාලිඇල!S25,හාලිඇල!S26,හාලිඇල!S27,හාලිඇල!S28,හාලිඇල!S37,හාලිඇල!S38,හාලිඇල!S39,හාලිඇල!S40,හාලිඇල!S41,හාලිඇල!S42,හාලිඇල!S43,හාලිඇල!S44,හාලිඇල!S45,හාලිඇල!S46,හාලිඇල!S47,හාලිඇල!S48,හාලිඇල!S49,හාලිඇල!S50,හාලිඇල!S51,හාලිඇල!S52,හාලිඇල!S53,හාලිඇල!S54,හාලිඇල!S55,හාලිඇල!S56,හාලිඇල!S57,හාලිඇල!S58,හාලිඇල!S59,හාලිඇල!S60,හාලිඇල!S61,හාලිඇල!S62,හාලිඇල!S63,හාලිඇල!S64,හාලිඇල!S65,හාලිඇල!S66,හාලිඇල!S67,හාලිඇල!S68,හාලිඇල!S69,හාලිඇල!S70,හාලිඇල!S71,හාලිඇල!S72,හාලිඇල!S73,හාලිඇල!S74,හාලිඇල!S75)</f>
        <v>0</v>
      </c>
      <c r="FA6" s="184">
        <f>SUM(හාලිඇල!T9,හාලිඇල!T10,හාලිඇල!T11,හාලිඇල!T12,හාලිඇල!T13,හාලිඇල!T14,හාලිඇල!T15,හාලිඇල!T16,හාලිඇල!T17,හාලිඇල!T18,හාලිඇල!T19,හාලිඇල!T20,හාලිඇල!T21,හාලිඇල!T22,හාලිඇල!T23,හාලිඇල!T24,හාලිඇල!T25,හාලිඇල!T26,හාලිඇල!T27,හාලිඇල!T28,හාලිඇල!T37,හාලිඇල!T38,හාලිඇල!T39,හාලිඇල!T40,හාලිඇල!T41,හාලිඇල!T42,හාලිඇල!T43,හාලිඇල!T44,හාලිඇල!T45,හාලිඇල!T46,හාලිඇල!T47,හාලිඇල!T48,හාලිඇල!T49,හාලිඇල!T50,හාලිඇල!T51,හාලිඇල!T52,හාලිඇල!T53,හාලිඇල!T54,හාලිඇල!T55,හාලිඇල!T56,හාලිඇල!T57,හාලිඇල!T58,හාලිඇල!T59,හාලිඇල!T60,හාලිඇල!T61,හාලිඇල!T62,හාලිඇල!T63,හාලිඇල!T64,හාලිඇල!T65,හාලිඇල!T66,හාලිඇල!T67,හාලිඇල!T68,හාලිඇල!T69,හාලිඇල!T70,හාලිඇල!T71,හාලිඇල!T72,හාලිඇල!T73,හාලිඇල!T74,හාලිඇල!T75)</f>
        <v>0</v>
      </c>
      <c r="FB6" s="184">
        <f>SUM(හාලිඇල!U9,හාලිඇල!U10,හාලිඇල!U11,හාලිඇල!U12,හාලිඇල!U13,හාලිඇල!U14,හාලිඇල!U15,හාලිඇල!U16,හාලිඇල!U17,හාලිඇල!U18,හාලිඇල!U19,හාලිඇල!U20,හාලිඇල!U21,හාලිඇල!U22,හාලිඇල!U23,හාලිඇල!U24,හාලිඇල!U25,හාලිඇල!U26,හාලිඇල!U27,හාලිඇල!U28,හාලිඇල!U37,හාලිඇල!U38,හාලිඇල!U39,හාලිඇල!U40,හාලිඇල!U41,හාලිඇල!U42,හාලිඇල!U43,හාලිඇල!U44,හාලිඇල!U45,හාලිඇල!U46,හාලිඇල!U47,හාලිඇල!U48,හාලිඇල!U49,හාලිඇල!U50,හාලිඇල!U51,හාලිඇල!U52,හාලිඇල!U53,හාලිඇල!U54,හාලිඇල!U55,හාලිඇල!U56,හාලිඇල!U57,හාලිඇල!U58,හාලිඇල!U59,හාලිඇල!U60,හාලිඇල!U61,හාලිඇල!U62,හාලිඇල!U63,හාලිඇල!U64,හාලිඇල!U65,හාලිඇල!U66,හාලිඇල!U67,හාලිඇල!U68,හාලිඇල!U69,හාලිඇල!U70,හාලිඇල!U71,හාලිඇල!U72,හාලිඇල!U73,හාලිඇල!U74,හාලිඇල!U75)</f>
        <v>0</v>
      </c>
      <c r="FC6" s="184">
        <f>SUM(හාලිඇල!V9,හාලිඇල!V10,හාලිඇල!V11,හාලිඇල!V12,හාලිඇල!V13,හාලිඇල!V14,හාලිඇල!V15,හාලිඇල!V16,හාලිඇල!V17,හාලිඇල!V18,හාලිඇල!V19,හාලිඇල!V20,හාලිඇල!V21,හාලිඇල!V22,හාලිඇල!V23,හාලිඇල!V24,හාලිඇල!V25,හාලිඇල!V26,හාලිඇල!V27,හාලිඇල!V28,හාලිඇල!V37,හාලිඇල!V38,හාලිඇල!V39,හාලිඇල!V40,හාලිඇල!V41,හාලිඇල!V42,හාලිඇල!V43,හාලිඇල!V44,හාලිඇල!V45,හාලිඇල!V46,හාලිඇල!V47,හාලිඇල!V48,හාලිඇල!V49,හාලිඇල!V50,හාලිඇල!V51,හාලිඇල!V52,හාලිඇල!V53,හාලිඇල!V54,හාලිඇල!V55,හාලිඇල!V56,හාලිඇල!V57,හාලිඇල!V58,හාලිඇල!V59,හාලිඇල!V60,හාලිඇල!V61,හාලිඇල!V62,හාලිඇල!V63,හාලිඇල!V64,හාලිඇල!V65,හාලිඇල!V66,හාලිඇල!V67,හාලිඇල!V68,හාලිඇල!V69,හාලිඇල!V70,හාලිඇල!V71,හාලිඇල!V72,හාලිඇල!V73,හාලිඇල!V74,හාලිඇල!V75)</f>
        <v>2</v>
      </c>
      <c r="FD6" s="184">
        <f>SUM(හාලිඇල!W9,හාලිඇල!W10,හාලිඇල!W11,හාලිඇල!W12,හාලිඇල!W13,හාලිඇල!W14,හාලිඇල!W15,හාලිඇල!W16,හාලිඇල!W17,හාලිඇල!W18,හාලිඇල!W19,හාලිඇල!W20,හාලිඇල!W21,හාලිඇල!W22,හාලිඇල!W23,හාලිඇල!W24,හාලිඇල!W25,හාලිඇල!W26,හාලිඇල!W27,හාලිඇල!W28,හාලිඇල!W37,හාලිඇල!W38,හාලිඇල!W39,හාලිඇල!W40,හාලිඇල!W41,හාලිඇල!W42,හාලිඇල!W43,හාලිඇල!W44,හාලිඇල!W45,හාලිඇල!W46,හාලිඇල!W47,හාලිඇල!W48,හාලිඇල!W49,හාලිඇල!W50,හාලිඇල!W51,හාලිඇල!W52,හාලිඇල!W53,හාලිඇල!W54,හාලිඇල!W55,හාලිඇල!W56,හාලිඇල!W57,හාලිඇල!W58,හාලිඇල!W59,හාලිඇල!W60,හාලිඇල!W61,හාලිඇල!W62,හාලිඇල!W63,හාලිඇල!W64,හාලිඇල!W65,හාලිඇල!W66,හාලිඇල!W67,හාලිඇල!W68,හාලිඇල!W69,හාලිඇල!W70,හාලිඇල!W71,හාලිඇල!W72,හාලිඇල!W73,හාලිඇල!W74,හාලිඇල!W75)</f>
        <v>0</v>
      </c>
      <c r="FE6" s="184">
        <f>SUM(හාලිඇල!X9,හාලිඇල!X10,හාලිඇල!X11,හාලිඇල!X12,හාලිඇල!X13,හාලිඇල!X14,හාලිඇල!X15,හාලිඇල!X16,හාලිඇල!X17,හාලිඇල!X18,හාලිඇල!X19,හාලිඇල!X20,හාලිඇල!X21,හාලිඇල!X22,හාලිඇල!X23,හාලිඇල!X24,හාලිඇල!X25,හාලිඇල!X26,හාලිඇල!X27,හාලිඇල!X28,හාලිඇල!X37,හාලිඇල!X38,හාලිඇල!X39,හාලිඇල!X40,හාලිඇල!X41,හාලිඇල!X42,හාලිඇල!X43,හාලිඇල!X44,හාලිඇල!X45,හාලිඇල!X46,හාලිඇල!X47,හාලිඇල!X48,හාලිඇල!X49,හාලිඇල!X50,හාලිඇල!X51,හාලිඇල!X52,හාලිඇල!X53,හාලිඇල!X54,හාලිඇල!X55,හාලිඇල!X56,හාලිඇල!X57,හාලිඇල!X58,හාලිඇල!X59,හාලිඇල!X60,හාලිඇල!X61,හාලිඇල!X62,හාලිඇල!X63,හාලිඇල!X64,හාලිඇල!X65,හාලිඇල!X66,හාලිඇල!X67,හාලිඇල!X68,හාලිඇල!X69,හාලිඇල!X70,හාලිඇල!X71,හාලිඇල!X72,හාලිඇල!X73,හාලිඇල!X74,හාලිඇල!X75)</f>
        <v>4</v>
      </c>
      <c r="FF6" s="184">
        <f>SUM(හාලිඇල!Y9,හාලිඇල!Y10,හාලිඇල!Y11,හාලිඇල!Y12,හාලිඇල!Y13,හාලිඇල!Y14,හාලිඇල!Y15,හාලිඇල!Y16,හාලිඇල!Y17,හාලිඇල!Y18,හාලිඇල!Y19,හාලිඇල!Y20,හාලිඇල!Y21,හාලිඇල!Y22,හාලිඇල!Y23,හාලිඇල!Y24,හාලිඇල!Y25,හාලිඇල!Y26,හාලිඇල!Y27,හාලිඇල!Y28,හාලිඇල!Y37,හාලිඇල!Y38,හාලිඇල!Y39,හාලිඇල!Y40,හාලිඇල!Y41,හාලිඇල!Y42,හාලිඇල!Y43,හාලිඇල!Y44,හාලිඇල!Y45,හාලිඇල!Y46,හාලිඇල!Y47,හාලිඇල!Y48,හාලිඇල!Y49,හාලිඇල!Y50,හාලිඇල!Y51,හාලිඇල!Y52,හාලිඇල!Y53,හාලිඇල!Y54,හාලිඇල!Y55,හාලිඇල!Y56,හාලිඇල!Y57,හාලිඇල!Y58,හාලිඇල!Y59,හාලිඇල!Y60,හාලිඇල!Y61,හාලිඇල!Y62,හාලිඇල!Y63,හාලිඇල!Y64,හාලිඇල!Y65,හාලිඇල!Y66,හාලිඇල!Y67,හාලිඇල!Y68,හාලිඇල!Y69,හාලිඇල!Y70,හාලිඇල!Y71,හාලිඇල!Y72,හාලිඇල!Y73,හාලිඇල!Y74,හාලිඇල!Y75)</f>
        <v>0</v>
      </c>
      <c r="FH6" s="184">
        <v>1</v>
      </c>
      <c r="FI6" s="778" t="s">
        <v>127</v>
      </c>
      <c r="FJ6" s="346" t="s">
        <v>90</v>
      </c>
      <c r="FK6" s="350">
        <f>SUM(FN6:FW6)</f>
        <v>48</v>
      </c>
      <c r="FL6" s="361">
        <f>SUM(ඌවපරණගම!J9,ඌවපරණගම!J10,ඌවපරණගම!J11,ඌවපරණගම!J12,ඌවපරණගම!J13,ඌවපරණගම!J14,ඌවපරණගම!J15,ඌවපරණගම!J16,ඌවපරණගම!J17,ඌවපරණගම!J18,ඌවපරණගම!J19,ඌවපරණගම!J20,ඌවපරණගම!J21,ඌවපරණගම!J22,ඌවපරණගම!J23,ඌවපරණගම!J24,ඌවපරණගම!J25,ඌවපරණගම!J26,ඌවපරණගම!J27,ඌවපරණගම!J28,ඌවපරණගම!J29,ඌවපරණගම!J46,ඌවපරණගම!J47,ඌවපරණගම!J48,ඌවපරණගම!J49,ඌවපරණගම!J50,ඌවපරණගම!J51,ඌවපරණගම!J52,ඌවපරණගම!J53,ඌවපරණගම!J54,ඌවපරණගම!J55,ඌවපරණගම!J56,ඌවපරණගම!J57,ඌවපරණගම!J58,ඌවපරණගම!J59,ඌවපරණගම!J60,ඌවපරණගම!J61,ඌවපරණගම!J62,ඌවපරණගම!J63,ඌවපරණගම!J64,ඌවපරණගම!J65,ඌවපරණගම!J66,ඌවපරණගම!J67,ඌවපරණගම!J68,ඌවපරණගම!J69,ඌවපරණගම!J70,ඌවපරණගම!J71,ඌවපරණගම!J72)/1000000</f>
        <v>36</v>
      </c>
      <c r="FM6" s="184">
        <f>SUM(ඌවපරණගම!M9,ඌවපරණගම!M10,ඌවපරණගම!M11,ඌවපරණගම!M12,ඌවපරණගම!M13,ඌවපරණගම!M14,ඌවපරණගම!M15,ඌවපරණගම!M16,ඌවපරණගම!M17,ඌවපරණගම!M18,ඌවපරණගම!M19,ඌවපරණගම!M20,ඌවපරණගම!M21,ඌවපරණගම!M22,ඌවපරණගම!M23,ඌවපරණගම!M24,ඌවපරණගම!M25,ඌවපරණගම!M26,ඌවපරණගම!M27,ඌවපරණගම!M28,ඌවපරණගම!M29,ඌවපරණගම!M46,ඌවපරණගම!M47,ඌවපරණගම!M48,ඌවපරණගම!M49,ඌවපරණගම!M50,ඌවපරණගම!M51,ඌවපරණගම!M52,ඌවපරණගම!M53,ඌවපරණගම!M54,ඌවපරණගම!M55,ඌවපරණගම!M56,ඌවපරණගම!M57,ඌවපරණගම!M58,ඌවපරණගම!M59,ඌවපරණගම!M60,ඌවපරණගම!M61,ඌවපරණගම!M62,ඌවපරණගම!M63,ඌවපරණගම!M64,ඌවපරණගම!M65,ඌවපරණගම!M66,ඌවපරණගම!M67,ඌවපරණගම!M68,ඌවපරණගම!M69,ඌවපරණගම!M70,ඌවපරණගම!M71,ඌවපරණගම!M72)/1000000</f>
        <v>0</v>
      </c>
      <c r="FN6" s="184">
        <f>SUM(ඌවපරණගම!O9,ඌවපරණගම!O10,ඌවපරණගම!O11,ඌවපරණගම!O12,ඌවපරණගම!O13,ඌවපරණගම!O14,ඌවපරණගම!O15,ඌවපරණගම!O16,ඌවපරණගම!O17,ඌවපරණගම!O18,ඌවපරණගම!O19,ඌවපරණගම!O20,ඌවපරණගම!O21,ඌවපරණගම!O22,ඌවපරණගම!O23,ඌවපරණගම!O24,ඌවපරණගම!O25,ඌවපරණගම!O26,ඌවපරණගම!O27,ඌවපරණගම!O28,ඌවපරණගම!O29,ඌවපරණගම!O46,ඌවපරණගම!O47,ඌවපරණගම!O48,ඌවපරණගම!O49,ඌවපරණගම!O50,ඌවපරණගම!O51,ඌවපරණගම!O52,ඌවපරණගම!O53,ඌවපරණගම!O54,ඌවපරණගම!O55,ඌවපරණගම!O56,ඌවපරණගම!O57,ඌවපරණගම!O58,ඌවපරණගම!O59,ඌවපරණගම!O60,ඌවපරණගම!O61,ඌවපරණගම!O62,ඌවපරණගම!O63,ඌවපරණගම!O64,ඌවපරණගම!O65,ඌවපරණගම!O66,ඌවපරණගම!O67,ඌවපරණගම!O68,ඌවපරණගම!O69,ඌවපරණගම!O70,ඌවපරණගම!O71,ඌවපරණගම!O72)</f>
        <v>18</v>
      </c>
      <c r="FO6" s="184">
        <f>SUM(ඌවපරණගම!P9,ඌවපරණගම!P10,ඌවපරණගම!P11,ඌවපරණගම!P12,ඌවපරණගම!P13,ඌවපරණගම!P14,ඌවපරණගම!P15,ඌවපරණගම!P16,ඌවපරණගම!P17,ඌවපරණගම!P18,ඌවපරණගම!P19,ඌවපරණගම!P20,ඌවපරණගම!P21,ඌවපරණගම!P22,ඌවපරණගම!P23,ඌවපරණගම!P24,ඌවපරණගම!P25,ඌවපරණගම!P26,ඌවපරණගම!P27,ඌවපරණගම!P28,ඌවපරණගම!P29,ඌවපරණගම!P46,ඌවපරණගම!P47,ඌවපරණගම!P48,ඌවපරණගම!P49,ඌවපරණගම!P50,ඌවපරණගම!P51,ඌවපරණගම!P52,ඌවපරණගම!P53,ඌවපරණගම!P54,ඌවපරණගම!P55,ඌවපරණගම!P56,ඌවපරණගම!P57,ඌවපරණගම!P58,ඌවපරණගම!P59,ඌවපරණගම!P60,ඌවපරණගම!P61,ඌවපරණගම!P62,ඌවපරණගම!P63,ඌවපරණගම!P64,ඌවපරණගම!P65,ඌවපරණගම!P66,ඌවපරණගම!P67,ඌවපරණගම!P68,ඌවපරණගම!P69,ඌවපරණගම!P70,ඌවපරණගම!P71,ඌවපරණගම!P72)</f>
        <v>22</v>
      </c>
      <c r="FP6" s="184">
        <f>SUM(ඌවපරණගම!Q9,ඌවපරණගම!Q10,ඌවපරණගම!Q11,ඌවපරණගම!Q12,ඌවපරණගම!Q13,ඌවපරණගම!Q14,ඌවපරණගම!Q15,ඌවපරණගම!Q16,ඌවපරණගම!Q17,ඌවපරණගම!Q18,ඌවපරණගම!Q19,ඌවපරණගම!Q20,ඌවපරණගම!Q21,ඌවපරණගම!Q22,ඌවපරණගම!Q23,ඌවපරණගම!Q24,ඌවපරණගම!Q25,ඌවපරණගම!Q26,ඌවපරණගම!Q27,ඌවපරණගම!Q28,ඌවපරණගම!Q29,ඌවපරණගම!Q46,ඌවපරණගම!Q47,ඌවපරණගම!Q48,ඌවපරණගම!Q49,ඌවපරණගම!Q50,ඌවපරණගම!Q51,ඌවපරණගම!Q52,ඌවපරණගම!Q53,ඌවපරණගම!Q54,ඌවපරණගම!Q55,ඌවපරණගම!Q56,ඌවපරණගම!Q57,ඌවපරණගම!Q58,ඌවපරණගම!Q59,ඌවපරණගම!Q60,ඌවපරණගම!Q61,ඌවපරණගම!Q62,ඌවපරණගම!Q63,ඌවපරණගම!Q64,ඌවපරණගම!Q65,ඌවපරණගම!Q66,ඌවපරණගම!Q67,ඌවපරණගම!Q68,ඌවපරණගම!Q69,ඌවපරණගම!Q70,ඌවපරණගම!Q71,ඌවපරණගම!Q72)</f>
        <v>0</v>
      </c>
      <c r="FQ6" s="184">
        <f>SUM(ඌවපරණගම!R9,ඌවපරණගම!R10,ඌවපරණගම!R11,ඌවපරණගම!R12,ඌවපරණගම!R13,ඌවපරණගම!R14,ඌවපරණගම!R15,ඌවපරණගම!R16,ඌවපරණගම!R17,ඌවපරණගම!R18,ඌවපරණගම!R19,ඌවපරණගම!R20,ඌවපරණගම!R21,ඌවපරණගම!R22,ඌවපරණගම!R23,ඌවපරණගම!R24,ඌවපරණගම!R25,ඌවපරණගම!R26,ඌවපරණගම!R27,ඌවපරණගම!R28,ඌවපරණගම!R29,ඌවපරණගම!R46,ඌවපරණගම!R47,ඌවපරණගම!R48,ඌවපරණගම!R49,ඌවපරණගම!R50,ඌවපරණගම!R51,ඌවපරණගම!R52,ඌවපරණගම!R53,ඌවපරණගම!R54,ඌවපරණගම!R55,ඌවපරණගම!R56,ඌවපරණගම!R57,ඌවපරණගම!R58,ඌවපරණගම!R59,ඌවපරණගම!R60,ඌවපරණගම!R61,ඌවපරණගම!R62,ඌවපරණගම!R63,ඌවපරණගම!R64,ඌවපරණගම!R65,ඌවපරණගම!R66,ඌවපරණගම!R67,ඌවපරණගම!R68,ඌවපරණගම!R69,ඌවපරණගම!R70,ඌවපරණගම!R71,ඌවපරණගම!R72)</f>
        <v>0</v>
      </c>
      <c r="FR6" s="184">
        <f>SUM(ඌවපරණගම!S9,ඌවපරණගම!S10,ඌවපරණගම!S11,ඌවපරණගම!S12,ඌවපරණගම!S13,ඌවපරණගම!S14,ඌවපරණගම!S15,ඌවපරණගම!S16,ඌවපරණගම!S17,ඌවපරණගම!S18,ඌවපරණගම!S19,ඌවපරණගම!S20,ඌවපරණගම!S21,ඌවපරණගම!S22,ඌවපරණගම!S23,ඌවපරණගම!S24,ඌවපරණගම!S25,ඌවපරණගම!S26,ඌවපරණගම!S27,ඌවපරණගම!S28,ඌවපරණගම!S29,ඌවපරණගම!S46,ඌවපරණගම!S47,ඌවපරණගම!S48,ඌවපරණගම!S49,ඌවපරණගම!S50,ඌවපරණගම!S51,ඌවපරණගම!S52,ඌවපරණගම!S53,ඌවපරණගම!S54,ඌවපරණගම!S55,ඌවපරණගම!S56,ඌවපරණගම!S57,ඌවපරණගම!S58,ඌවපරණගම!S59,ඌවපරණගම!S60,ඌවපරණගම!S61,ඌවපරණගම!S62,ඌවපරණගම!S63,ඌවපරණගම!S64,ඌවපරණගම!S65,ඌවපරණගම!S66,ඌවපරණගම!S67,ඌවපරණගම!S68,ඌවපරණගම!S69,ඌවපරණගම!S70,ඌවපරණගම!S71,ඌවපරණගම!S72)</f>
        <v>4</v>
      </c>
      <c r="FS6" s="184">
        <f>SUM(ඌවපරණගම!T9,ඌවපරණගම!T10,ඌවපරණගම!T11,ඌවපරණගම!T12,ඌවපරණගම!T13,ඌවපරණගම!T14,ඌවපරණගම!T15,ඌවපරණගම!T16,ඌවපරණගම!T17,ඌවපරණගම!T18,ඌවපරණගම!T19,ඌවපරණගම!T20,ඌවපරණගම!T21,ඌවපරණගම!T22,ඌවපරණගම!T23,ඌවපරණගම!T24,ඌවපරණගම!T25,ඌවපරණගම!T26,ඌවපරණගම!T27,ඌවපරණගම!T28,ඌවපරණගම!T29,ඌවපරණගම!T46,ඌවපරණගම!T47,ඌවපරණගම!T48,ඌවපරණගම!T49,ඌවපරණගම!T50,ඌවපරණගම!T51,ඌවපරණගම!T52,ඌවපරණගම!T53,ඌවපරණගම!T54,ඌවපරණගම!T55,ඌවපරණගම!T56,ඌවපරණගම!T57,ඌවපරණගම!T58,ඌවපරණගම!T59,ඌවපරණගම!T60,ඌවපරණගම!T61,ඌවපරණගම!T62,ඌවපරණගම!T63,ඌවපරණගම!T64,ඌවපරණගම!T65,ඌවපරණගම!T66,ඌවපරණගම!T67,ඌවපරණගම!T68,ඌවපරණගම!T69,ඌවපරණගම!T70,ඌවපරණගම!T71,ඌවපරණගම!T72)</f>
        <v>0</v>
      </c>
      <c r="FT6" s="184">
        <f>SUM(ඌවපරණගම!U9,ඌවපරණගම!U10,ඌවපරණගම!U11,ඌවපරණගම!U12,ඌවපරණගම!U13,ඌවපරණගම!U14,ඌවපරණගම!U15,ඌවපරණගම!U16,ඌවපරණගම!U17,ඌවපරණගම!U18,ඌවපරණගම!U19,ඌවපරණගම!U20,ඌවපරණගම!U21,ඌවපරණගම!U22,ඌවපරණගම!U23,ඌවපරණගම!U24,ඌවපරණගම!U25,ඌවපරණගම!U26,ඌවපරණගම!U27,ඌවපරණගම!U28,ඌවපරණගම!U29,ඌවපරණගම!U46,ඌවපරණගම!U47,ඌවපරණගම!U48,ඌවපරණගම!U49,ඌවපරණගම!U50,ඌවපරණගම!U51,ඌවපරණගම!U52,ඌවපරණගම!U53,ඌවපරණගම!U54,ඌවපරණගම!U55,ඌවපරණගම!U56,ඌවපරණගම!U57,ඌවපරණගම!U58,ඌවපරණගම!U59,ඌවපරණගම!U60,ඌවපරණගම!U61,ඌවපරණගම!U62,ඌවපරණගම!U63,ඌවපරණගම!U64,ඌවපරණගම!U65,ඌවපරණගම!U66,ඌවපරණගම!U67,ඌවපරණගම!U68,ඌවපරණගම!U69,ඌවපරණගම!U70,ඌවපරණගම!U71,ඌවපරණගම!U72)</f>
        <v>0</v>
      </c>
      <c r="FU6" s="184">
        <f>SUM(ඌවපරණගම!V9,ඌවපරණගම!V10,ඌවපරණගම!V11,ඌවපරණගම!V12,ඌවපරණගම!V13,ඌවපරණගම!V14,ඌවපරණගම!V15,ඌවපරණගම!V16,ඌවපරණගම!V17,ඌවපරණගම!V18,ඌවපරණගම!V19,ඌවපරණගම!V20,ඌවපරණගම!V21,ඌවපරණගම!V22,ඌවපරණගම!V23,ඌවපරණගම!V24,ඌවපරණගම!V25,ඌවපරණගම!V26,ඌවපරණගම!V27,ඌවපරණගම!V28,ඌවපරණගම!V29,ඌවපරණගම!V46,ඌවපරණගම!V47,ඌවපරණගම!V48,ඌවපරණගම!V49,ඌවපරණගම!V50,ඌවපරණගම!V51,ඌවපරණගම!V52,ඌවපරණගම!V53,ඌවපරණගම!V54,ඌවපරණගම!V55,ඌවපරණගම!V56,ඌවපරණගම!V57,ඌවපරණගම!V58,ඌවපරණගම!V59,ඌවපරණගම!V60,ඌවපරණගම!V61,ඌවපරණගම!V62,ඌවපරණගම!V63,ඌවපරණගම!V64,ඌවපරණගම!V65,ඌවපරණගම!V66,ඌවපරණගම!V67,ඌවපරණගම!V68,ඌවපරණගම!V69,ඌවපරණගම!V70,ඌවපරණගම!V71,ඌවපරණගම!V72)</f>
        <v>0</v>
      </c>
      <c r="FV6" s="184">
        <f>SUM(ඌවපරණගම!W9,ඌවපරණගම!W10,ඌවපරණගම!W11,ඌවපරණගම!W12,ඌවපරණගම!W13,ඌවපරණගම!W14,ඌවපරණගම!W15,ඌවපරණගම!W16,ඌවපරණගම!W17,ඌවපරණගම!W18,ඌවපරණගම!W19,ඌවපරණගම!W20,ඌවපරණගම!W21,ඌවපරණගම!W22,ඌවපරණගම!W23,ඌවපරණගම!W24,ඌවපරණගම!W25,ඌවපරණගම!W26,ඌවපරණගම!W27,ඌවපරණගම!W28,ඌවපරණගම!W29,ඌවපරණගම!W46,ඌවපරණගම!W47,ඌවපරණගම!W48,ඌවපරණගම!W49,ඌවපරණගම!W50,ඌවපරණගම!W51,ඌවපරණගම!W52,ඌවපරණගම!W53,ඌවපරණගම!W54,ඌවපරණගම!W55,ඌවපරණගම!W56,ඌවපරණගම!W57,ඌවපරණගම!W58,ඌවපරණගම!W59,ඌවපරණගම!W60,ඌවපරණගම!W61,ඌවපරණගම!W62,ඌවපරණගම!W63,ඌවපරණගම!W64,ඌවපරණගම!W65,ඌවපරණගම!W66,ඌවපරණගම!W67,ඌවපරණගම!W68,ඌවපරණගම!W69,ඌවපරණගම!W70,ඌවපරණගම!W71,ඌවපරණගම!W72)</f>
        <v>0</v>
      </c>
      <c r="FW6" s="184">
        <f>SUM(ඌවපරණගම!X9,ඌවපරණගම!X10,ඌවපරණගම!X11,ඌවපරණගම!X12,ඌවපරණගම!X13,ඌවපරණගම!X14,ඌවපරණගම!X15,ඌවපරණගම!X16,ඌවපරණගම!X17,ඌවපරණගම!X18,ඌවපරණගම!X19,ඌවපරණගම!X20,ඌවපරණගම!X21,ඌවපරණගම!X22,ඌවපරණගම!X23,ඌවපරණගම!X24,ඌවපරණගම!X25,ඌවපරණගම!X26,ඌවපරණගම!X27,ඌවපරණගම!X28,ඌවපරණගම!X29,ඌවපරණගම!X46,ඌවපරණගම!X47,ඌවපරණගම!X48,ඌවපරණගම!X49,ඌවපරණගම!X50,ඌවපරණගම!X51,ඌවපරණගම!X52,ඌවපරණගම!X53,ඌවපරණගම!X54,ඌවපරණගම!X55,ඌවපරණගම!X56,ඌවපරණගම!X57,ඌවපරණගම!X58,ඌවපරණගම!X59,ඌවපරණගම!X60,ඌවපරණගම!X61,ඌවපරණගම!X62,ඌවපරණගම!X63,ඌවපරණගම!X64,ඌවපරණගම!X65,ඌවපරණගම!X66,ඌවපරණගම!X67,ඌවපරණගම!X68,ඌවපරණගම!X69,ඌවපරණගම!X70,ඌවපරණගම!X71,ඌවපරණගම!X72)</f>
        <v>4</v>
      </c>
      <c r="FX6" s="184">
        <f>SUM(ඌවපරණගම!Y9,ඌවපරණගම!Y10,ඌවපරණගම!Y11,ඌවපරණගම!Y12,ඌවපරණගම!Y13,ඌවපරණගම!Y14,ඌවපරණගම!Y15,ඌවපරණගම!Y16,ඌවපරණගම!Y17,ඌවපරණගම!Y18,ඌවපරණගම!Y19,ඌවපරණගම!Y20,ඌවපරණගම!Y21,ඌවපරණගම!Y22,ඌවපරණගම!Y23,ඌවපරණගම!Y24,ඌවපරණගම!Y25,ඌවපරණගම!Y26,ඌවපරණගම!Y27,ඌවපරණගම!Y28,ඌවපරණගම!Y29,ඌවපරණගම!Y46,ඌවපරණගම!Y47,ඌවපරණගම!Y48,ඌවපරණගම!Y49,ඌවපරණගම!Y50,ඌවපරණගම!Y51,ඌවපරණගම!Y52,ඌවපරණගම!Y53,ඌවපරණගම!Y54,ඌවපරණගම!Y55,ඌවපරණගම!Y56,ඌවපරණගම!Y57,ඌවපරණගම!Y58,ඌවපරණගම!Y59,ඌවපරණගම!Y60,ඌවපරණගම!Y61,ඌවපරණගම!Y62,ඌවපරණගම!Y63,ඌවපරණගම!Y64,ඌවපරණගම!Y65,ඌවපරණගම!Y66,ඌවපරණගම!Y67,ඌවපරණගම!Y68,ඌවපරණගම!Y69,ඌවපරණගම!Y70,ඌවපරණගම!Y71,ඌවපරණගම!Y72)</f>
        <v>330</v>
      </c>
      <c r="FZ6" s="184">
        <v>1</v>
      </c>
      <c r="GA6" s="778" t="s">
        <v>127</v>
      </c>
      <c r="GB6" s="346" t="s">
        <v>90</v>
      </c>
      <c r="GC6" s="350">
        <f>SUM(GF6:GO6)</f>
        <v>108</v>
      </c>
      <c r="GD6" s="346">
        <f>SUM(GA76)/1000000</f>
        <v>37.799999999999997</v>
      </c>
      <c r="GE6" s="184">
        <f>SUM(සංරචක!GD76)/1000000</f>
        <v>0</v>
      </c>
      <c r="GF6" s="184">
        <f>SUM(වැලිමඩ!O9,වැලිමඩ!O10,වැලිමඩ!O11,වැලිමඩ!O12,වැලිමඩ!O13,වැලිමඩ!O14,වැලිමඩ!O15,වැලිමඩ!O16,වැලිමඩ!O17,වැලිමඩ!O18,වැලිමඩ!O19,වැලිමඩ!O20,වැලිමඩ!O21,වැලිමඩ!O22,වැලිමඩ!O23,වැලිමඩ!O24,වැලිමඩ!O25,වැලිමඩ!O26,වැලිමඩ!O27,වැලිමඩ!O28,වැලිමඩ!O29,වැලිමඩ!O30,වැලිමඩ!O31,වැලිමඩ!O32,වැලිමඩ!O33,වැලිමඩ!O34,වැලිමඩ!O35,වැලිමඩ!O36,වැලිමඩ!O37,වැලිමඩ!O38,වැලිමඩ!O48,වැලිමඩ!O49,වැලිමඩ!O50,වැලිමඩ!O51,වැලිමඩ!O52,වැලිමඩ!O53,වැලිමඩ!O54,වැලිමඩ!O55,වැලිමඩ!O56,වැලිමඩ!O57,වැලිමඩ!O58,වැලිමඩ!O59,වැලිමඩ!O60,වැලිමඩ!O61,වැලිමඩ!O62,වැලිමඩ!O63,වැලිමඩ!O64,වැලිමඩ!O65,වැලිමඩ!O66,වැලිමඩ!O67,වැලිමඩ!O68,වැලිමඩ!O69,වැලිමඩ!O70,වැලිමඩ!O71,වැලිමඩ!O72,වැලිමඩ!O73,වැලිමඩ!O74,වැලිමඩ!O75,වැලිමඩ!O76,වැලිමඩ!O77,වැලිමඩ!O78,වැලිමඩ!O79,වැලිමඩ!O80,වැලිමඩ!O81,වැලිමඩ!O82,වැලිමඩ!O83,වැලිමඩ!O84,වැලිමඩ!O85,වැලිමඩ!O86,වැලිමඩ!O87,වැලිමඩ!O88,වැලිමඩ!O89,වැලිමඩ!O90,වැලිමඩ!O91,වැලිමඩ!O92,වැලිමඩ!O93,වැලිමඩ!O94,වැලිමඩ!O95,වැලිමඩ!O96,වැලිමඩ!O97,වැලිමඩ!O98,වැලිමඩ!O99,වැලිමඩ!O100,වැලිමඩ!O101,වැලිමඩ!O102,වැලිමඩ!O103,වැලිමඩ!O104,වැලිමඩ!O105,වැලිමඩ!O106,වැලිමඩ!O107,වැලිමඩ!O108,වැලිමඩ!O109,වැලිමඩ!O110,වැලිමඩ!O111,වැලිමඩ!O112,වැලිමඩ!O113,වැලිමඩ!O114,වැලිමඩ!O115,වැලිමඩ!O116,වැලිමඩ!O117,වැලිමඩ!O118,වැලිමඩ!O119,වැලිමඩ!O120,වැලිමඩ!O121,වැලිමඩ!O122,වැලිමඩ!O123,වැලිමඩ!O124,වැලිමඩ!O125)</f>
        <v>36</v>
      </c>
      <c r="GG6" s="184">
        <f>SUM(වැලිමඩ!P9,වැලිමඩ!P10,වැලිමඩ!P11,වැලිමඩ!P12,වැලිමඩ!P13,වැලිමඩ!P14,වැලිමඩ!P15,වැලිමඩ!P16,වැලිමඩ!P17,වැලිමඩ!P18,වැලිමඩ!P19,වැලිමඩ!P20,වැලිමඩ!P21,වැලිමඩ!P22,වැලිමඩ!P23,වැලිමඩ!P24,වැලිමඩ!P25,වැලිමඩ!P26,වැලිමඩ!P27,වැලිමඩ!P28,වැලිමඩ!P29,වැලිමඩ!P30,වැලිමඩ!P31,වැලිමඩ!P32,වැලිමඩ!P33,වැලිමඩ!P34,වැලිමඩ!P35,වැලිමඩ!P36,වැලිමඩ!P37,වැලිමඩ!P38,වැලිමඩ!P48,වැලිමඩ!P49,වැලිමඩ!P50,වැලිමඩ!P51,වැලිමඩ!P52,වැලිමඩ!P53,වැලිමඩ!P54,වැලිමඩ!P55,වැලිමඩ!P56,වැලිමඩ!P57,වැලිමඩ!P58,වැලිමඩ!P59,වැලිමඩ!P60,වැලිමඩ!P61,වැලිමඩ!P62,වැලිමඩ!P63,වැලිමඩ!P64,වැලිමඩ!P65,වැලිමඩ!P66,වැලිමඩ!P67,වැලිමඩ!P68,වැලිමඩ!P69,වැලිමඩ!P70,වැලිමඩ!P71,වැලිමඩ!P72,වැලිමඩ!P73,වැලිමඩ!P74,වැලිමඩ!P75,වැලිමඩ!P76,වැලිමඩ!P77,වැලිමඩ!P78,වැලිමඩ!P79,වැලිමඩ!P80,වැලිමඩ!P81,වැලිමඩ!P82,වැලිමඩ!P83,වැලිමඩ!P84,වැලිමඩ!P85,වැලිමඩ!P86,වැලිමඩ!P87,වැලිමඩ!P88,වැලිමඩ!P89,වැලිමඩ!P90,වැලිමඩ!P91,වැලිමඩ!P92,වැලිමඩ!P93,වැලිමඩ!P94,වැලිමඩ!P95,වැලිමඩ!P96,වැලිමඩ!P97,වැලිමඩ!P98,වැලිමඩ!P99,වැලිමඩ!P100,වැලිමඩ!P101,වැලිමඩ!P102,වැලිමඩ!P103,වැලිමඩ!P104,වැලිමඩ!P105,වැලිමඩ!P106,වැලිමඩ!P107,වැලිමඩ!P108,වැලිමඩ!P109,වැලිමඩ!P110,වැලිමඩ!P111,වැලිමඩ!P112,වැලිමඩ!P113,වැලිමඩ!P114,වැලිමඩ!P115,වැලිමඩ!P116,වැලිමඩ!P117,වැලිමඩ!P118,වැලිමඩ!P119,වැලිමඩ!P120,වැලිමඩ!P121,වැලිමඩ!P122,වැලිමඩ!P123,වැලිමඩ!P124,වැලිමඩ!P125)</f>
        <v>68</v>
      </c>
      <c r="GH6" s="184">
        <f>SUM(වැලිමඩ!Q9,වැලිමඩ!Q10,වැලිමඩ!Q11,වැලිමඩ!Q12,වැලිමඩ!Q13,වැලිමඩ!Q14,වැලිමඩ!Q15,වැලිමඩ!Q16,වැලිමඩ!Q17,වැලිමඩ!Q18,වැලිමඩ!Q19,වැලිමඩ!Q20,වැලිමඩ!Q21,වැලිමඩ!Q22,වැලිමඩ!Q23,වැලිමඩ!Q24,වැලිමඩ!Q25,වැලිමඩ!Q26,වැලිමඩ!Q27,වැලිමඩ!Q28,වැලිමඩ!Q29,වැලිමඩ!Q30,වැලිමඩ!Q31,වැලිමඩ!Q32,වැලිමඩ!Q33,වැලිමඩ!Q34,වැලිමඩ!Q35,වැලිමඩ!Q36,වැලිමඩ!Q37,වැලිමඩ!Q38,වැලිමඩ!Q48,වැලිමඩ!Q49,වැලිමඩ!Q50,වැලිමඩ!Q51,වැලිමඩ!Q52,වැලිමඩ!Q53,වැලිමඩ!Q54,වැලිමඩ!Q55,වැලිමඩ!Q56,වැලිමඩ!Q57,වැලිමඩ!Q58,වැලිමඩ!Q59,වැලිමඩ!Q60,වැලිමඩ!Q61,වැලිමඩ!Q62,වැලිමඩ!Q63,වැලිමඩ!Q64,වැලිමඩ!Q65,වැලිමඩ!Q66,වැලිමඩ!Q67,වැලිමඩ!Q68,වැලිමඩ!Q69,වැලිමඩ!Q70,වැලිමඩ!Q71,වැලිමඩ!Q72,වැලිමඩ!Q73,වැලිමඩ!Q74,වැලිමඩ!Q75,වැලිමඩ!Q76,වැලිමඩ!Q77,වැලිමඩ!Q78,වැලිමඩ!Q79,වැලිමඩ!Q80,වැලිමඩ!Q81,වැලිමඩ!Q82,වැලිමඩ!Q83,වැලිමඩ!Q84,වැලිමඩ!Q85,වැලිමඩ!Q86,වැලිමඩ!Q87,වැලිමඩ!Q88,වැලිමඩ!Q89,වැලිමඩ!Q90,වැලිමඩ!Q91,වැලිමඩ!Q92,වැලිමඩ!Q93,වැලිමඩ!Q94,වැලිමඩ!Q95,වැලිමඩ!Q96,වැලිමඩ!Q97,වැලිමඩ!Q98,වැලිමඩ!Q99,වැලිමඩ!Q100,වැලිමඩ!Q101,වැලිමඩ!Q102,වැලිමඩ!Q103,වැලිමඩ!Q104,වැලිමඩ!Q105,වැලිමඩ!Q106,වැලිමඩ!Q107,වැලිමඩ!Q108,වැලිමඩ!Q109,වැලිමඩ!Q110,වැලිමඩ!Q111,වැලිමඩ!Q112,වැලිමඩ!Q113,වැලිමඩ!Q114,වැලිමඩ!Q115,වැලිමඩ!Q116,වැලිමඩ!Q117,වැලිමඩ!Q118,වැලිමඩ!Q119,වැලිමඩ!Q120,වැලිමඩ!Q121,වැලිමඩ!Q122,වැලිමඩ!Q123,වැලිමඩ!Q124,වැලිමඩ!Q125)</f>
        <v>0</v>
      </c>
      <c r="GI6" s="184">
        <f>SUM(වැලිමඩ!R9,වැලිමඩ!R10,වැලිමඩ!R11,වැලිමඩ!R12,වැලිමඩ!R13,වැලිමඩ!R14,වැලිමඩ!R15,වැලිමඩ!R16,වැලිමඩ!R17,වැලිමඩ!R18,වැලිමඩ!R19,වැලිමඩ!R20,වැලිමඩ!R21,වැලිමඩ!R22,වැලිමඩ!R23,වැලිමඩ!R24,වැලිමඩ!R25,වැලිමඩ!R26,වැලිමඩ!R27,වැලිමඩ!R28,වැලිමඩ!R29,වැලිමඩ!R30,වැලිමඩ!R31,වැලිමඩ!R32,වැලිමඩ!R33,වැලිමඩ!R34,වැලිමඩ!R35,වැලිමඩ!R36,වැලිමඩ!R37,වැලිමඩ!R38,වැලිමඩ!R48,වැලිමඩ!R49,වැලිමඩ!R50,වැලිමඩ!R51,වැලිමඩ!R52,වැලිමඩ!R53,වැලිමඩ!R54,වැලිමඩ!R55,වැලිමඩ!R56,වැලිමඩ!R57,වැලිමඩ!R58,වැලිමඩ!R59,වැලිමඩ!R60,වැලිමඩ!R61,වැලිමඩ!R62,වැලිමඩ!R63,වැලිමඩ!R64,වැලිමඩ!R65,වැලිමඩ!R66,වැලිමඩ!R67,වැලිමඩ!R68,වැලිමඩ!R69,වැලිමඩ!R70,වැලිමඩ!R71,වැලිමඩ!R72,වැලිමඩ!R73,වැලිමඩ!R74,වැලිමඩ!R75,වැලිමඩ!R76,වැලිමඩ!R77,වැලිමඩ!R78,වැලිමඩ!R79,වැලිමඩ!R80,වැලිමඩ!R81,වැලිමඩ!R82,වැලිමඩ!R83,වැලිමඩ!R84,වැලිමඩ!R85,වැලිමඩ!R86,වැලිමඩ!R87,වැලිමඩ!R88,වැලිමඩ!R89,වැලිමඩ!R90,වැලිමඩ!R91,වැලිමඩ!R92,වැලිමඩ!R93,වැලිමඩ!R94,වැලිමඩ!R95,වැලිමඩ!R96,වැලිමඩ!R97,වැලිමඩ!R98,වැලිමඩ!R99,වැලිමඩ!R100,වැලිමඩ!R101,වැලිමඩ!R102,වැලිමඩ!R103,වැලිමඩ!R104,වැලිමඩ!R105,වැලිමඩ!R106,වැලිමඩ!R107,වැලිමඩ!R108,වැලිමඩ!R109,වැලිමඩ!R110,වැලිමඩ!R111,වැලිමඩ!R112,වැලිමඩ!R113,වැලිමඩ!R114,වැලිමඩ!R115,වැලිමඩ!R116,වැලිමඩ!R117,වැලිමඩ!R118,වැලිමඩ!R119,වැලිමඩ!R120,වැලිමඩ!R121,වැලිමඩ!R122,වැලිමඩ!R123,වැලිමඩ!R124,වැලිමඩ!R125)</f>
        <v>0</v>
      </c>
      <c r="GJ6" s="184">
        <f>SUM(වැලිමඩ!S9,වැලිමඩ!S10,වැලිමඩ!S11,වැලිමඩ!S12,වැලිමඩ!S13,වැලිමඩ!S14,වැලිමඩ!S15,වැලිමඩ!S16,වැලිමඩ!S17,වැලිමඩ!S18,වැලිමඩ!S19,වැලිමඩ!S20,වැලිමඩ!S21,වැලිමඩ!S22,වැලිමඩ!S23,වැලිමඩ!S24,වැලිමඩ!S25,වැලිමඩ!S26,වැලිමඩ!S27,වැලිමඩ!S28,වැලිමඩ!S29,වැලිමඩ!S30,වැලිමඩ!S31,වැලිමඩ!S32,වැලිමඩ!S33,වැලිමඩ!S34,වැලිමඩ!S35,වැලිමඩ!S36,වැලිමඩ!S37,වැලිමඩ!S38,වැලිමඩ!S48,වැලිමඩ!S49,වැලිමඩ!S50,වැලිමඩ!S51,වැලිමඩ!S52,වැලිමඩ!S53,වැලිමඩ!S54,වැලිමඩ!S55,වැලිමඩ!S56,වැලිමඩ!S57,වැලිමඩ!S58,වැලිමඩ!S59,වැලිමඩ!S60,වැලිමඩ!S61,වැලිමඩ!S62,වැලිමඩ!S63,වැලිමඩ!S64,වැලිමඩ!S65,වැලිමඩ!S66,වැලිමඩ!S67,වැලිමඩ!S68,වැලිමඩ!S69,වැලිමඩ!S70,වැලිමඩ!S71,වැලිමඩ!S72,වැලිමඩ!S73,වැලිමඩ!S74,වැලිමඩ!S75,වැලිමඩ!S76,වැලිමඩ!S77,වැලිමඩ!S78,වැලිමඩ!S79,වැලිමඩ!S80,වැලිමඩ!S81,වැලිමඩ!S82,වැලිමඩ!S83,වැලිමඩ!S84,වැලිමඩ!S85,වැලිමඩ!S86,වැලිමඩ!S87,වැලිමඩ!S88,වැලිමඩ!S89,වැලිමඩ!S90,වැලිමඩ!S91,වැලිමඩ!S92,වැලිමඩ!S93,වැලිමඩ!S94,වැලිමඩ!S95,වැලිමඩ!S96,වැලිමඩ!S97,වැලිමඩ!S98,වැලිමඩ!S99,වැලිමඩ!S100,වැලිමඩ!S101,වැලිමඩ!S102,වැලිමඩ!S103,වැලිමඩ!S104,වැලිමඩ!S105,වැලිමඩ!S106,වැලිමඩ!S107,වැලිමඩ!S108,වැලිමඩ!S109,වැලිමඩ!S110,වැලිමඩ!S111,වැලිමඩ!S112,වැලිමඩ!S113,වැලිමඩ!S114,වැලිමඩ!S115,වැලිමඩ!S116,වැලිමඩ!S117,වැලිමඩ!S118,වැලිමඩ!S119,වැලිමඩ!S120,වැලිමඩ!S121,වැලිමඩ!S122,වැලිමඩ!S123,වැලිමඩ!S124,වැලිමඩ!S125)</f>
        <v>0</v>
      </c>
      <c r="GK6" s="184">
        <f>SUM(වැලිමඩ!T9,වැලිමඩ!T10,වැලිමඩ!T11,වැලිමඩ!T12,වැලිමඩ!T13,වැලිමඩ!T14,වැලිමඩ!T15,වැලිමඩ!T16,වැලිමඩ!T17,වැලිමඩ!T18,වැලිමඩ!T19,වැලිමඩ!T20,වැලිමඩ!T21,වැලිමඩ!T22,වැලිමඩ!T23,වැලිමඩ!T24,වැලිමඩ!T25,වැලිමඩ!T26,වැලිමඩ!T27,වැලිමඩ!T28,වැලිමඩ!T29,වැලිමඩ!T30,වැලිමඩ!T31,වැලිමඩ!T32,වැලිමඩ!T33,වැලිමඩ!T34,වැලිමඩ!T35,වැලිමඩ!T36,වැලිමඩ!T37,වැලිමඩ!T38,වැලිමඩ!T48,වැලිමඩ!T49,වැලිමඩ!T50,වැලිමඩ!T51,වැලිමඩ!T52,වැලිමඩ!T53,වැලිමඩ!T54,වැලිමඩ!T55,වැලිමඩ!T56,වැලිමඩ!T57,වැලිමඩ!T58,වැලිමඩ!T59,වැලිමඩ!T60,වැලිමඩ!T61,වැලිමඩ!T62,වැලිමඩ!T63,වැලිමඩ!T64,වැලිමඩ!T65,වැලිමඩ!T66,වැලිමඩ!T67,වැලිමඩ!T68,වැලිමඩ!T69,වැලිමඩ!T70,වැලිමඩ!T71,වැලිමඩ!T72,වැලිමඩ!T73,වැලිමඩ!T74,වැලිමඩ!T75,වැලිමඩ!T76,වැලිමඩ!T77,වැලිමඩ!T78,වැලිමඩ!T79,වැලිමඩ!T80,වැලිමඩ!T81,වැලිමඩ!T82,වැලිමඩ!T83,වැලිමඩ!T84,වැලිමඩ!T85,වැලිමඩ!T86,වැලිමඩ!T87,වැලිමඩ!T88,වැලිමඩ!T89,වැලිමඩ!T90,වැලිමඩ!T91,වැලිමඩ!T92,වැලිමඩ!T93,වැලිමඩ!T94,වැලිමඩ!T95,වැලිමඩ!T96,වැලිමඩ!T97,වැලිමඩ!T98,වැලිමඩ!T99,වැලිමඩ!T100,වැලිමඩ!T101,වැලිමඩ!T102,වැලිමඩ!T103,වැලිමඩ!T104,වැලිමඩ!T105,වැලිමඩ!T106,වැලිමඩ!T107,වැලිමඩ!T108,වැලිමඩ!T109,වැලිමඩ!T110,වැලිමඩ!T111,වැලිමඩ!T112,වැලිමඩ!T113,වැලිමඩ!T114,වැලිමඩ!T115,වැලිමඩ!T116,වැලිමඩ!T117,වැලිමඩ!T118,වැලිමඩ!T119,වැලිමඩ!T120,වැලිමඩ!T121,වැලිමඩ!T122,වැලිමඩ!T123,වැලිමඩ!T124,වැලිමඩ!T125)</f>
        <v>0</v>
      </c>
      <c r="GL6" s="184">
        <f>SUM(වැලිමඩ!U9,වැලිමඩ!U10,වැලිමඩ!U11,වැලිමඩ!U12,වැලිමඩ!U13,වැලිමඩ!U14,වැලිමඩ!U15,වැලිමඩ!U16,වැලිමඩ!U17,වැලිමඩ!U18,වැලිමඩ!U19,වැලිමඩ!U20,වැලිමඩ!U21,වැලිමඩ!U22,වැලිමඩ!U23,වැලිමඩ!U24,වැලිමඩ!U25,වැලිමඩ!U26,වැලිමඩ!U27,වැලිමඩ!U28,වැලිමඩ!U29,වැලිමඩ!U30,වැලිමඩ!U31,වැලිමඩ!U32,වැලිමඩ!U33,වැලිමඩ!U34,වැලිමඩ!U35,වැලිමඩ!U36,වැලිමඩ!U37,වැලිමඩ!U38,වැලිමඩ!U48,වැලිමඩ!U49,වැලිමඩ!U50,වැලිමඩ!U51,වැලිමඩ!U52,වැලිමඩ!U53,වැලිමඩ!U54,වැලිමඩ!U55,වැලිමඩ!U56,වැලිමඩ!U57,වැලිමඩ!U58,වැලිමඩ!U59,වැලිමඩ!U60,වැලිමඩ!U61,වැලිමඩ!U62,වැලිමඩ!U63,වැලිමඩ!U64,වැලිමඩ!U65,වැලිමඩ!U66,වැලිමඩ!U67,වැලිමඩ!U68,වැලිමඩ!U69,වැලිමඩ!U70,වැලිමඩ!U71,වැලිමඩ!U72,වැලිමඩ!U73,වැලිමඩ!U74,වැලිමඩ!U75,වැලිමඩ!U76,වැලිමඩ!U77,වැලිමඩ!U78,වැලිමඩ!U79,වැලිමඩ!U80,වැලිමඩ!U81,වැලිමඩ!U82,වැලිමඩ!U83,වැලිමඩ!U84,වැලිමඩ!U85,වැලිමඩ!U86,වැලිමඩ!U87,වැලිමඩ!U88,වැලිමඩ!U89,වැලිමඩ!U90,වැලිමඩ!U91,වැලිමඩ!U92,වැලිමඩ!U93,වැලිමඩ!U94,වැලිමඩ!U95,වැලිමඩ!U96,වැලිමඩ!U97,වැලිමඩ!U98,වැලිමඩ!U99,වැලිමඩ!U100,වැලිමඩ!U101,වැලිමඩ!U102,වැලිමඩ!U103,වැලිමඩ!U104,වැලිමඩ!U105,වැලිමඩ!U106,වැලිමඩ!U107,වැලිමඩ!U108,වැලිමඩ!U109,වැලිමඩ!U110,වැලිමඩ!U111,වැලිමඩ!U112,වැලිමඩ!U113,වැලිමඩ!U114,වැලිමඩ!U115,වැලිමඩ!U116,වැලිමඩ!U117,වැලිමඩ!U118,වැලිමඩ!U119,වැලිමඩ!U120,වැලිමඩ!U121,වැලිමඩ!U122,වැලිමඩ!U123,වැලිමඩ!U124,වැලිමඩ!U125)</f>
        <v>0</v>
      </c>
      <c r="GM6" s="184">
        <f>SUM(වැලිමඩ!V9,වැලිමඩ!V10,වැලිමඩ!V11,වැලිමඩ!V12,වැලිමඩ!V13,වැලිමඩ!V14,වැලිමඩ!V15,වැලිමඩ!V16,වැලිමඩ!V17,වැලිමඩ!V18,වැලිමඩ!V19,වැලිමඩ!V20,වැලිමඩ!V21,වැලිමඩ!V22,වැලිමඩ!V23,වැලිමඩ!V24,වැලිමඩ!V25,වැලිමඩ!V26,වැලිමඩ!V27,වැලිමඩ!V28,වැලිමඩ!V29,වැලිමඩ!V30,වැලිමඩ!V31,වැලිමඩ!V32,වැලිමඩ!V33,වැලිමඩ!V34,වැලිමඩ!V35,වැලිමඩ!V36,වැලිමඩ!V37,වැලිමඩ!V38,වැලිමඩ!V48,වැලිමඩ!V49,වැලිමඩ!V50,වැලිමඩ!V51,වැලිමඩ!V52,වැලිමඩ!V53,වැලිමඩ!V54,වැලිමඩ!V55,වැලිමඩ!V56,වැලිමඩ!V57,වැලිමඩ!V58,වැලිමඩ!V59,වැලිමඩ!V60,වැලිමඩ!V61,වැලිමඩ!V62,වැලිමඩ!V63,වැලිමඩ!V64,වැලිමඩ!V65,වැලිමඩ!V66,වැලිමඩ!V67,වැලිමඩ!V68,වැලිමඩ!V69,වැලිමඩ!V70,වැලිමඩ!V71,වැලිමඩ!V72,වැලිමඩ!V73,වැලිමඩ!V74,වැලිමඩ!V75,වැලිමඩ!V76,වැලිමඩ!V77,වැලිමඩ!V78,වැලිමඩ!V79,වැලිමඩ!V80,වැලිමඩ!V81,වැලිමඩ!V82,වැලිමඩ!V83,වැලිමඩ!V84,වැලිමඩ!V85,වැලිමඩ!V86,වැලිමඩ!V87,වැලිමඩ!V88,වැලිමඩ!V89,වැලිමඩ!V90,වැලිමඩ!V91,වැලිමඩ!V92,වැලිමඩ!V93,වැලිමඩ!V94,වැලිමඩ!V95,වැලිමඩ!V96,වැලිමඩ!V97,වැලිමඩ!V98,වැලිමඩ!V99,වැලිමඩ!V100,වැලිමඩ!V101,වැලිමඩ!V102,වැලිමඩ!V103,වැලිමඩ!V104,වැලිමඩ!V105,වැලිමඩ!V106,වැලිමඩ!V107,වැලිමඩ!V108,වැලිමඩ!V109,වැලිමඩ!V110,වැලිමඩ!V111,වැලිමඩ!V112,වැලිමඩ!V113,වැලිමඩ!V114,වැලිමඩ!V115,වැලිමඩ!V116,වැලිමඩ!V117,වැලිමඩ!V118,වැලිමඩ!V119,වැලිමඩ!V120,වැලිමඩ!V121,වැලිමඩ!V122,වැලිමඩ!V123,වැලිමඩ!V124,වැලිමඩ!V125)</f>
        <v>0</v>
      </c>
      <c r="GN6" s="184">
        <f>SUM(වැලිමඩ!W9,වැලිමඩ!W10,වැලිමඩ!W11,වැලිමඩ!W12,වැලිමඩ!W13,වැලිමඩ!W14,වැලිමඩ!W15,වැලිමඩ!W16,වැලිමඩ!W17,වැලිමඩ!W18,වැලිමඩ!W19,වැලිමඩ!W20,වැලිමඩ!W21,වැලිමඩ!W22,වැලිමඩ!W23,වැලිමඩ!W24,වැලිමඩ!W25,වැලිමඩ!W26,වැලිමඩ!W27,වැලිමඩ!W28,වැලිමඩ!W29,වැලිමඩ!W30,වැලිමඩ!W31,වැලිමඩ!W32,වැලිමඩ!W33,වැලිමඩ!W34,වැලිමඩ!W35,වැලිමඩ!W36,වැලිමඩ!W37,වැලිමඩ!W38,වැලිමඩ!W48,වැලිමඩ!W49,වැලිමඩ!W50,වැලිමඩ!W51,වැලිමඩ!W52,වැලිමඩ!W53,වැලිමඩ!W54,වැලිමඩ!W55,වැලිමඩ!W56,වැලිමඩ!W57,වැලිමඩ!W58,වැලිමඩ!W59,වැලිමඩ!W60,වැලිමඩ!W61,වැලිමඩ!W62,වැලිමඩ!W63,වැලිමඩ!W64,වැලිමඩ!W65,වැලිමඩ!W66,වැලිමඩ!W67,වැලිමඩ!W68,වැලිමඩ!W69,වැලිමඩ!W70,වැලිමඩ!W71,වැලිමඩ!W72,වැලිමඩ!W73,වැලිමඩ!W74,වැලිමඩ!W75,වැලිමඩ!W76,වැලිමඩ!W77,වැලිමඩ!W78,වැලිමඩ!W79,වැලිමඩ!W80,වැලිමඩ!W81,වැලිමඩ!W82,වැලිමඩ!W83,වැලිමඩ!W84,වැලිමඩ!W85,වැලිමඩ!W86,වැලිමඩ!W87,වැලිමඩ!W88,වැලිමඩ!W89,වැලිමඩ!W90,වැලිමඩ!W91,වැලිමඩ!W92,වැලිමඩ!W93,වැලිමඩ!W94,වැලිමඩ!W95,වැලිමඩ!W96,වැලිමඩ!W97,වැලිමඩ!W98,වැලිමඩ!W99,වැලිමඩ!W100,වැලිමඩ!W101,වැලිමඩ!W102,වැලිමඩ!W103,වැලිමඩ!W104,වැලිමඩ!W105,වැලිමඩ!W106,වැලිමඩ!W107,වැලිමඩ!W108,වැලිමඩ!W109,වැලිමඩ!W110,වැලිමඩ!W111,වැලිමඩ!W112,වැලිමඩ!W113,වැලිමඩ!W114,වැලිමඩ!W115,වැලිමඩ!W116,වැලිමඩ!W117,වැලිමඩ!W118,වැලිමඩ!W119,වැලිමඩ!W120,වැලිමඩ!W121,වැලිමඩ!W122,වැලිමඩ!W123,වැලිමඩ!W124,වැලිමඩ!W125)</f>
        <v>0</v>
      </c>
      <c r="GO6" s="184">
        <f>SUM(වැලිමඩ!X9,වැලිමඩ!X10,වැලිමඩ!X11,වැලිමඩ!X12,වැලිමඩ!X13,වැලිමඩ!X14,වැලිමඩ!X15,වැලිමඩ!X16,වැලිමඩ!X17,වැලිමඩ!X18,වැලිමඩ!X19,වැලිමඩ!X20,වැලිමඩ!X21,වැලිමඩ!X22,වැලිමඩ!X23,වැලිමඩ!X24,වැලිමඩ!X25,වැලිමඩ!X26,වැලිමඩ!X27,වැලිමඩ!X28,වැලිමඩ!X29,වැලිමඩ!X30,වැලිමඩ!X31,වැලිමඩ!X32,වැලිමඩ!X33,වැලිමඩ!X34,වැලිමඩ!X35,වැලිමඩ!X36,වැලිමඩ!X37,වැලිමඩ!X38,වැලිමඩ!X48,වැලිමඩ!X49,වැලිමඩ!X50,වැලිමඩ!X51,වැලිමඩ!X52,වැලිමඩ!X53,වැලිමඩ!X54,වැලිමඩ!X55,වැලිමඩ!X56,වැලිමඩ!X57,වැලිමඩ!X58,වැලිමඩ!X59,වැලිමඩ!X60,වැලිමඩ!X61,වැලිමඩ!X62,වැලිමඩ!X63,වැලිමඩ!X64,වැලිමඩ!X65,වැලිමඩ!X66,වැලිමඩ!X67,වැලිමඩ!X68,වැලිමඩ!X69,වැලිමඩ!X70,වැලිමඩ!X71,වැලිමඩ!X72,වැලිමඩ!X73,වැලිමඩ!X74,වැලිමඩ!X75,වැලිමඩ!X76,වැලිමඩ!X77,වැලිමඩ!X78,වැලිමඩ!X79,වැලිමඩ!X80,වැලිමඩ!X81,වැලිමඩ!X82,වැලිමඩ!X83,වැලිමඩ!X84,වැලිමඩ!X85,වැලිමඩ!X86,වැලිමඩ!X87,වැලිමඩ!X88,වැලිමඩ!X89,වැලිමඩ!X90,වැලිමඩ!X91,වැලිමඩ!X92,වැලිමඩ!X93,වැලිමඩ!X94,වැලිමඩ!X95,වැලිමඩ!X96,වැලිමඩ!X97,වැලිමඩ!X98,වැලිමඩ!X99,වැලිමඩ!X100,වැලිමඩ!X101,වැලිමඩ!X102,වැලිමඩ!X103,වැලිමඩ!X104,වැලිමඩ!X105,වැලිමඩ!X106,වැලිමඩ!X107,වැලිමඩ!X108,වැලිමඩ!X109,වැලිමඩ!X110,වැලිමඩ!X111,වැලිමඩ!X112,වැලිමඩ!X113,වැලිමඩ!X114,වැලිමඩ!X115,වැලිමඩ!X116,වැලිමඩ!X117,වැලිමඩ!X118,වැලිමඩ!X119,වැලිමඩ!X120,වැලිමඩ!X121,වැලිමඩ!X122,වැලිමඩ!X123,වැලිමඩ!X124,වැලිමඩ!X125)</f>
        <v>4</v>
      </c>
      <c r="GP6" s="184">
        <f>SUM(වැලිමඩ!Y9,වැලිමඩ!Y10,වැලිමඩ!Y11,වැලිමඩ!Y12,වැලිමඩ!Y13,වැලිමඩ!Y14,වැලිමඩ!Y15,වැලිමඩ!Y16,වැලිමඩ!Y17,වැලිමඩ!Y18,වැලිමඩ!Y19,වැලිමඩ!Y20,වැලිමඩ!Y21,වැලිමඩ!Y22,වැලිමඩ!Y23,වැලිමඩ!Y24,වැලිමඩ!Y25,වැලිමඩ!Y26,වැලිමඩ!Y27,වැලිමඩ!Y28,වැලිමඩ!Y29,වැලිමඩ!Y30,වැලිමඩ!Y31,වැලිමඩ!Y32,වැලිමඩ!Y33,වැලිමඩ!Y34,වැලිමඩ!Y35,වැලිමඩ!Y36,වැලිමඩ!Y37,වැලිමඩ!Y38,වැලිමඩ!Y48,වැලිමඩ!Y49,වැලිමඩ!Y50,වැලිමඩ!Y51,වැලිමඩ!Y52,වැලිමඩ!Y53,වැලිමඩ!Y54,වැලිමඩ!Y55,වැලිමඩ!Y56,වැලිමඩ!Y57,වැලිමඩ!Y58,වැලිමඩ!Y59,වැලිමඩ!Y60,වැලිමඩ!Y61,වැලිමඩ!Y62,වැලිමඩ!Y63,වැලිමඩ!Y64,වැලිමඩ!Y65,වැලිමඩ!Y66,වැලිමඩ!Y67,වැලිමඩ!Y68,වැලිමඩ!Y69,වැලිමඩ!Y70,වැලිමඩ!Y71,වැලිමඩ!Y72,වැලිමඩ!Y73,වැලිමඩ!Y74,වැලිමඩ!Y75,වැලිමඩ!Y76,වැලිමඩ!Y77,වැලිමඩ!Y78,වැලිමඩ!Y79,වැලිමඩ!Y80,වැලිමඩ!Y81,වැලිමඩ!Y82,වැලිමඩ!Y83,වැලිමඩ!Y84,වැලිමඩ!Y85,වැලිමඩ!Y86,වැලිමඩ!Y87,වැලිමඩ!Y88,වැලිමඩ!Y89,වැලිමඩ!Y90,වැලිමඩ!Y91,වැලිමඩ!Y92,වැලිමඩ!Y93,වැලිමඩ!Y94,වැලිමඩ!Y95,වැලිමඩ!Y96,වැලිමඩ!Y97,වැලිමඩ!Y98,වැලිමඩ!Y99,වැලිමඩ!Y100,වැලිමඩ!Y101,වැලිමඩ!Y102,වැලිමඩ!Y103,වැලිමඩ!Y104,වැලිමඩ!Y105,වැලිමඩ!Y106,වැලිමඩ!Y107,වැලිමඩ!Y108,වැලිමඩ!Y109,වැලිමඩ!Y110,වැලිමඩ!Y111,වැලිමඩ!Y112,වැලිමඩ!Y113,වැලිමඩ!Y114,වැලිමඩ!Y115,වැලිමඩ!Y116,වැලිමඩ!Y117,වැලිමඩ!Y118,වැලිමඩ!Y119,වැලිමඩ!Y120,වැලිමඩ!Y121,වැලිමඩ!Y122,වැලිමඩ!Y123,වැලිමඩ!Y124,වැලිමඩ!Y125)</f>
        <v>0</v>
      </c>
      <c r="GR6" s="184">
        <v>1</v>
      </c>
      <c r="GS6" s="778" t="s">
        <v>127</v>
      </c>
      <c r="GT6" s="346" t="s">
        <v>90</v>
      </c>
      <c r="GU6" s="350">
        <f>SUM(GX6:HG6)</f>
        <v>59</v>
      </c>
      <c r="GV6" s="346">
        <f>SUM(GS73)/1000000</f>
        <v>30</v>
      </c>
      <c r="GW6" s="233">
        <f>SUM(GV73)/1000000</f>
        <v>0</v>
      </c>
      <c r="GX6" s="184">
        <f>SUM(බණ්ඩාරවෙල!O9,බණ්ඩාරවෙල!O10,බණ්ඩාරවෙල!O11,බණ්ඩාරවෙල!O12,බණ්ඩාරවෙල!O13,බණ්ඩාරවෙල!O14,බණ්ඩාරවෙල!O15,බණ්ඩාරවෙල!O16,බණ්ඩාරවෙල!O17,බණ්ඩාරවෙල!O18,බණ්ඩාරවෙල!O19,බණ්ඩාරවෙල!O20,බණ්ඩාරවෙල!O21,බණ්ඩාරවෙල!O22,බණ්ඩාරවෙල!O23,බණ්ඩාරවෙල!O24,බණ්ඩාරවෙල!O25,බණ්ඩාරවෙල!O41,බණ්ඩාරවෙල!O42,බණ්ඩාරවෙල!O43,බණ්ඩාරවෙල!O44,බණ්ඩාරවෙල!O45,බණ්ඩාරවෙල!O46,බණ්ඩාරවෙල!O47,බණ්ඩාරවෙල!O48,බණ්ඩාරවෙල!O49,බණ්ඩාරවෙල!O50,බණ්ඩාරවෙල!O51,බණ්ඩාරවෙල!O52,බණ්ඩාරවෙල!O53,බණ්ඩාරවෙල!O54,බණ්ඩාරවෙල!O55,බණ්ඩාරවෙල!O56,බණ්ඩාරවෙල!O57,බණ්ඩාරවෙල!O58,බණ්ඩාරවෙල!O59,බණ්ඩාරවෙල!O60,බණ්ඩාරවෙල!O61,බණ්ඩාරවෙල!O62,බණ්ඩාරවෙල!O63,බණ්ඩාරවෙල!O64,බණ්ඩාරවෙල!O65,බණ්ඩාරවෙල!O66,බණ්ඩාරවෙල!O67,බණ්ඩාරවෙල!O68,බණ්ඩාරවෙල!O69,බණ්ඩාරවෙල!O70,බණ්ඩාරවෙල!O71,බණ්ඩාරවෙල!O72,බණ්ඩාරවෙල!O73,බණ්ඩාරවෙල!O74,බණ්ඩාරවෙල!O75,බණ්ඩාරවෙල!O76,බණ්ඩාරවෙල!O77,බණ්ඩාරවෙල!O78,බණ්ඩාරවෙල!O79,බණ්ඩාරවෙල!O80,බණ්ඩාරවෙල!O81,බණ්ඩාරවෙල!O98)</f>
        <v>37</v>
      </c>
      <c r="GY6" s="184">
        <f>SUM(බණ්ඩාරවෙල!P9,බණ්ඩාරවෙල!P10,බණ්ඩාරවෙල!P11,බණ්ඩාරවෙල!P12,බණ්ඩාරවෙල!P13,බණ්ඩාරවෙල!P14,බණ්ඩාරවෙල!P15,බණ්ඩාරවෙල!P16,බණ්ඩාරවෙල!P17,බණ්ඩාරවෙල!P18,බණ්ඩාරවෙල!P19,බණ්ඩාරවෙල!P20,බණ්ඩාරවෙල!P21,බණ්ඩාරවෙල!P22,බණ්ඩාරවෙල!P23,බණ්ඩාරවෙල!P24,බණ්ඩාරවෙල!P25,බණ්ඩාරවෙල!P41,බණ්ඩාරවෙල!P42,බණ්ඩාරවෙල!P43,බණ්ඩාරවෙල!P44,බණ්ඩාරවෙල!P45,බණ්ඩාරවෙල!P46,බණ්ඩාරවෙල!P47,බණ්ඩාරවෙල!P48,බණ්ඩාරවෙල!P49,බණ්ඩාරවෙල!P50,බණ්ඩාරවෙල!P51,බණ්ඩාරවෙල!P52,බණ්ඩාරවෙල!P53,බණ්ඩාරවෙල!P54,බණ්ඩාරවෙල!P55,බණ්ඩාරවෙල!P56,බණ්ඩාරවෙල!P57,බණ්ඩාරවෙල!P58,බණ්ඩාරවෙල!P59,බණ්ඩාරවෙල!P60,බණ්ඩාරවෙල!P61,බණ්ඩාරවෙල!P62,බණ්ඩාරවෙල!P63,බණ්ඩාරවෙල!P64,බණ්ඩාරවෙල!P65,බණ්ඩාරවෙල!P66,බණ්ඩාරවෙල!P67,බණ්ඩාරවෙල!P68,බණ්ඩාරවෙල!P69,බණ්ඩාරවෙල!P70,බණ්ඩාරවෙල!P71,බණ්ඩාරවෙල!P72,බණ්ඩාරවෙල!P73,බණ්ඩාරවෙල!P74,බණ්ඩාරවෙල!P75,බණ්ඩාරවෙල!P76,බණ්ඩාරවෙල!P77,බණ්ඩාරවෙල!P78,බණ්ඩාරවෙල!P79,බණ්ඩාරවෙල!P80,බණ්ඩාරවෙල!P81,බණ්ඩාරවෙල!P98)</f>
        <v>22</v>
      </c>
      <c r="GZ6" s="184">
        <f>SUM(බණ්ඩාරවෙල!Q9,බණ්ඩාරවෙල!Q10,බණ්ඩාරවෙල!Q11,බණ්ඩාරවෙල!Q12,බණ්ඩාරවෙල!Q13,බණ්ඩාරවෙල!Q14,බණ්ඩාරවෙල!Q15,බණ්ඩාරවෙල!Q16,බණ්ඩාරවෙල!Q17,බණ්ඩාරවෙල!Q18,බණ්ඩාරවෙල!Q19,බණ්ඩාරවෙල!Q20,බණ්ඩාරවෙල!Q21,බණ්ඩාරවෙල!Q22,බණ්ඩාරවෙල!Q23,බණ්ඩාරවෙල!Q24,බණ්ඩාරවෙල!Q25,බණ්ඩාරවෙල!Q41,බණ්ඩාරවෙල!Q42,බණ්ඩාරවෙල!Q43,බණ්ඩාරවෙල!Q44,බණ්ඩාරවෙල!Q45,බණ්ඩාරවෙල!Q46,බණ්ඩාරවෙල!Q47,බණ්ඩාරවෙල!Q48,බණ්ඩාරවෙල!Q49,බණ්ඩාරවෙල!Q50,බණ්ඩාරවෙල!Q51,බණ්ඩාරවෙල!Q52,බණ්ඩාරවෙල!Q53,බණ්ඩාරවෙල!Q54,බණ්ඩාරවෙල!Q55,බණ්ඩාරවෙල!Q56,බණ්ඩාරවෙල!Q57,බණ්ඩාරවෙල!Q58,බණ්ඩාරවෙල!Q59,බණ්ඩාරවෙල!Q60,බණ්ඩාරවෙල!Q61,බණ්ඩාරවෙල!Q62,බණ්ඩාරවෙල!Q63,බණ්ඩාරවෙල!Q64,බණ්ඩාරවෙල!Q65,බණ්ඩාරවෙල!Q66,බණ්ඩාරවෙල!Q67,බණ්ඩාරවෙල!Q68,බණ්ඩාරවෙල!Q69,බණ්ඩාරවෙල!Q70,බණ්ඩාරවෙල!Q71,බණ්ඩාරවෙල!Q72,බණ්ඩාරවෙල!Q73,බණ්ඩාරවෙල!Q74,බණ්ඩාරවෙල!Q75,බණ්ඩාරවෙල!Q76,බණ්ඩාරවෙල!Q77,බණ්ඩාරවෙල!Q78,බණ්ඩාරවෙල!Q79,බණ්ඩාරවෙල!Q80,බණ්ඩාරවෙල!Q81,බණ්ඩාරවෙල!Q98)</f>
        <v>0</v>
      </c>
      <c r="HA6" s="184">
        <f>SUM(බණ්ඩාරවෙල!R9,බණ්ඩාරවෙල!R10,බණ්ඩාරවෙල!R11,බණ්ඩාරවෙල!R12,බණ්ඩාරවෙල!R13,බණ්ඩාරවෙල!R14,බණ්ඩාරවෙල!R15,බණ්ඩාරවෙල!R16,බණ්ඩාරවෙල!R17,බණ්ඩාරවෙල!R18,බණ්ඩාරවෙල!R19,බණ්ඩාරවෙල!R20,බණ්ඩාරවෙල!R21,බණ්ඩාරවෙල!R22,බණ්ඩාරවෙල!R23,බණ්ඩාරවෙල!R24,බණ්ඩාරවෙල!R25,බණ්ඩාරවෙල!R41,බණ්ඩාරවෙල!R42,බණ්ඩාරවෙල!R43,බණ්ඩාරවෙල!R44,බණ්ඩාරවෙල!R45,බණ්ඩාරවෙල!R46,බණ්ඩාරවෙල!R47,බණ්ඩාරවෙල!R48,බණ්ඩාරවෙල!R49,බණ්ඩාරවෙල!R50,බණ්ඩාරවෙල!R51,බණ්ඩාරවෙල!R52,බණ්ඩාරවෙල!R53,බණ්ඩාරවෙල!R54,බණ්ඩාරවෙල!R55,බණ්ඩාරවෙල!R56,බණ්ඩාරවෙල!R57,බණ්ඩාරවෙල!R58,බණ්ඩාරවෙල!R59,බණ්ඩාරවෙල!R60,බණ්ඩාරවෙල!R61,බණ්ඩාරවෙල!R62,බණ්ඩාරවෙල!R63,බණ්ඩාරවෙල!R64,බණ්ඩාරවෙල!R65,බණ්ඩාරවෙල!R66,බණ්ඩාරවෙල!R67,බණ්ඩාරවෙල!R68,බණ්ඩාරවෙල!R69,බණ්ඩාරවෙල!R70,බණ්ඩාරවෙල!R71,බණ්ඩාරවෙල!R72,බණ්ඩාරවෙල!R73,බණ්ඩාරවෙල!R74,බණ්ඩාරවෙල!R75,බණ්ඩාරවෙල!R76,බණ්ඩාරවෙල!R77,බණ්ඩාරවෙල!R78,බණ්ඩාරවෙල!R79,බණ්ඩාරවෙල!R80,බණ්ඩාරවෙල!R81,බණ්ඩාරවෙල!R98)</f>
        <v>0</v>
      </c>
      <c r="HB6" s="184">
        <f>SUM(බණ්ඩාරවෙල!S9,බණ්ඩාරවෙල!S10,බණ්ඩාරවෙල!S11,බණ්ඩාරවෙල!S12,බණ්ඩාරවෙල!S13,බණ්ඩාරවෙල!S14,බණ්ඩාරවෙල!S15,බණ්ඩාරවෙල!S16,බණ්ඩාරවෙල!S17,බණ්ඩාරවෙල!S18,බණ්ඩාරවෙල!S19,බණ්ඩාරවෙල!S20,බණ්ඩාරවෙල!S21,බණ්ඩාරවෙල!S22,බණ්ඩාරවෙල!S23,බණ්ඩාරවෙල!S24,බණ්ඩාරවෙල!S25,බණ්ඩාරවෙල!S41,බණ්ඩාරවෙල!S42,බණ්ඩාරවෙල!S43,බණ්ඩාරවෙල!S44,බණ්ඩාරවෙල!S45,බණ්ඩාරවෙල!S46,බණ්ඩාරවෙල!S47,බණ්ඩාරවෙල!S48,බණ්ඩාරවෙල!S49,බණ්ඩාරවෙල!S50,බණ්ඩාරවෙල!S51,බණ්ඩාරවෙල!S52,බණ්ඩාරවෙල!S53,බණ්ඩාරවෙල!S54,බණ්ඩාරවෙල!S55,බණ්ඩාරවෙල!S56,බණ්ඩාරවෙල!S57,බණ්ඩාරවෙල!S58,බණ්ඩාරවෙල!S59,බණ්ඩාරවෙල!S60,බණ්ඩාරවෙල!S61,බණ්ඩාරවෙල!S62,බණ්ඩාරවෙල!S63,බණ්ඩාරවෙල!S64,බණ්ඩාරවෙල!S65,බණ්ඩාරවෙල!S66,බණ්ඩාරවෙල!S67,බණ්ඩාරවෙල!S68,බණ්ඩාරවෙල!S69,බණ්ඩාරවෙල!S70,බණ්ඩාරවෙල!S71,බණ්ඩාරවෙල!S72,බණ්ඩාරවෙල!S73,බණ්ඩාරවෙල!S74,බණ්ඩාරවෙල!S75,බණ්ඩාරවෙල!S76,බණ්ඩාරවෙල!S77,බණ්ඩාරවෙල!S78,බණ්ඩාරවෙල!S79,බණ්ඩාරවෙල!S80,බණ්ඩාරවෙල!S81,බණ්ඩාරවෙල!S98)</f>
        <v>0</v>
      </c>
      <c r="HC6" s="184">
        <f>SUM(බණ්ඩාරවෙල!T9,බණ්ඩාරවෙල!T10,බණ්ඩාරවෙල!T11,බණ්ඩාරවෙල!T12,බණ්ඩාරවෙල!T13,බණ්ඩාරවෙල!T14,බණ්ඩාරවෙල!T15,බණ්ඩාරවෙල!T16,බණ්ඩාරවෙල!T17,බණ්ඩාරවෙල!T18,බණ්ඩාරවෙල!T19,බණ්ඩාරවෙල!T20,බණ්ඩාරවෙල!T21,බණ්ඩාරවෙල!T22,බණ්ඩාරවෙල!T23,බණ්ඩාරවෙල!T24,බණ්ඩාරවෙල!T25,බණ්ඩාරවෙල!T41,බණ්ඩාරවෙල!T42,බණ්ඩාරවෙල!T43,බණ්ඩාරවෙල!T44,බණ්ඩාරවෙල!T45,බණ්ඩාරවෙල!T46,බණ්ඩාරවෙල!T47,බණ්ඩාරවෙල!T48,බණ්ඩාරවෙල!T49,බණ්ඩාරවෙල!T50,බණ්ඩාරවෙල!T51,බණ්ඩාරවෙල!T52,බණ්ඩාරවෙල!T53,බණ්ඩාරවෙල!T54,බණ්ඩාරවෙල!T55,බණ්ඩාරවෙල!T56,බණ්ඩාරවෙල!T57,බණ්ඩාරවෙල!T58,බණ්ඩාරවෙල!T59,බණ්ඩාරවෙල!T60,බණ්ඩාරවෙල!T61,බණ්ඩාරවෙල!T62,බණ්ඩාරවෙල!T63,බණ්ඩාරවෙල!T64,බණ්ඩාරවෙල!T65,බණ්ඩාරවෙල!T66,බණ්ඩාරවෙල!T67,බණ්ඩාරවෙල!T68,බණ්ඩාරවෙල!T69,බණ්ඩාරවෙල!T70,බණ්ඩාරවෙල!T71,බණ්ඩාරවෙල!T72,බණ්ඩාරවෙල!T73,බණ්ඩාරවෙල!T74,බණ්ඩාරවෙල!T75,බණ්ඩාරවෙල!T76,බණ්ඩාරවෙල!T77,බණ්ඩාරවෙල!T78,බණ්ඩාරවෙල!T79,බණ්ඩාරවෙල!T80,බණ්ඩාරවෙල!T81,බණ්ඩාරවෙල!T98)</f>
        <v>0</v>
      </c>
      <c r="HD6" s="184">
        <f>SUM(බණ්ඩාරවෙල!U9,බණ්ඩාරවෙල!U10,බණ්ඩාරවෙල!U11,බණ්ඩාරවෙල!U12,බණ්ඩාරවෙල!U13,බණ්ඩාරවෙල!U14,බණ්ඩාරවෙල!U15,බණ්ඩාරවෙල!U16,බණ්ඩාරවෙල!U17,බණ්ඩාරවෙල!U18,බණ්ඩාරවෙල!U19,බණ්ඩාරවෙල!U20,බණ්ඩාරවෙල!U21,බණ්ඩාරවෙල!U22,බණ්ඩාරවෙල!U23,බණ්ඩාරවෙල!U24,බණ්ඩාරවෙල!U25,බණ්ඩාරවෙල!U41,බණ්ඩාරවෙල!U42,බණ්ඩාරවෙල!U43,බණ්ඩාරවෙල!U44,බණ්ඩාරවෙල!U45,බණ්ඩාරවෙල!U46,බණ්ඩාරවෙල!U47,බණ්ඩාරවෙල!U48,බණ්ඩාරවෙල!U49,බණ්ඩාරවෙල!U50,බණ්ඩාරවෙල!U51,බණ්ඩාරවෙල!U52,බණ්ඩාරවෙල!U53,බණ්ඩාරවෙල!U54,බණ්ඩාරවෙල!U55,බණ්ඩාරවෙල!U56,බණ්ඩාරවෙල!U57,බණ්ඩාරවෙල!U58,බණ්ඩාරවෙල!U59,බණ්ඩාරවෙල!U60,බණ්ඩාරවෙල!U61,බණ්ඩාරවෙල!U62,බණ්ඩාරවෙල!U63,බණ්ඩාරවෙල!U64,බණ්ඩාරවෙල!U65,බණ්ඩාරවෙල!U66,බණ්ඩාරවෙල!U67,බණ්ඩාරවෙල!U68,බණ්ඩාරවෙල!U69,බණ්ඩාරවෙල!U70,බණ්ඩාරවෙල!U71,බණ්ඩාරවෙල!U72,බණ්ඩාරවෙල!U73,බණ්ඩාරවෙල!U74,බණ්ඩාරවෙල!U75,බණ්ඩාරවෙල!U76,බණ්ඩාරවෙල!U77,බණ්ඩාරවෙල!U78,බණ්ඩාරවෙල!U79,බණ්ඩාරවෙල!U80,බණ්ඩාරවෙල!U81,බණ්ඩාරවෙල!U98)</f>
        <v>0</v>
      </c>
      <c r="HE6" s="184">
        <f>SUM(බණ්ඩාරවෙල!V9,බණ්ඩාරවෙල!V10,බණ්ඩාරවෙල!V11,බණ්ඩාරවෙල!V12,බණ්ඩාරවෙල!V13,බණ්ඩාරවෙල!V14,බණ්ඩාරවෙල!V15,බණ්ඩාරවෙල!V16,බණ්ඩාරවෙල!V17,බණ්ඩාරවෙල!V18,බණ්ඩාරවෙල!V19,බණ්ඩාරවෙල!V20,බණ්ඩාරවෙල!V21,බණ්ඩාරවෙල!V22,බණ්ඩාරවෙල!V23,බණ්ඩාරවෙල!V24,බණ්ඩාරවෙල!V25,බණ්ඩාරවෙල!V41,බණ්ඩාරවෙල!V42,බණ්ඩාරවෙල!V43,බණ්ඩාරවෙල!V44,බණ්ඩාරවෙල!V45,බණ්ඩාරවෙල!V46,බණ්ඩාරවෙල!V47,බණ්ඩාරවෙල!V48,බණ්ඩාරවෙල!V49,බණ්ඩාරවෙල!V50,බණ්ඩාරවෙල!V51,බණ්ඩාරවෙල!V52,බණ්ඩාරවෙල!V53,බණ්ඩාරවෙල!V54,බණ්ඩාරවෙල!V55,බණ්ඩාරවෙල!V56,බණ්ඩාරවෙල!V57,බණ්ඩාරවෙල!V58,බණ්ඩාරවෙල!V59,බණ්ඩාරවෙල!V60,බණ්ඩාරවෙල!V61,බණ්ඩාරවෙල!V62,බණ්ඩාරවෙල!V63,බණ්ඩාරවෙල!V64,බණ්ඩාරවෙල!V65,බණ්ඩාරවෙල!V66,බණ්ඩාරවෙල!V67,බණ්ඩාරවෙල!V68,බණ්ඩාරවෙල!V69,බණ්ඩාරවෙල!V70,බණ්ඩාරවෙල!V71,බණ්ඩාරවෙල!V72,බණ්ඩාරවෙල!V73,බණ්ඩාරවෙල!V74,බණ්ඩාරවෙල!V75,බණ්ඩාරවෙල!V76,බණ්ඩාරවෙල!V77,බණ්ඩාරවෙල!V78,බණ්ඩාරවෙල!V79,බණ්ඩාරවෙල!V80,බණ්ඩාරවෙල!V81,බණ්ඩාරවෙල!V98)</f>
        <v>0</v>
      </c>
      <c r="HF6" s="184">
        <f>SUM(බණ්ඩාරවෙල!W9,බණ්ඩාරවෙල!W10,බණ්ඩාරවෙල!W11,බණ්ඩාරවෙල!W12,බණ්ඩාරවෙල!W13,බණ්ඩාරවෙල!W14,බණ්ඩාරවෙල!W15,බණ්ඩාරවෙල!W16,බණ්ඩාරවෙල!W17,බණ්ඩාරවෙල!W18,බණ්ඩාරවෙල!W19,බණ්ඩාරවෙල!W20,බණ්ඩාරවෙල!W21,බණ්ඩාරවෙල!W22,බණ්ඩාරවෙල!W23,බණ්ඩාරවෙල!W24,බණ්ඩාරවෙල!W25,බණ්ඩාරවෙල!W41,බණ්ඩාරවෙල!W42,බණ්ඩාරවෙල!W43,බණ්ඩාරවෙල!W44,බණ්ඩාරවෙල!W45,බණ්ඩාරවෙල!W46,බණ්ඩාරවෙල!W47,බණ්ඩාරවෙල!W48,බණ්ඩාරවෙල!W49,බණ්ඩාරවෙල!W50,බණ්ඩාරවෙල!W51,බණ්ඩාරවෙල!W52,බණ්ඩාරවෙල!W53,බණ්ඩාරවෙල!W54,බණ්ඩාරවෙල!W55,බණ්ඩාරවෙල!W56,බණ්ඩාරවෙල!W57,බණ්ඩාරවෙල!W58,බණ්ඩාරවෙල!W59,බණ්ඩාරවෙල!W60,බණ්ඩාරවෙල!W61,බණ්ඩාරවෙල!W62,බණ්ඩාරවෙල!W63,බණ්ඩාරවෙල!W64,බණ්ඩාරවෙල!W65,බණ්ඩාරවෙල!W66,බණ්ඩාරවෙල!W67,බණ්ඩාරවෙල!W68,බණ්ඩාරවෙල!W69,බණ්ඩාරවෙල!W70,බණ්ඩාරවෙල!W71,බණ්ඩාරවෙල!W72,බණ්ඩාරවෙල!W73,බණ්ඩාරවෙල!W74,බණ්ඩාරවෙල!W75,බණ්ඩාරවෙල!W76,බණ්ඩාරවෙල!W77,බණ්ඩාරවෙල!W78,බණ්ඩාරවෙල!W79,බණ්ඩාරවෙල!W80,බණ්ඩාරවෙල!W81,බණ්ඩාරවෙල!W98)</f>
        <v>0</v>
      </c>
      <c r="HG6" s="184">
        <f>SUM(බණ්ඩාරවෙල!X9,බණ්ඩාරවෙල!X10,බණ්ඩාරවෙල!X11,බණ්ඩාරවෙල!X12,බණ්ඩාරවෙල!X13,බණ්ඩාරවෙල!X14,බණ්ඩාරවෙල!X15,බණ්ඩාරවෙල!X16,බණ්ඩාරවෙල!X17,බණ්ඩාරවෙල!X18,බණ්ඩාරවෙල!X19,බණ්ඩාරවෙල!X20,බණ්ඩාරවෙල!X21,බණ්ඩාරවෙල!X22,බණ්ඩාරවෙල!X23,බණ්ඩාරවෙල!X24,බණ්ඩාරවෙල!X25,බණ්ඩාරවෙල!X41,බණ්ඩාරවෙල!X42,බණ්ඩාරවෙල!X43,බණ්ඩාරවෙල!X44,බණ්ඩාරවෙල!X45,බණ්ඩාරවෙල!X46,බණ්ඩාරවෙල!X47,බණ්ඩාරවෙල!X48,බණ්ඩාරවෙල!X49,බණ්ඩාරවෙල!X50,බණ්ඩාරවෙල!X51,බණ්ඩාරවෙල!X52,බණ්ඩාරවෙල!X53,බණ්ඩාරවෙල!X54,බණ්ඩාරවෙල!X55,බණ්ඩාරවෙල!X56,බණ්ඩාරවෙල!X57,බණ්ඩාරවෙල!X58,බණ්ඩාරවෙල!X59,බණ්ඩාරවෙල!X60,බණ්ඩාරවෙල!X61,බණ්ඩාරවෙල!X62,බණ්ඩාරවෙල!X63,බණ්ඩාරවෙල!X64,බණ්ඩාරවෙල!X65,බණ්ඩාරවෙල!X66,බණ්ඩාරවෙල!X67,බණ්ඩාරවෙල!X68,බණ්ඩාරවෙල!X69,බණ්ඩාරවෙල!X70,බණ්ඩාරවෙල!X71,බණ්ඩාරවෙල!X72,බණ්ඩාරවෙල!X73,බණ්ඩාරවෙල!X74,බණ්ඩාරවෙල!X75,බණ්ඩාරවෙල!X76,බණ්ඩාරවෙල!X77,බණ්ඩාරවෙල!X78,බණ්ඩාරවෙල!X79,බණ්ඩාරවෙල!X80,බණ්ඩාරවෙල!X81,බණ්ඩාරවෙල!X98)</f>
        <v>0</v>
      </c>
      <c r="HH6" s="184">
        <f>SUM(බණ්ඩාරවෙල!Y9,බණ්ඩාරවෙල!Y10,බණ්ඩාරවෙල!Y11,බණ්ඩාරවෙල!Y12,බණ්ඩාරවෙල!Y13,බණ්ඩාරවෙල!Y14,බණ්ඩාරවෙල!Y15,බණ්ඩාරවෙල!Y16,බණ්ඩාරවෙල!Y17,බණ්ඩාරවෙල!Y18,බණ්ඩාරවෙල!Y19,බණ්ඩාරවෙල!Y20,බණ්ඩාරවෙල!Y21,බණ්ඩාරවෙල!Y22,බණ්ඩාරවෙල!Y23,බණ්ඩාරවෙල!Y24,බණ්ඩාරවෙල!Y25,බණ්ඩාරවෙල!Y41,බණ්ඩාරවෙල!Y42,බණ්ඩාරවෙල!Y43,බණ්ඩාරවෙල!Y44,බණ්ඩාරවෙල!Y45,බණ්ඩාරවෙල!Y46,බණ්ඩාරවෙල!Y47,බණ්ඩාරවෙල!Y48,බණ්ඩාරවෙල!Y49,බණ්ඩාරවෙල!Y50,බණ්ඩාරවෙල!Y51,බණ්ඩාරවෙල!Y52,බණ්ඩාරවෙල!Y53,බණ්ඩාරවෙල!Y54,බණ්ඩාරවෙල!Y55,බණ්ඩාරවෙල!Y56,බණ්ඩාරවෙල!Y57,බණ්ඩාරවෙල!Y58,බණ්ඩාරවෙල!Y59,බණ්ඩාරවෙල!Y60,බණ්ඩාරවෙල!Y61,බණ්ඩාරවෙල!Y62,බණ්ඩාරවෙල!Y63,බණ්ඩාරවෙල!Y64,බණ්ඩාරවෙල!Y65,බණ්ඩාරවෙල!Y66,බණ්ඩාරවෙල!Y67,බණ්ඩාරවෙල!Y68,බණ්ඩාරවෙල!Y69,බණ්ඩාරවෙල!Y70,බණ්ඩාරවෙල!Y71,බණ්ඩාරවෙල!Y72,බණ්ඩාරවෙල!Y73,බණ්ඩාරවෙල!Y74,බණ්ඩාරවෙල!Y75,බණ්ඩාරවෙල!Y76,බණ්ඩාරවෙල!Y77,බණ්ඩාරවෙල!Y78,බණ්ඩාරවෙල!Y79,බණ්ඩාරවෙල!Y80,බණ්ඩාරවෙල!Y81,බණ්ඩාරවෙල!Y98)</f>
        <v>0</v>
      </c>
      <c r="HJ6" s="184">
        <v>1</v>
      </c>
      <c r="HK6" s="778" t="s">
        <v>127</v>
      </c>
      <c r="HL6" s="346" t="s">
        <v>90</v>
      </c>
      <c r="HM6" s="350" t="e">
        <f>SUM(HP6:HY6)</f>
        <v>#REF!</v>
      </c>
      <c r="HN6" s="346" t="e">
        <f>SUM(HK71)/1000000</f>
        <v>#REF!</v>
      </c>
      <c r="HO6" s="233" t="e">
        <f>SUM(සංරචක!HN71)/1000000</f>
        <v>#REF!</v>
      </c>
      <c r="HP6" s="184" t="e">
        <f>SUM(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)</f>
        <v>#REF!</v>
      </c>
      <c r="HQ6" s="184" t="e">
        <f>SUM(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)</f>
        <v>#REF!</v>
      </c>
      <c r="HR6" s="184" t="e">
        <f>SUM(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)</f>
        <v>#REF!</v>
      </c>
      <c r="HS6" s="184" t="e">
        <f>SUM(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)</f>
        <v>#REF!</v>
      </c>
      <c r="HT6" s="184" t="e">
        <f>SUM(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)</f>
        <v>#REF!</v>
      </c>
      <c r="HU6" s="184" t="e">
        <f>SUM(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)</f>
        <v>#REF!</v>
      </c>
      <c r="HV6" s="184" t="e">
        <f>SUM(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)</f>
        <v>#REF!</v>
      </c>
      <c r="HW6" s="184" t="e">
        <f>SUM(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)</f>
        <v>#REF!</v>
      </c>
      <c r="HX6" s="184" t="e">
        <f>SUM(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)</f>
        <v>#REF!</v>
      </c>
      <c r="HY6" s="184" t="e">
        <f>SUM(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)</f>
        <v>#REF!</v>
      </c>
      <c r="HZ6" s="184" t="e">
        <f>SUM(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)</f>
        <v>#REF!</v>
      </c>
      <c r="IB6" s="184">
        <v>1</v>
      </c>
      <c r="IC6" s="778" t="s">
        <v>127</v>
      </c>
      <c r="ID6" s="346" t="s">
        <v>90</v>
      </c>
      <c r="IE6" s="350">
        <f>SUM(IH6:IQ6)</f>
        <v>33</v>
      </c>
      <c r="IF6" s="352">
        <f>SUM(හපුතලේ!I21,හපුතලේ!I22,හපුතලේ!I23,හපුතලේ!I24,හපුතලේ!I25,හපුතලේ!I26,හපුතලේ!I27,හපුතලේ!I28,හපුතලේ!I29,හපුතලේ!I30,හපුතලේ!I31,හපුතලේ!I32,හපුතලේ!I33,හපුතලේ!I34,හපුතලේ!I35,හපුතලේ!I36,හපුතලේ!I37,හපුතලේ!I38,හපුතලේ!I39,හපුතලේ!I40,හපුතලේ!I41,හපුතලේ!I42,හපුතලේ!I43,හපුතලේ!I44,හපුතලේ!I45,හපුතලේ!I46,හපුතලේ!I47,හපුතලේ!I48,හපුතලේ!I49,හපුතලේ!I50,හපුතලේ!I51,හපුතලේ!I52,හපුතලේ!I53)/1000000</f>
        <v>34</v>
      </c>
      <c r="IG6" s="233">
        <f>SUM(හපුතලේ!L21,හපුතලේ!L22,හපුතලේ!L23,හපුතලේ!L24,හපුතලේ!L25,හපුතලේ!L26,හපුතලේ!L27,හපුතලේ!L28,හපුතලේ!L29,හපුතලේ!L30,හපුතලේ!L31,හපුතලේ!L32,හපුතලේ!L33,හපුතලේ!L34,හපුතලේ!L35,හපුතලේ!L36,හපුතලේ!L37,හපුතලේ!L38,හපුතලේ!L39,හපුතලේ!L40,හපුතලේ!L41,හපුතලේ!L42,හපුතලේ!L43,හපුතලේ!L44,හපුතලේ!L45,හපුතලේ!L46,හපුතලේ!L47,හපුතලේ!L48,හපුතලේ!L49,හපුතලේ!L50,හපුතලේ!L51,හපුතලේ!L52,හපුතලේ!L53)/1000000</f>
        <v>0</v>
      </c>
      <c r="IH6" s="184">
        <f>SUM(හපුතලේ!N21,හපුතලේ!N22,හපුතලේ!N23,හපුතලේ!N24,හපුතලේ!N25,හපුතලේ!N26,හපුතලේ!N27,හපුතලේ!N28,හපුතලේ!N29,හපුතලේ!N30,හපුතලේ!N31,හපුතලේ!N32,හපුතලේ!N33,හපුතලේ!N34,හපුතලේ!N35,හපුතලේ!N36,හපුතලේ!N37,හපුතලේ!N38,හපුතලේ!N39,හපුතලේ!N40,හපුතලේ!N41,හපුතලේ!N42,හපුතලේ!N43,හපුතලේ!N44,හපුතලේ!N45,හපුතලේ!N46,හපුතලේ!N47,හපුතලේ!N48,හපුතලේ!N49,හපුතලේ!N50,හපුතලේ!N51,හපුතලේ!N52,හපුතලේ!N53)</f>
        <v>30</v>
      </c>
      <c r="II6" s="184">
        <f>SUM(හපුතලේ!O21,හපුතලේ!O22,හපුතලේ!O23,හපුතලේ!O24,හපුතලේ!O25,හපුතලේ!O26,හපුතලේ!O27,හපුතලේ!O28,හපුතලේ!O29,හපුතලේ!O30,හපුතලේ!O31,හපුතලේ!O32,හපුතලේ!O33,හපුතලේ!O34,හපුතලේ!O35,හපුතලේ!O36,හපුතලේ!O37,හපුතලේ!O38,හපුතලේ!O39,හපුතලේ!O40,හපුතලේ!O41,හපුතලේ!O42,හපුතලේ!O43,හපුතලේ!O44,හපුතලේ!O45,හපුතලේ!O46,හපුතලේ!O47,හපුතලේ!O48,හපුතලේ!O49,හපුතලේ!O50,හපුතලේ!O51,හපුතලේ!O52,හපුතලේ!O53)</f>
        <v>3</v>
      </c>
      <c r="IJ6" s="184">
        <f>SUM(හපුතලේ!P21,හපුතලේ!P22,හපුතලේ!P23,හපුතලේ!P24,හපුතලේ!P25,හපුතලේ!P26,හපුතලේ!P27,හපුතලේ!P28,හපුතලේ!P29,හපුතලේ!P30,හපුතලේ!P31,හපුතලේ!P32,හපුතලේ!P33,හපුතලේ!P34,හපුතලේ!P35,හපුතලේ!P36,හපුතලේ!P37,හපුතලේ!P38,හපුතලේ!P39,හපුතලේ!P40,හපුතලේ!P41,හපුතලේ!P42,හපුතලේ!P43,හපුතලේ!P44,හපුතලේ!P45,හපුතලේ!P46,හපුතලේ!P47,හපුතලේ!P48,හපුතලේ!P49,හපුතලේ!P50,හපුතලේ!P51,හපුතලේ!P52,හපුතලේ!P53)</f>
        <v>0</v>
      </c>
      <c r="IK6" s="184">
        <f>SUM(හපුතලේ!Q21,හපුතලේ!Q22,හපුතලේ!Q23,හපුතලේ!Q24,හපුතලේ!Q25,හපුතලේ!Q26,හපුතලේ!Q27,හපුතලේ!Q28,හපුතලේ!Q29,හපුතලේ!Q30,හපුතලේ!Q31,හපුතලේ!Q32,හපුතලේ!Q33,හපුතලේ!Q34,හපුතලේ!Q35,හපුතලේ!Q36,හපුතලේ!Q37,හපුතලේ!Q38,හපුතලේ!Q39,හපුතලේ!Q40,හපුතලේ!Q41,හපුතලේ!Q42,හපුතලේ!Q43,හපුතලේ!Q44,හපුතලේ!Q45,හපුතලේ!Q46,හපුතලේ!Q47,හපුතලේ!Q48,හපුතලේ!Q49,හපුතලේ!Q50,හපුතලේ!Q51,හපුතලේ!Q52,හපුතලේ!Q53)</f>
        <v>0</v>
      </c>
      <c r="IL6" s="184">
        <f>SUM(හපුතලේ!R21,හපුතලේ!R22,හපුතලේ!R23,හපුතලේ!R24,හපුතලේ!R25,හපුතලේ!R26,හපුතලේ!R27,හපුතලේ!R28,හපුතලේ!R29,හපුතලේ!R30,හපුතලේ!R31,හපුතලේ!R32,හපුතලේ!R33,හපුතලේ!R34,හපුතලේ!R35,හපුතලේ!R36,හපුතලේ!R37,හපුතලේ!R38,හපුතලේ!R39,හපුතලේ!R40,හපුතලේ!R41,හපුතලේ!R42,හපුතලේ!R43,හපුතලේ!R44,හපුතලේ!R45,හපුතලේ!R46,හපුතලේ!R47,හපුතලේ!R48,හපුතලේ!R49,හපුතලේ!R50,හපුතලේ!R51,හපුතලේ!R52,හපුතලේ!R53)</f>
        <v>0</v>
      </c>
      <c r="IM6" s="184">
        <f>SUM(හපුතලේ!S21,හපුතලේ!S22,හපුතලේ!S23,හපුතලේ!S24,හපුතලේ!S25,හපුතලේ!S26,හපුතලේ!S27,හපුතලේ!S28,හපුතලේ!S29,හපුතලේ!S30,හපුතලේ!S31,හපුතලේ!S32,හපුතලේ!S33,හපුතලේ!S34,හපුතලේ!S35,හපුතලේ!S36,හපුතලේ!S37,හපුතලේ!S38,හපුතලේ!S39,හපුතලේ!S40,හපුතලේ!S41,හපුතලේ!S42,හපුතලේ!S43,හපුතලේ!S44,හපුතලේ!S45,හපුතලේ!S46,හපුතලේ!S47,හපුතලේ!S48,හපුතලේ!S49,හපුතලේ!S50,හපුතලේ!S51,හපුතලේ!S52,හපුතලේ!S53)</f>
        <v>0</v>
      </c>
      <c r="IN6" s="184">
        <f>SUM(හපුතලේ!T21,හපුතලේ!T22,හපුතලේ!T23,හපුතලේ!T24,හපුතලේ!T25,හපුතලේ!T26,හපුතලේ!T27,හපුතලේ!T28,හපුතලේ!T29,හපුතලේ!T30,හපුතලේ!T31,හපුතලේ!T32,හපුතලේ!T33,හපුතලේ!T34,හපුතලේ!T35,හපුතලේ!T36,හපුතලේ!T37,හපුතලේ!T38,හපුතලේ!T39,හපුතලේ!T40,හපුතලේ!T41,හපුතලේ!T42,හපුතලේ!T43,හපුතලේ!T44,හපුතලේ!T45,හපුතලේ!T46,හපුතලේ!T47,හපුතලේ!T48,හපුතලේ!T49,හපුතලේ!T50,හපුතලේ!T51,හපුතලේ!T52,හපුතලේ!T53)</f>
        <v>0</v>
      </c>
      <c r="IO6" s="184">
        <f>SUM(හපුතලේ!U21,හපුතලේ!U22,හපුතලේ!U23,හපුතලේ!U24,හපුතලේ!U25,හපුතලේ!U26,හපුතලේ!U27,හපුතලේ!U28,හපුතලේ!U29,හපුතලේ!U30,හපුතලේ!U31,හපුතලේ!U32,හපුතලේ!U33,හපුතලේ!U34,හපුතලේ!U35,හපුතලේ!U36,හපුතලේ!U37,හපුතලේ!U38,හපුතලේ!U39,හපුතලේ!U40,හපුතලේ!U41,හපුතලේ!U42,හපුතලේ!U43,හපුතලේ!U44,හපුතලේ!U45,හපුතලේ!U46,හපුතලේ!U47,හපුතලේ!U48,හපුතලේ!U49,හපුතලේ!U50,හපුතලේ!U51,හපුතලේ!U52,හපුතලේ!U53)</f>
        <v>0</v>
      </c>
      <c r="IP6" s="184">
        <f>SUM(හපුතලේ!V21,හපුතලේ!V22,හපුතලේ!V23,හපුතලේ!V24,හපුතලේ!V25,හපුතලේ!V26,හපුතලේ!V27,හපුතලේ!V28,හපුතලේ!V29,හපුතලේ!V30,හපුතලේ!V31,හපුතලේ!V32,හපුතලේ!V33,හපුතලේ!V34,හපුතලේ!V35,හපුතලේ!V36,හපුතලේ!V37,හපුතලේ!V38,හපුතලේ!V39,හපුතලේ!V40,හපුතලේ!V41,හපුතලේ!V42,හපුතලේ!V43,හපුතලේ!V44,හපුතලේ!V45,හපුතලේ!V46,හපුතලේ!V47,හපුතලේ!V48,හපුතලේ!V49,හපුතලේ!V50,හපුතලේ!V51,හපුතලේ!V52,හපුතලේ!V53)</f>
        <v>0</v>
      </c>
      <c r="IQ6" s="184">
        <f>SUM(හපුතලේ!W21,හපුතලේ!W22,හපුතලේ!W23,හපුතලේ!W24,හපුතලේ!W25,හපුතලේ!W26,හපුතලේ!W27,හපුතලේ!W28,හපුතලේ!W29,හපුතලේ!W30,හපුතලේ!W31,හපුතලේ!W32,හපුතලේ!W33,හපුතලේ!W34,හපුතලේ!W35,හපුතලේ!W36,හපුතලේ!W37,හපුතලේ!W38,හපුතලේ!W39,හපුතලේ!W40,හපුතලේ!W41,හපුතලේ!W42,හපුතලේ!W43,හපුතලේ!W44,හපුතලේ!W45,හපුතලේ!W46,හපුතලේ!W47,හපුතලේ!W48,හපුතලේ!W49,හපුතලේ!W50,හපුතලේ!W51,හපුතලේ!W52,හපුතලේ!W53)</f>
        <v>0</v>
      </c>
      <c r="IR6" s="184">
        <f>SUM(හපුතලේ!X21,හපුතලේ!X22,හපුතලේ!X23,හපුතලේ!X24,හපුතලේ!X25,හපුතලේ!X26,හපුතලේ!X27,හපුතලේ!X28,හපුතලේ!X29,හපුතලේ!X30,හපුතලේ!X31,හපුතලේ!X32,හපුතලේ!X33,හපුතලේ!X34,හපුතලේ!X35,හපුතලේ!X36,හපුතලේ!X37,හපුතලේ!X38,හපුතලේ!X39,හපුතලේ!X40,හපුතලේ!X41,හපුතලේ!X42,හපුතලේ!X43,හපුතලේ!X44,හපුතලේ!X45,හපුතලේ!X46,හපුතලේ!X47,හපුතලේ!X48,හපුතලේ!X49,හපුතලේ!X50,හපුතලේ!X51,හපුතලේ!X52,හපුතලේ!X53)</f>
        <v>0</v>
      </c>
      <c r="IT6" s="184">
        <v>1</v>
      </c>
      <c r="IU6" s="778" t="s">
        <v>127</v>
      </c>
      <c r="IV6" s="346" t="s">
        <v>90</v>
      </c>
      <c r="IW6" s="350">
        <f>SUM(IZ6:JI6)</f>
        <v>29</v>
      </c>
      <c r="IX6" s="352">
        <f>SUM(හල්දුම්මුල්ල!J17,හල්දුම්මුල්ල!J18,හල්දුම්මුල්ල!J19,හල්දුම්මුල්ල!J20,හල්දුම්මුල්ල!J21,හල්දුම්මුල්ල!J22,හල්දුම්මුල්ල!J23,හල්දුම්මුල්ල!J24,හල්දුම්මුල්ල!J25,හල්දුම්මුල්ල!J26,හල්දුම්මුල්ල!J27,හල්දුම්මුල්ල!J28,හල්දුම්මුල්ල!J29,හල්දුම්මුල්ල!J30,හල්දුම්මුල්ල!J31,හල්දුම්මුල්ල!J32,හල්දුම්මුල්ල!J33,හල්දුම්මුල්ල!J34,හල්දුම්මුල්ල!J35,හල්දුම්මුල්ල!J36,හල්දුම්මුල්ල!J37,හල්දුම්මුල්ල!J38,හල්දුම්මුල්ල!J39,හල්දුම්මුල්ල!J40,හල්දුම්මුල්ල!J41,හල්දුම්මුල්ල!J42,හල්දුම්මුල්ල!J43,හල්දුම්මුල්ල!J44,හල්දුම්මුල්ල!J45)/1000000</f>
        <v>29</v>
      </c>
      <c r="IY6" s="233">
        <f>SUM(හල්දුම්මුල්ල!M17,හල්දුම්මුල්ල!M18,හල්දුම්මුල්ල!M19,හල්දුම්මුල්ල!M20,හල්දුම්මුල්ල!M21,හල්දුම්මුල්ල!M22,හල්දුම්මුල්ල!M23,හල්දුම්මුල්ල!M24,හල්දුම්මුල්ල!M25,හල්දුම්මුල්ල!M26,හල්දුම්මුල්ල!M27,හල්දුම්මුල්ල!M28,හල්දුම්මුල්ල!M29,හල්දුම්මුල්ල!M30,හල්දුම්මුල්ල!M31,හල්දුම්මුල්ල!M32,හල්දුම්මුල්ල!M33,හල්දුම්මුල්ල!M34,හල්දුම්මුල්ල!M35,හල්දුම්මුල්ල!M36,හල්දුම්මුල්ල!M37,හල්දුම්මුල්ල!M38,හල්දුම්මුල්ල!M39,හල්දුම්මුල්ල!M40,හල්දුම්මුල්ල!M41,හල්දුම්මුල්ල!M42,හල්දුම්මුල්ල!M43,හල්දුම්මුල්ල!M44,හල්දුම්මුල්ල!M45)/1000000</f>
        <v>0</v>
      </c>
      <c r="IZ6" s="184">
        <f>SUM(හල්දුම්මුල්ල!O17,හල්දුම්මුල්ල!O18,හල්දුම්මුල්ල!O19,හල්දුම්මුල්ල!O20,හල්දුම්මුල්ල!O21,හල්දුම්මුල්ල!O22,හල්දුම්මුල්ල!O23,හල්දුම්මුල්ල!O24,හල්දුම්මුල්ල!O25,හල්දුම්මුල්ල!O26,හල්දුම්මුල්ල!O27,හල්දුම්මුල්ල!O28,හල්දුම්මුල්ල!O29,හල්දුම්මුල්ල!O30,හල්දුම්මුල්ල!O31,හල්දුම්මුල්ල!O32,හල්දුම්මුල්ල!O33,හල්දුම්මුල්ල!O34,හල්දුම්මුල්ල!O35,හල්දුම්මුල්ල!O36,හල්දුම්මුල්ල!O37,හල්දුම්මුල්ල!O38,හල්දුම්මුල්ල!O39,හල්දුම්මුල්ල!O40,හල්දුම්මුල්ල!O41,හල්දුම්මුල්ල!O42,හල්දුම්මුල්ල!O43,හල්දුම්මුල්ල!O44,හල්දුම්මුල්ල!O45)</f>
        <v>11</v>
      </c>
      <c r="JA6" s="184">
        <f>SUM(හල්දුම්මුල්ල!P17,හල්දුම්මුල්ල!P18,හල්දුම්මුල්ල!P19,හල්දුම්මුල්ල!P20,හල්දුම්මුල්ල!P21,හල්දුම්මුල්ල!P22,හල්දුම්මුල්ල!P23,හල්දුම්මුල්ල!P24,හල්දුම්මුල්ල!P25,හල්දුම්මුල්ල!P26,හල්දුම්මුල්ල!P27,හල්දුම්මුල්ල!P28,හල්දුම්මුල්ල!P29,හල්දුම්මුල්ල!P30,හල්දුම්මුල්ල!P31,හල්දුම්මුල්ල!P32,හල්දුම්මුල්ල!P33,හල්දුම්මුල්ල!P34,හල්දුම්මුල්ල!P35,හල්දුම්මුල්ල!P36,හල්දුම්මුල්ල!P37,හල්දුම්මුල්ල!P38,හල්දුම්මුල්ල!P39,හල්දුම්මුල්ල!P40,හල්දුම්මුල්ල!P41,හල්දුම්මුල්ල!P42,හල්දුම්මුල්ල!P43,හල්දුම්මුල්ල!P44,හල්දුම්මුල්ල!P45)</f>
        <v>17</v>
      </c>
      <c r="JB6" s="184">
        <f>SUM(හල්දුම්මුල්ල!Q17,හල්දුම්මුල්ල!Q18,හල්දුම්මුල්ල!Q19,හල්දුම්මුල්ල!Q20,හල්දුම්මුල්ල!Q21,හල්දුම්මුල්ල!Q22,හල්දුම්මුල්ල!Q23,හල්දුම්මුල්ල!Q24,හල්දුම්මුල්ල!Q25,හල්දුම්මුල්ල!Q26,හල්දුම්මුල්ල!Q27,හල්දුම්මුල්ල!Q28,හල්දුම්මුල්ල!Q29,හල්දුම්මුල්ල!Q30,හල්දුම්මුල්ල!Q31,හල්දුම්මුල්ල!Q32,හල්දුම්මුල්ල!Q33,හල්දුම්මුල්ල!Q34,හල්දුම්මුල්ල!Q35,හල්දුම්මුල්ල!Q36,හල්දුම්මුල්ල!Q37,හල්දුම්මුල්ල!Q38,හල්දුම්මුල්ල!Q39,හල්දුම්මුල්ල!Q40,හල්දුම්මුල්ල!Q41,හල්දුම්මුල්ල!Q42,හල්දුම්මුල්ල!Q43,හල්දුම්මුල්ල!Q44,හල්දුම්මුල්ල!Q45)</f>
        <v>0</v>
      </c>
      <c r="JC6" s="184">
        <f>SUM(හල්දුම්මුල්ල!R17,හල්දුම්මුල්ල!R18,හල්දුම්මුල්ල!R19,හල්දුම්මුල්ල!R20,හල්දුම්මුල්ල!R21,හල්දුම්මුල්ල!R22,හල්දුම්මුල්ල!R23,හල්දුම්මුල්ල!R24,හල්දුම්මුල්ල!R25,හල්දුම්මුල්ල!R26,හල්දුම්මුල්ල!R27,හල්දුම්මුල්ල!R28,හල්දුම්මුල්ල!R29,හල්දුම්මුල්ල!R30,හල්දුම්මුල්ල!R31,හල්දුම්මුල්ල!R32,හල්දුම්මුල්ල!R33,හල්දුම්මුල්ල!R34,හල්දුම්මුල්ල!R35,හල්දුම්මුල්ල!R36,හල්දුම්මුල්ල!R37,හල්දුම්මුල්ල!R38,හල්දුම්මුල්ල!R39,හල්දුම්මුල්ල!R40,හල්දුම්මුල්ල!R41,හල්දුම්මුල්ල!R42,හල්දුම්මුල්ල!R43,හල්දුම්මුල්ල!R44,හල්දුම්මුල්ල!R45)</f>
        <v>0</v>
      </c>
      <c r="JD6" s="184">
        <f>SUM(හල්දුම්මුල්ල!S17,හල්දුම්මුල්ල!S18,හල්දුම්මුල්ල!S19,හල්දුම්මුල්ල!S20,හල්දුම්මුල්ල!S21,හල්දුම්මුල්ල!S22,හල්දුම්මුල්ල!S23,හල්දුම්මුල්ල!S24,හල්දුම්මුල්ල!S25,හල්දුම්මුල්ල!S26,හල්දුම්මුල්ල!S27,හල්දුම්මුල්ල!S28,හල්දුම්මුල්ල!S29,හල්දුම්මුල්ල!S30,හල්දුම්මුල්ල!S31,හල්දුම්මුල්ල!S32,හල්දුම්මුල්ල!S33,හල්දුම්මුල්ල!S34,හල්දුම්මුල්ල!S35,හල්දුම්මුල්ල!S36,හල්දුම්මුල්ල!S37,හල්දුම්මුල්ල!S38,හල්දුම්මුල්ල!S39,හල්දුම්මුල්ල!S40,හල්දුම්මුල්ල!S41,හල්දුම්මුල්ල!S42,හල්දුම්මුල්ල!S43,හල්දුම්මුල්ල!S44,හල්දුම්මුල්ල!S45)</f>
        <v>0</v>
      </c>
      <c r="JE6" s="184">
        <f>SUM(හල්දුම්මුල්ල!T17,හල්දුම්මුල්ල!T18,හල්දුම්මුල්ල!T19,හල්දුම්මුල්ල!T20,හල්දුම්මුල්ල!T21,හල්දුම්මුල්ල!T22,හල්දුම්මුල්ල!T23,හල්දුම්මුල්ල!T24,හල්දුම්මුල්ල!T25,හල්දුම්මුල්ල!T26,හල්දුම්මුල්ල!T27,හල්දුම්මුල්ල!T28,හල්දුම්මුල්ල!T29,හල්දුම්මුල්ල!T30,හල්දුම්මුල්ල!T31,හල්දුම්මුල්ල!T32,හල්දුම්මුල්ල!T33,හල්දුම්මුල්ල!T34,හල්දුම්මුල්ල!T35,හල්දුම්මුල්ල!T36,හල්දුම්මුල්ල!T37,හල්දුම්මුල්ල!T38,හල්දුම්මුල්ල!T39,හල්දුම්මුල්ල!T40,හල්දුම්මුල්ල!T41,හල්දුම්මුල්ල!T42,හල්දුම්මුල්ල!T43,හල්දුම්මුල්ල!T44,හල්දුම්මුල්ල!T45)</f>
        <v>0</v>
      </c>
      <c r="JF6" s="184">
        <f>SUM(හල්දුම්මුල්ල!U17,හල්දුම්මුල්ල!U18,හල්දුම්මුල්ල!U19,හල්දුම්මුල්ල!U20,හල්දුම්මුල්ල!U21,හල්දුම්මුල්ල!U22,හල්දුම්මුල්ල!U23,හල්දුම්මුල්ල!U24,හල්දුම්මුල්ල!U25,හල්දුම්මුල්ල!U26,හල්දුම්මුල්ල!U27,හල්දුම්මුල්ල!U28,හල්දුම්මුල්ල!U29,හල්දුම්මුල්ල!U30,හල්දුම්මුල්ල!U31,හල්දුම්මුල්ල!U32,හල්දුම්මුල්ල!U33,හල්දුම්මුල්ල!U34,හල්දුම්මුල්ල!U35,හල්දුම්මුල්ල!U36,හල්දුම්මුල්ල!U37,හල්දුම්මුල්ල!U38,හල්දුම්මුල්ල!U39,හල්දුම්මුල්ල!U40,හල්දුම්මුල්ල!U41,හල්දුම්මුල්ල!U42,හල්දුම්මුල්ල!U43,හල්දුම්මුල්ල!U44,හල්දුම්මුල්ල!U45)</f>
        <v>1</v>
      </c>
      <c r="JG6" s="184">
        <f>SUM(හල්දුම්මුල්ල!V17,හල්දුම්මුල්ල!V18,හල්දුම්මුල්ල!V19,හල්දුම්මුල්ල!V20,හල්දුම්මුල්ල!V21,හල්දුම්මුල්ල!V22,හල්දුම්මුල්ල!V23,හල්දුම්මුල්ල!V24,හල්දුම්මුල්ල!V25,හල්දුම්මුල්ල!V26,හල්දුම්මුල්ල!V27,හල්දුම්මුල්ල!V28,හල්දුම්මුල්ල!V29,හල්දුම්මුල්ල!V30,හල්දුම්මුල්ල!V31,හල්දුම්මුල්ල!V32,හල්දුම්මුල්ල!V33,හල්දුම්මුල්ල!V34,හල්දුම්මුල්ල!V35,හල්දුම්මුල්ල!V36,හල්දුම්මුල්ල!V37,හල්දුම්මුල්ල!V38,හල්දුම්මුල්ල!V39,හල්දුම්මුල්ල!V40,හල්දුම්මුල්ල!V41,හල්දුම්මුල්ල!V42,හල්දුම්මුල්ල!V43,හල්දුම්මුල්ල!V44,හල්දුම්මුල්ල!V45)</f>
        <v>0</v>
      </c>
      <c r="JH6" s="184">
        <f>SUM(හල්දුම්මුල්ල!W17,හල්දුම්මුල්ල!W18,හල්දුම්මුල්ල!W19,හල්දුම්මුල්ල!W20,හල්දුම්මුල්ල!W21,හල්දුම්මුල්ල!W22,හල්දුම්මුල්ල!W23,හල්දුම්මුල්ල!W24,හල්දුම්මුල්ල!W25,හල්දුම්මුල්ල!W26,හල්දුම්මුල්ල!W27,හල්දුම්මුල්ල!W28,හල්දුම්මුල්ල!W29,හල්දුම්මුල්ල!W30,හල්දුම්මුල්ල!W31,හල්දුම්මුල්ල!W32,හල්දුම්මුල්ල!W33,හල්දුම්මුල්ල!W34,හල්දුම්මුල්ල!W35,හල්දුම්මුල්ල!W36,හල්දුම්මුල්ල!W37,හල්දුම්මුල්ල!W38,හල්දුම්මුල්ල!W39,හල්දුම්මුල්ල!W40,හල්දුම්මුල්ල!W41,හල්දුම්මුල්ල!W42,හල්දුම්මුල්ල!W43,හල්දුම්මුල්ල!W44,හල්දුම්මුල්ල!W45)</f>
        <v>0</v>
      </c>
      <c r="JI6" s="184">
        <f>SUM(හල්දුම්මුල්ල!X17,හල්දුම්මුල්ල!X18,හල්දුම්මුල්ල!X19,හල්දුම්මුල්ල!X20,හල්දුම්මුල්ල!X21,හල්දුම්මුල්ල!X22,හල්දුම්මුල්ල!X23,හල්දුම්මුල්ල!X24,හල්දුම්මුල්ල!X25,හල්දුම්මුල්ල!X26,හල්දුම්මුල්ල!X27,හල්දුම්මුල්ල!X28,හල්දුම්මුල්ල!X29,හල්දුම්මුල්ල!X30,හල්දුම්මුල්ල!X31,හල්දුම්මුල්ල!X32,හල්දුම්මුල්ල!X33,හල්දුම්මුල්ල!X34,හල්දුම්මුල්ල!X35,හල්දුම්මුල්ල!X36,හල්දුම්මුල්ල!X37,හල්දුම්මුල්ල!X38,හල්දුම්මුල්ල!X39,හල්දුම්මුල්ල!X40,හල්දුම්මුල්ල!X41,හල්දුම්මුල්ල!X42,හල්දුම්මුල්ල!X43,හල්දුම්මුල්ල!X44,හල්දුම්මුල්ල!X45)</f>
        <v>0</v>
      </c>
      <c r="JJ6" s="184">
        <f>SUM(හල්දුම්මුල්ල!Y17,හල්දුම්මුල්ල!Y18,හල්දුම්මුල්ල!Y19,හල්දුම්මුල්ල!Y20,හල්දුම්මුල්ල!Y21,හල්දුම්මුල්ල!Y22,හල්දුම්මුල්ල!Y23,හල්දුම්මුල්ල!Y24,හල්දුම්මුල්ල!Y25,හල්දුම්මුල්ල!Y26,හල්දුම්මුල්ල!Y27,හල්දුම්මුල්ල!Y28,හල්දුම්මුල්ල!Y29,හල්දුම්මුල්ල!Y30,හල්දුම්මුල්ල!Y31,හල්දුම්මුල්ල!Y32,හල්දුම්මුල්ල!Y33,හල්දුම්මුල්ල!Y34,හල්දුම්මුල්ල!Y35,හල්දුම්මුල්ල!Y36,හල්දුම්මුල්ල!Y37,හල්දුම්මුල්ල!Y38,හල්දුම්මුල්ල!Y39,හල්දුම්මුල්ල!Y40,හල්දුම්මුල්ල!Y41,හල්දුම්මුල්ල!Y42,හල්දුම්මුල්ල!Y43,හල්දුම්මුල්ල!Y44,හල්දුම්මුල්ල!Y45)</f>
        <v>0</v>
      </c>
      <c r="JL6" s="184">
        <v>1</v>
      </c>
      <c r="JM6" s="778" t="s">
        <v>127</v>
      </c>
      <c r="JN6" s="346" t="s">
        <v>90</v>
      </c>
      <c r="JO6" s="350" t="e">
        <f>SUM(E6,W6,AO6,BG6,BY6,CQ6,DI6,EA6,ES6,FK6,GC6,GU6,HM6,IE6,IW6)</f>
        <v>#REF!</v>
      </c>
      <c r="JP6" s="350" t="e">
        <f t="shared" ref="JP6:KB6" si="0">SUM(F6,X6,AP6,BH6,BZ6,CR6,DJ6,EB6,ET6,FL6,GD6,GV6,HN6,IF6,IX6)</f>
        <v>#REF!</v>
      </c>
      <c r="JQ6" s="350" t="e">
        <f t="shared" si="0"/>
        <v>#REF!</v>
      </c>
      <c r="JR6" s="350" t="e">
        <f t="shared" si="0"/>
        <v>#REF!</v>
      </c>
      <c r="JS6" s="350" t="e">
        <f t="shared" si="0"/>
        <v>#REF!</v>
      </c>
      <c r="JT6" s="350" t="e">
        <f t="shared" si="0"/>
        <v>#REF!</v>
      </c>
      <c r="JU6" s="350" t="e">
        <f t="shared" si="0"/>
        <v>#REF!</v>
      </c>
      <c r="JV6" s="350" t="e">
        <f t="shared" si="0"/>
        <v>#REF!</v>
      </c>
      <c r="JW6" s="350" t="e">
        <f t="shared" si="0"/>
        <v>#REF!</v>
      </c>
      <c r="JX6" s="350" t="e">
        <f t="shared" si="0"/>
        <v>#REF!</v>
      </c>
      <c r="JY6" s="350" t="e">
        <f t="shared" si="0"/>
        <v>#REF!</v>
      </c>
      <c r="JZ6" s="350" t="e">
        <f t="shared" si="0"/>
        <v>#REF!</v>
      </c>
      <c r="KA6" s="350" t="e">
        <f t="shared" si="0"/>
        <v>#REF!</v>
      </c>
      <c r="KB6" s="350" t="e">
        <f t="shared" si="0"/>
        <v>#REF!</v>
      </c>
    </row>
    <row r="7" spans="2:300" s="234" customFormat="1" ht="27" customHeight="1">
      <c r="B7" s="184">
        <v>2</v>
      </c>
      <c r="C7" s="778"/>
      <c r="D7" s="346" t="s">
        <v>92</v>
      </c>
      <c r="E7" s="350">
        <f t="shared" ref="E7:E16" si="1">SUM(H7:Q7)</f>
        <v>13</v>
      </c>
      <c r="F7" s="350">
        <f>SUM(මහියංගණය!I37,මහියංගණය!I38,මහියංගණය!I39,මහියංගණය!I40,මහියංගණය!I41,මහියංගණය!I42,මහියංගණය!I43,මහියංගණය!I44,මහියංගණය!I45,මහියංගණය!I46,මහියංගණය!I47,මහියංගණය!I48,මහියංගණය!I49)/1000000</f>
        <v>0.39</v>
      </c>
      <c r="G7" s="184">
        <f>SUM(මහියංගණය!L37,මහියංගණය!L38,මහියංගණය!L39,මහියංගණය!L40,මහියංගණය!L41,මහියංගණය!L42,මහියංගණය!L43,මහියංගණය!L44,මහියංගණය!L45,මහියංගණය!L46,මහියංගණය!L47,මහියංගණය!L48,මහියංගණය!L49)/1000000</f>
        <v>0</v>
      </c>
      <c r="H7" s="184">
        <f>SUM(මහියංගණය!N37,මහියංගණය!N38,මහියංගණය!N39,මහියංගණය!N40,මහියංගණය!N41,මහියංගණය!N42,මහියංගණය!N43,මහියංගණය!N44,මහියංගණය!N45,මහියංගණය!N46,මහියංගණය!N47,මහියංගණය!N48,මහියංගණය!N49)</f>
        <v>13</v>
      </c>
      <c r="I7" s="184">
        <f>SUM(මහියංගණය!O37,මහියංගණය!O38,මහියංගණය!O39,මහියංගණය!O40,මහියංගණය!O41,මහියංගණය!O42,මහියංගණය!O43,මහියංගණය!O44,මහියංගණය!O45,මහියංගණය!O46,මහියංගණය!O47,මහියංගණය!O48,මහියංගණය!O49)</f>
        <v>0</v>
      </c>
      <c r="J7" s="184">
        <f>SUM(මහියංගණය!P37,මහියංගණය!P38,මහියංගණය!P39,මහියංගණය!P40,මහියංගණය!P41,මහියංගණය!P42,මහියංගණය!P43,මහියංගණය!P44,මහියංගණය!P45,මහියංගණය!P46,මහියංගණය!P47,මහියංගණය!P48,මහියංගණය!P49)</f>
        <v>0</v>
      </c>
      <c r="K7" s="184">
        <f>SUM(මහියංගණය!Q37,මහියංගණය!Q38,මහියංගණය!Q39,මහියංගණය!Q40,මහියංගණය!Q41,මහියංගණය!Q42,මහියංගණය!Q43,මහියංගණය!Q44,මහියංගණය!Q45,මහියංගණය!Q46,මහියංගණය!Q47,මහියංගණය!Q48,මහියංගණය!Q49)</f>
        <v>0</v>
      </c>
      <c r="L7" s="184">
        <f>SUM(මහියංගණය!R37,මහියංගණය!R38,මහියංගණය!R39,මහියංගණය!R40,මහියංගණය!R41,මහියංගණය!R42,මහියංගණය!R43,මහියංගණය!R44,මහියංගණය!R45,මහියංගණය!R46,මහියංගණය!R47,මහියංගණය!R48,මහියංගණය!R49)</f>
        <v>0</v>
      </c>
      <c r="M7" s="184">
        <f>SUM(මහියංගණය!S37,මහියංගණය!S38,මහියංගණය!S39,මහියංගණය!S40,මහියංගණය!S41,මහියංගණය!S42,මහියංගණය!S43,මහියංගණය!S44,මහියංගණය!S45,මහියංගණය!S46,මහියංගණය!S47,මහියංගණය!S48,මහියංගණය!S49)</f>
        <v>0</v>
      </c>
      <c r="N7" s="184">
        <f>SUM(මහියංගණය!T37,මහියංගණය!T38,මහියංගණය!T39,මහියංගණය!T40,මහියංගණය!T41,මහියංගණය!T42,මහියංගණය!T43,මහියංගණය!T44,මහියංගණය!T45,මහියංගණය!T46,මහියංගණය!T47,මහියංගණය!T48,මහියංගණය!T49)</f>
        <v>0</v>
      </c>
      <c r="O7" s="184">
        <f>SUM(මහියංගණය!U37,මහියංගණය!U38,මහියංගණය!U39,මහියංගණය!U40,මහියංගණය!U41,මහියංගණය!U42,මහියංගණය!U43,මහියංගණය!U44,මහියංගණය!U45,මහියංගණය!U46,මහියංගණය!U47,මහියංගණය!U48,මහියංගණය!U49)</f>
        <v>0</v>
      </c>
      <c r="P7" s="184">
        <f>SUM(මහියංගණය!V37,මහියංගණය!V38,මහියංගණය!V39,මහියංගණය!V40,මහියංගණය!V41,මහියංගණය!V42,මහියංගණය!V43,මහියංගණය!V44,මහියංගණය!V45,මහියංගණය!V46,මහියංගණය!V47,මහියංගණය!V48,මහියංගණය!V49)</f>
        <v>0</v>
      </c>
      <c r="Q7" s="184">
        <f>SUM(මහියංගණය!W37,මහියංගණය!W38,මහියංගණය!W39,මහියංගණය!W40,මහියංගණය!W41,මහියංගණය!W42,මහියංගණය!W43,මහියංගණය!W44,මහියංගණය!W45,මහියංගණය!W46,මහියංගණය!W47,මහියංගණය!W48,මහියංගණය!W49)</f>
        <v>0</v>
      </c>
      <c r="R7" s="184">
        <f>SUM(මහියංගණය!X37,මහියංගණය!X38,මහියංගණය!X39,මහියංගණය!X40,මහියංගණය!X41,මහියංගණය!X42,මහියංගණය!X43,මහියංගණය!X44,මහියංගණය!X45,මහියංගණය!X46,මහියංගණය!X47,මහියංගණය!X48,මහියංගණය!X49)</f>
        <v>0</v>
      </c>
      <c r="T7" s="184">
        <v>2</v>
      </c>
      <c r="U7" s="778"/>
      <c r="V7" s="346" t="s">
        <v>92</v>
      </c>
      <c r="W7" s="350">
        <f t="shared" ref="W7:W16" si="2">SUM(Z7:AI7)</f>
        <v>0</v>
      </c>
      <c r="X7" s="346"/>
      <c r="Y7" s="233"/>
      <c r="Z7" s="184"/>
      <c r="AA7" s="233"/>
      <c r="AB7" s="233"/>
      <c r="AC7" s="233"/>
      <c r="AD7" s="233"/>
      <c r="AE7" s="233"/>
      <c r="AF7" s="233"/>
      <c r="AG7" s="233"/>
      <c r="AH7" s="233"/>
      <c r="AI7" s="233"/>
      <c r="AJ7" s="233"/>
      <c r="AL7" s="184">
        <v>2</v>
      </c>
      <c r="AM7" s="778"/>
      <c r="AN7" s="346" t="s">
        <v>92</v>
      </c>
      <c r="AO7" s="350">
        <f t="shared" ref="AO7:AO16" si="3">SUM(AR7:BA7)</f>
        <v>0</v>
      </c>
      <c r="AP7" s="346"/>
      <c r="AQ7" s="233"/>
      <c r="AR7" s="184"/>
      <c r="AS7" s="233"/>
      <c r="AT7" s="233"/>
      <c r="AU7" s="233"/>
      <c r="AV7" s="233"/>
      <c r="AW7" s="233"/>
      <c r="AX7" s="233"/>
      <c r="AY7" s="233"/>
      <c r="AZ7" s="233"/>
      <c r="BA7" s="233"/>
      <c r="BB7" s="233"/>
      <c r="BD7" s="184">
        <v>2</v>
      </c>
      <c r="BE7" s="778"/>
      <c r="BF7" s="346" t="s">
        <v>92</v>
      </c>
      <c r="BG7" s="350">
        <f t="shared" ref="BG7:BG16" si="4">SUM(BJ7:BS7)</f>
        <v>0</v>
      </c>
      <c r="BH7" s="346"/>
      <c r="BI7" s="233"/>
      <c r="BJ7" s="184"/>
      <c r="BK7" s="233"/>
      <c r="BL7" s="233"/>
      <c r="BM7" s="233"/>
      <c r="BN7" s="233"/>
      <c r="BO7" s="233"/>
      <c r="BP7" s="233"/>
      <c r="BQ7" s="233"/>
      <c r="BR7" s="233"/>
      <c r="BS7" s="233"/>
      <c r="BT7" s="233"/>
      <c r="BV7" s="184">
        <v>2</v>
      </c>
      <c r="BW7" s="778"/>
      <c r="BX7" s="346" t="s">
        <v>92</v>
      </c>
      <c r="BY7" s="350">
        <f t="shared" ref="BY7:BY16" si="5">SUM(CB7:CK7)</f>
        <v>0</v>
      </c>
      <c r="BZ7" s="346"/>
      <c r="CA7" s="233"/>
      <c r="CB7" s="184"/>
      <c r="CC7" s="233"/>
      <c r="CD7" s="233"/>
      <c r="CE7" s="233"/>
      <c r="CF7" s="233"/>
      <c r="CG7" s="233"/>
      <c r="CH7" s="233"/>
      <c r="CI7" s="233"/>
      <c r="CJ7" s="233"/>
      <c r="CK7" s="233"/>
      <c r="CL7" s="233"/>
      <c r="CN7" s="184">
        <v>2</v>
      </c>
      <c r="CO7" s="778"/>
      <c r="CP7" s="346" t="s">
        <v>92</v>
      </c>
      <c r="CQ7" s="350">
        <f t="shared" ref="CQ7:CQ16" si="6">SUM(CT7:DC7)</f>
        <v>39</v>
      </c>
      <c r="CR7" s="352">
        <f>SUM(පස්සර!J66,පස්සර!J67,පස්සර!J68,පස්සර!J69,පස්සර!J70,පස්සර!J71,පස්සර!J72,පස්සර!J73,පස්සර!J74,පස්සර!J75,පස්සර!J76,පස්සර!J77,පස්සර!J78,පස්සර!J79,පස්සර!J80,පස්සර!J81,පස්සර!J82,පස්සර!J83,පස්සර!J84,පස්සර!J85,පස්සර!J86,පස්සර!J87,පස්සර!J88,පස්සර!J89,පස්සර!J90,පස්සර!J91,පස්සර!J92,පස්සර!J93,පස්සර!J94,පස්සර!J95,පස්සර!J96,පස්සර!J97,පස්සර!J98,පස්සර!J99,පස්සර!J100,පස්සර!J101,පස්සර!J102,පස්සර!J103,පස්සර!J104)/1000000</f>
        <v>1.17</v>
      </c>
      <c r="CS7" s="184">
        <f>SUM(පස්සර!M66,පස්සර!M67,පස්සර!M68,පස්සර!M69,පස්සර!M70,පස්සර!M71,පස්සර!M72,පස්සර!M73,පස්සර!M74,පස්සර!M75,පස්සර!M76,පස්සර!M77,පස්සර!M78,පස්සර!M79,පස්සර!M80,පස්සර!M81,පස්සර!M82,පස්සර!M83,පස්සර!M84,පස්සර!M85,පස්සර!M86,පස්සර!M87,පස්සර!M88,පස්සර!M89,පස්සර!M90,පස්සර!M90,පස්සර!M91,පස්සර!M90,පස්සර!M92,පස්සර!M93,පස්සර!M94,පස්සර!M95,පස්සර!M96,පස්සර!M97,පස්සර!M98,පස්සර!M99,පස්සර!M100,පස්සර!M101,පස්සර!M102,පස්සර!M103,පස්සර!M104)/1000000</f>
        <v>0</v>
      </c>
      <c r="CT7" s="184">
        <f>SUM(පස්සර!O66,පස්සර!O67,පස්සර!O68,පස්සර!O69,පස්සර!O70,පස්සර!O71,පස්සර!O72,පස්සර!O73,පස්සර!O74,පස්සර!O75,පස්සර!O76,පස්සර!O77,පස්සර!O78,පස්සර!O79,පස්සර!O80,පස්සර!O81,පස්සර!O82,පස්සර!O83,පස්සර!O84,පස්සර!O85,පස්සර!O86,පස්සර!O87,පස්සර!O88,පස්සර!O89,පස්සර!O90,පස්සර!O91,පස්සර!O92,පස්සර!O93,පස්සර!O94,පස්සර!O95,පස්සර!O96,පස්සර!O97,පස්සර!O98,පස්සර!O99,පස්සර!O100,පස්සර!O101,පස්සර!O102,පස්සර!O103,පස්සර!O104)</f>
        <v>39</v>
      </c>
      <c r="CU7" s="184">
        <f>SUM(පස්සර!P66,පස්සර!P67,පස්සර!P68,පස්සර!P69,පස්සර!P70,පස්සර!P71,පස්සර!P72,පස්සර!P73,පස්සර!P74,පස්සර!P75,පස්සර!P76,පස්සර!P77,පස්සර!P78,පස්සර!P79,පස්සර!P80,පස්සර!P81,පස්සර!P82,පස්සර!P83,පස්සර!P84,පස්සර!P85,පස්සර!P86,පස්සර!P87,පස්සර!P88,පස්සර!P89,පස්සර!P90,පස්සර!P91,පස්සර!P92,පස්සර!P93,පස්සර!P94,පස්සර!P95,පස්සර!P96,පස්සර!P97,පස්සර!P98,පස්සර!P99,පස්සර!P100,පස්සර!P101,පස්සර!P102,පස්සර!P103,පස්සර!P104)</f>
        <v>0</v>
      </c>
      <c r="CV7" s="184">
        <f>SUM(පස්සර!Q66,පස්සර!Q67,පස්සර!Q68,පස්සර!Q69,පස්සර!Q70,පස්සර!Q71,පස්සර!Q72,පස්සර!Q73,පස්සර!Q74,පස්සර!Q75,පස්සර!Q76,පස්සර!Q77,පස්සර!Q78,පස්සර!Q79,පස්සර!Q80,පස්සර!Q81,පස්සර!Q82,පස්සර!Q83,පස්සර!Q84,පස්සර!Q85,පස්සර!Q86,පස්සර!Q87,පස්සර!Q88,පස්සර!Q89,පස්සර!Q90,පස්සර!Q91,පස්සර!Q92,පස්සර!Q93,පස්සර!Q94,පස්සර!Q95,පස්සර!Q96,පස්සර!Q97,පස්සර!Q98,පස්සර!Q99,පස්සර!Q100,පස්සර!Q101,පස්සර!Q102,පස්සර!Q103,පස්සර!Q104)</f>
        <v>0</v>
      </c>
      <c r="CW7" s="184">
        <f>SUM(පස්සර!R66,පස්සර!R67,පස්සර!R68,පස්සර!R69,පස්සර!R70,පස්සර!R71,පස්සර!R72,පස්සර!R73,පස්සර!R74,පස්සර!R75,පස්සර!R76,පස්සර!R77,පස්සර!R78,පස්සර!R79,පස්සර!R80,පස්සර!R81,පස්සර!R82,පස්සර!R83,පස්සර!R84,පස්සර!R85,පස්සර!R86,පස්සර!R87,පස්සර!R88,පස්සර!R89,පස්සර!R90,පස්සර!R91,පස්සර!R92,පස්සර!R93,පස්සර!R94,පස්සර!R95,පස්සර!R96,පස්සර!R97,පස්සර!R98,පස්සර!R99,පස්සර!R100,පස්සර!R101,පස්සර!R102,පස්සර!R103,පස්සර!R104)</f>
        <v>0</v>
      </c>
      <c r="CX7" s="184">
        <f>SUM(පස්සර!S66,පස්සර!S67,පස්සර!S68,පස්සර!S69,පස්සර!S70,පස්සර!S71,පස්සර!S72,පස්සර!S73,පස්සර!S74,පස්සර!S75,පස්සර!S76,පස්සර!S77,පස්සර!S78,පස්සර!S79,පස්සර!S80,පස්සර!S81,පස්සර!S82,පස්සර!S83,පස්සර!S84,පස්සර!S85,පස්සර!S86,පස්සර!S87,පස්සර!S88,පස්සර!S89,පස්සර!S90,පස්සර!S91,පස්සර!S92,පස්සර!S93,පස්සර!S94,පස්සර!S95,පස්සර!S96,පස්සර!S97,පස්සර!S98,පස්සර!S99,පස්සර!S100,පස්සර!S101,පස්සර!S102,පස්සර!S103,පස්සර!S104)</f>
        <v>0</v>
      </c>
      <c r="CY7" s="184">
        <f>SUM(පස්සර!T66,පස්සර!T67,පස්සර!T68,පස්සර!T69,පස්සර!T70,පස්සර!T71,පස්සර!T72,පස්සර!T73,පස්සර!T74,පස්සර!T75,පස්සර!T76,පස්සර!T77,පස්සර!T78,පස්සර!T79,පස්සර!T80,පස්සර!T81,පස්සර!T82,පස්සර!T83,පස්සර!T84,පස්සර!T85,පස්සර!T86,පස්සර!T87,පස්සර!T88,පස්සර!T89,පස්සර!T90,පස්සර!T91,පස්සර!T92,පස්සර!T93,පස්සර!T94,පස්සර!T95,පස්සර!T96,පස්සර!T97,පස්සර!T98,පස්සර!T99,පස්සර!T100,පස්සර!T101,පස්සර!T102,පස්සර!T103,පස්සර!T104)</f>
        <v>0</v>
      </c>
      <c r="CZ7" s="184">
        <f>SUM(පස්සර!U66,පස්සර!U67,පස්සර!U68,පස්සර!U69,පස්සර!U70,පස්සර!U71,පස්සර!U72,පස්සර!U73,පස්සර!U74,පස්සර!U75,පස්සර!U76,පස්සර!U77,පස්සර!U78,පස්සර!U79,පස්සර!U80,පස්සර!U81,පස්සර!U82,පස්සර!U83,පස්සර!U84,පස්සර!U85,පස්සර!U86,පස්සර!U87,පස්සර!U88,පස්සර!U89,පස්සර!U90,පස්සර!U91,පස්සර!U92,පස්සර!U93,පස්සර!U94,පස්සර!U95,පස්සර!U96,පස්සර!U97,පස්සර!U98,පස්සර!U99,පස්සර!U100,පස්සර!U101,පස්සර!U102,පස්සර!U103,පස්සර!U104)</f>
        <v>0</v>
      </c>
      <c r="DA7" s="184">
        <f>SUM(පස්සර!V66,පස්සර!V67,පස්සර!V68,පස්සර!V69,පස්සර!V70,පස්සර!V71,පස්සර!V72,පස්සර!V73,පස්සර!V74,පස්සර!V75,පස්සර!V76,පස්සර!V77,පස්සර!V78,පස්සර!V79,පස්සර!V80,පස්සර!V81,පස්සර!V82,පස්සර!V83,පස්සර!V84,පස්සර!V85,පස්සර!V86,පස්සර!V87,පස්සර!V88,පස්සර!V89,පස්සර!V90,පස්සර!V91,පස්සර!V92,පස්සර!V93,පස්සර!V94,පස්සර!V95,පස්සර!V96,පස්සර!V97,පස්සර!V98,පස්සර!V99,පස්සර!V100,පස්සර!V101,පස්සර!V102,පස්සර!V103,පස්සර!V104)</f>
        <v>0</v>
      </c>
      <c r="DB7" s="184">
        <f>SUM(පස්සර!W66,පස්සර!W67,පස්සර!W68,පස්සර!W69,පස්සර!W70,පස්සර!W71,පස්සර!W72,පස්සර!W73,පස්සර!W74,පස්සර!W75,පස්සර!W76,පස්සර!W77,පස්සර!W78,පස්සර!W79,පස්සර!W80,පස්සර!W81,පස්සර!W82,පස්සර!W83,පස්සර!W84,පස්සර!W85,පස්සර!W86,පස්සර!W87,පස්සර!W88,පස්සර!W89,පස්සර!W90,පස්සර!W91,පස්සර!W92,පස්සර!W93,පස්සර!W94,පස්සර!W95,පස්සර!W96,පස්සර!W97,පස්සර!W98,පස්සර!W99,පස්සර!W100,පස්සර!W101,පස්සර!W102,පස්සර!W103,පස්සර!W104)</f>
        <v>0</v>
      </c>
      <c r="DC7" s="184">
        <f>SUM(පස්සර!X66,පස්සර!X67,පස්සර!X68,පස්සර!X69,පස්සර!X70,පස්සර!X71,පස්සර!X72,පස්සර!X73,පස්සර!X74,පස්සර!X75,පස්සර!X76,පස්සර!X77,පස්සර!X78,පස්සර!X79,පස්සර!X80,පස්සර!X81,පස්සර!X82,පස්සර!X83,පස්සර!X84,පස්සර!X85,පස්සර!X86,පස්සර!X87,පස්සර!X88,පස්සර!X89,පස්සර!X90,පස්සර!X91,පස්සර!X92,පස්සර!X93,පස්සර!X94,පස්සර!X95,පස්සර!X96,පස්සර!X97,පස්සර!X98,පස්සර!X99,පස්සර!X100,පස්සර!X101,පස්සර!X102,පස්සර!X103,පස්සර!X104)</f>
        <v>0</v>
      </c>
      <c r="DD7" s="184">
        <f>SUM(පස්සර!Y66,පස්සර!Y67,පස්සර!Y68,පස්සර!Y69,පස්සර!Y70,පස්සර!Y71,පස්සර!Y72,පස්සර!Y73,පස්සර!Y74,පස්සර!Y75,පස්සර!Y76,පස්සර!Y77,පස්සර!Y78,පස්සර!Y79,පස්සර!Y80,පස්සර!Y81,පස්සර!Y82,පස්සර!Y83,පස්සර!Y84,පස්සර!Y85,පස්සර!Y86,පස්සර!Y87,පස්සර!Y88,පස්සර!Y89,පස්සර!Y90,පස්සර!Y91,පස්සර!Y92,පස්සර!Y93,පස්සර!Y94,පස්සර!Y95,පස්සර!Y96,පස්සර!Y97,පස්සර!Y98,පස්සර!Y99,පස්සර!Y100,පස්සර!Y101,පස්සර!Y102,පස්සර!Y103,පස්සර!Y104)</f>
        <v>0</v>
      </c>
      <c r="DF7" s="184">
        <v>2</v>
      </c>
      <c r="DG7" s="778"/>
      <c r="DH7" s="346" t="s">
        <v>92</v>
      </c>
      <c r="DI7" s="350">
        <f t="shared" ref="DI7:DI16" si="7">SUM(DL7:DU7)</f>
        <v>39</v>
      </c>
      <c r="DJ7" s="353">
        <f>SUM(ලුණුගල!J54,ලුණුගල!J55,ලුණුගල!J56,ලුණුගල!J57,ලුණුගල!J58,ලුණුගල!J59,ලුණුගල!J60,ලුණුගල!J61,ලුණුගල!J62,ලුණුගල!J63,ලුණුගල!J64,ලුණුගල!J65,ලුණුගල!J66,ලුණුගල!J67,ලුණුගල!J68,ලුණුගල!J69,ලුණුගල!J70,ලුණුගල!J71,ලුණුගල!J72,ලුණුගල!J73,ලුණුගල!J74,ලුණුගල!J75,ලුණුගල!J76,ලුණුගල!J77,ලුණුගල!J78,ලුණුගල!J79,ලුණුගල!J80,ලුණුගල!J81,ලුණුගල!J82,ලුණුගල!J83,ලුණුගල!J84,ලුණුගල!J85,ලුණුගල!J86,ලුණුගල!J87,ලුණුගල!J88,ලුණුගල!J89,ලුණුගල!J90,ලුණුගල!J91,ලුණුගල!J92)/1000000</f>
        <v>1.17</v>
      </c>
      <c r="DK7" s="184">
        <f>SUM(ලුණුගල!M54,ලුණුගල!M55,ලුණුගල!M56,ලුණුගල!M57,ලුණුගල!M58,ලුණුගල!M59,ලුණුගල!M60,ලුණුගල!M61,ලුණුගල!M62,ලුණුගල!M63,ලුණුගල!M64,ලුණුගල!M65,ලුණුගල!M66,ලුණුගල!M67,ලුණුගල!M68,ලුණුගල!M69,ලුණුගල!M70,ලුණුගල!M71,ලුණුගල!M72,ලුණුගල!M73,ලුණුගල!M74,ලුණුගල!M75,ලුණුගල!M76,ලුණුගල!M77,ලුණුගල!M78,ලුණුගල!M79,ලුණුගල!M80,ලුණුගල!M81,ලුණුගල!M82,ලුණුගල!M83,ලුණුගල!M84,ලුණුගල!M85,ලුණුගල!M86,ලුණුගල!M87,ලුණුගල!M88,ලුණුගල!M89,ලුණුගල!M90,ලුණුගල!M91,ලුණුගල!M92)/1000000</f>
        <v>0</v>
      </c>
      <c r="DL7" s="184">
        <f>SUM(ලුණුගල!O54,ලුණුගල!O55,ලුණුගල!O56,ලුණුගල!O57,ලුණුගල!O58,ලුණුගල!O59,ලුණුගල!O60,ලුණුගල!O61,ලුණුගල!O62,ලුණුගල!O63,ලුණුගල!O64,ලුණුගල!O65,ලුණුගල!O66,ලුණුගල!O67,ලුණුගල!O68,ලුණුගල!O69,ලුණුගල!O70,ලුණුගල!O71,ලුණුගල!O72,ලුණුගල!O73,ලුණුගල!O74,ලුණුගල!O75,ලුණුගල!O76,ලුණුගල!O77,ලුණුගල!O78,ලුණුගල!O79,ලුණුගල!O80,ලුණුගල!O81,ලුණුගල!O82,ලුණුගල!O83,ලුණුගල!O84,ලුණුගල!O85,ලුණුගල!O86,ලුණුගල!O87,ලුණුගල!O88,ලුණුගල!O89,ලුණුගල!O90,ලුණුගල!O91,ලුණුගල!O92)</f>
        <v>39</v>
      </c>
      <c r="DM7" s="184">
        <f>SUM(ලුණුගල!P54,ලුණුගල!P55,ලුණුගල!P56,ලුණුගල!P57,ලුණුගල!P58,ලුණුගල!P59,ලුණුගල!P60,ලුණුගල!P61,ලුණුගල!P62,ලුණුගල!P63,ලුණුගල!P64,ලුණුගල!P65,ලුණුගල!P66,ලුණුගල!P67,ලුණුගල!P68,ලුණුගල!P69,ලුණුගල!P70,ලුණුගල!P71,ලුණුගල!P72,ලුණුගල!P73,ලුණුගල!P74,ලුණුගල!P75,ලුණුගල!P76,ලුණුගල!P77,ලුණුගල!P78,ලුණුගල!P79,ලුණුගල!P80,ලුණුගල!P81,ලුණුගල!P82,ලුණුගල!P83,ලුණුගල!P84,ලුණුගල!P85,ලුණුගල!P86,ලුණුගල!P87,ලුණුගල!P88,ලුණුගල!P89,ලුණුගල!P90,ලුණුගල!P91,ලුණුගල!P92)</f>
        <v>0</v>
      </c>
      <c r="DN7" s="184">
        <f>SUM(ලුණුගල!Q54,ලුණුගල!Q55,ලුණුගල!Q56,ලුණුගල!Q57,ලුණුගල!Q58,ලුණුගල!Q59,ලුණුගල!Q60,ලුණුගල!Q61,ලුණුගල!Q62,ලුණුගල!Q63,ලුණුගල!Q64,ලුණුගල!Q65,ලුණුගල!Q66,ලුණුගල!Q67,ලුණුගල!Q68,ලුණුගල!Q69,ලුණුගල!Q70,ලුණුගල!Q71,ලුණුගල!Q72,ලුණුගල!Q73,ලුණුගල!Q74,ලුණුගල!Q75,ලුණුගල!Q76,ලුණුගල!Q77,ලුණුගල!Q78,ලුණුගල!Q79,ලුණුගල!Q80,ලුණුගල!Q81,ලුණුගල!Q82,ලුණුගල!Q83,ලුණුගල!Q84,ලුණුගල!Q85,ලුණුගල!Q86,ලුණුගල!Q87,ලුණුගල!Q88,ලුණුගල!Q89,ලුණුගල!Q90,ලුණුගල!Q91,ලුණුගල!Q92)</f>
        <v>0</v>
      </c>
      <c r="DO7" s="184">
        <f>SUM(ලුණුගල!R54,ලුණුගල!R55,ලුණුගල!R56,ලුණුගල!R57,ලුණුගල!R58,ලුණුගල!R59,ලුණුගල!R60,ලුණුගල!R61,ලුණුගල!R62,ලුණුගල!R63,ලුණුගල!R64,ලුණුගල!R65,ලුණුගල!R66,ලුණුගල!R67,ලුණුගල!R68,ලුණුගල!R69,ලුණුගල!R70,ලුණුගල!R71,ලුණුගල!R72,ලුණුගල!R73,ලුණුගල!R74,ලුණුගල!R75,ලුණුගල!R76,ලුණුගල!R77,ලුණුගල!R78,ලුණුගල!R79,ලුණුගල!R80,ලුණුගල!R81,ලුණුගල!R82,ලුණුගල!R83,ලුණුගල!R84,ලුණුගල!R85,ලුණුගල!R86,ලුණුගල!R87,ලුණුගල!R88,ලුණුගල!R89,ලුණුගල!R90,ලුණුගල!R91,ලුණුගල!R92)</f>
        <v>0</v>
      </c>
      <c r="DP7" s="184">
        <f>SUM(ලුණුගල!S54,ලුණුගල!S55,ලුණුගල!S56,ලුණුගල!S57,ලුණුගල!S58,ලුණුගල!S59,ලුණුගල!S60,ලුණුගල!S61,ලුණුගල!S62,ලුණුගල!S63,ලුණුගල!S64,ලුණුගල!S65,ලුණුගල!S66,ලුණුගල!S67,ලුණුගල!S68,ලුණුගල!S69,ලුණුගල!S70,ලුණුගල!S71,ලුණුගල!S72,ලුණුගල!S73,ලුණුගල!S74,ලුණුගල!S75,ලුණුගල!S76,ලුණුගල!S77,ලුණුගල!S78,ලුණුගල!S79,ලුණුගල!S80,ලුණුගල!S81,ලුණුගල!S82,ලුණුගල!S83,ලුණුගල!S84,ලුණුගල!S85,ලුණුගල!S86,ලුණුගල!S87,ලුණුගල!S88,ලුණුගල!S89,ලුණුගල!S90,ලුණුගල!S91,ලුණුගල!S92)</f>
        <v>0</v>
      </c>
      <c r="DQ7" s="184">
        <f>SUM(ලුණුගල!T54,ලුණුගල!T55,ලුණුගල!T56,ලුණුගල!T57,ලුණුගල!T58,ලුණුගල!T59,ලුණුගල!T60,ලුණුගල!T61,ලුණුගල!T62,ලුණුගල!T63,ලුණුගල!T64,ලුණුගල!T65,ලුණුගල!T66,ලුණුගල!T67,ලුණුගල!T68,ලුණුගල!T69,ලුණුගල!T70,ලුණුගල!T71,ලුණුගල!T72,ලුණුගල!T73,ලුණුගල!T74,ලුණුගල!T75,ලුණුගල!T76,ලුණුගල!T77,ලුණුගල!T78,ලුණුගල!T79,ලුණුගල!T80,ලුණුගල!T81,ලුණුගල!T82,ලුණුගල!T83,ලුණුගල!T84,ලුණුගල!T85,ලුණුගල!T86,ලුණුගල!T87,ලුණුගල!T88,ලුණුගල!T89,ලුණුගල!T90,ලුණුගල!T91,ලුණුගල!T92)</f>
        <v>0</v>
      </c>
      <c r="DR7" s="184">
        <f>SUM(ලුණුගල!U54,ලුණුගල!U55,ලුණුගල!U56,ලුණුගල!U57,ලුණුගල!U58,ලුණුගල!U59,ලුණුගල!U60,ලුණුගල!U61,ලුණුගල!U62,ලුණුගල!U63,ලුණුගල!U64,ලුණුගල!U65,ලුණුගල!U66,ලුණුගල!U67,ලුණුගල!U68,ලුණුගල!U69,ලුණුගල!U70,ලුණුගල!U71,ලුණුගල!U72,ලුණුගල!U73,ලුණුගල!U74,ලුණුගල!U75,ලුණුගල!U76,ලුණුගල!U77,ලුණුගල!U78,ලුණුගල!U79,ලුණුගල!U80,ලුණුගල!U81,ලුණුගල!U82,ලුණුගල!U83,ලුණුගල!U84,ලුණුගල!U85,ලුණුගල!U86,ලුණුගල!U87,ලුණුගල!U88,ලුණුගල!U89,ලුණුගල!U90,ලුණුගල!U91,ලුණුගල!U92)</f>
        <v>0</v>
      </c>
      <c r="DS7" s="184">
        <f>SUM(ලුණුගල!V54,ලුණුගල!V55,ලුණුගල!V56,ලුණුගල!V57,ලුණුගල!V58,ලුණුගල!V59,ලුණුගල!V60,ලුණුගල!V61,ලුණුගල!V62,ලුණුගල!V63,ලුණුගල!V64,ලුණුගල!V65,ලුණුගල!V66,ලුණුගල!V67,ලුණුගල!V68,ලුණුගල!V69,ලුණුගල!V70,ලුණුගල!V71,ලුණුගල!V72,ලුණුගල!V73,ලුණුගල!V74,ලුණුගල!V75,ලුණුගල!V76,ලුණුගල!V77,ලුණුගල!V78,ලුණුගල!V79,ලුණුගල!V80,ලුණුගල!V81,ලුණුගල!V82,ලුණුගල!V83,ලුණුගල!V84,ලුණුගල!V85,ලුණුගල!V86,ලුණුගල!V87,ලුණුගල!V88,ලුණුගල!V89,ලුණුගල!V90,ලුණුගල!V91,ලුණුගල!V92)</f>
        <v>0</v>
      </c>
      <c r="DT7" s="184">
        <f>SUM(ලුණුගල!W54,ලුණුගල!W55,ලුණුගල!W56,ලුණුගල!W57,ලුණුගල!W58,ලුණුගල!W59,ලුණුගල!W60,ලුණුගල!W61,ලුණුගල!W62,ලුණුගල!W63,ලුණුගල!W64,ලුණුගල!W65,ලුණුගල!W66,ලුණුගල!W67,ලුණුගල!W68,ලුණුගල!W69,ලුණුගල!W70,ලුණුගල!W71,ලුණුගල!W72,ලුණුගල!W73,ලුණුගල!W74,ලුණුගල!W75,ලුණුගල!W76,ලුණුගල!W77,ලුණුගල!W78,ලුණුගල!W79,ලුණුගල!W80,ලුණුගල!W81,ලුණුගල!W82,ලුණුගල!W83,ලුණුගල!W84,ලුණුගල!W85,ලුණුගල!W86,ලුණුගල!W87,ලුණුගල!W88,ලුණුගල!W89,ලුණුගල!W90,ලුණුගල!W91,ලුණුගල!W92)</f>
        <v>0</v>
      </c>
      <c r="DU7" s="184">
        <f>SUM(ලුණුගල!X54,ලුණුගල!X55,ලුණුගල!X56,ලුණුගල!X57,ලුණුගල!X58,ලුණුගල!X59,ලුණුගල!X60,ලුණුගල!X61,ලුණුගල!X62,ලුණුගල!X63,ලුණුගල!X64,ලුණුගල!X65,ලුණුගල!X66,ලුණුගල!X67,ලුණුගල!X68,ලුණුගල!X69,ලුණුගල!X70,ලුණුගල!X71,ලුණුගල!X72,ලුණුගල!X73,ලුණුගල!X74,ලුණුගල!X75,ලුණුගල!X76,ලුණුගල!X77,ලුණුගල!X78,ලුණුගල!X79,ලුණුගල!X80,ලුණුගල!X81,ලුණුගල!X82,ලුණුගල!X83,ලුණුගල!X84,ලුණුගල!X85,ලුණුගල!X86,ලුණුගල!X87,ලුණුගල!X88,ලුණුගල!X89,ලුණුගල!X90,ලුණුගල!X91,ලුණුගල!X92)</f>
        <v>0</v>
      </c>
      <c r="DV7" s="184">
        <f>SUM(ලුණුගල!Y54,ලුණුගල!Y55,ලුණුගල!Y56,ලුණුගල!Y57,ලුණුගල!Y58,ලුණුගල!Y59,ලුණුගල!Y60,ලුණුගල!Y61,ලුණුගල!Y62,ලුණුගල!Y63,ලුණුගල!Y64,ලුණුගල!Y65,ලුණුගල!Y66,ලුණුගල!Y67,ලුණුගල!Y68,ලුණුගල!Y69,ලුණුගල!Y70,ලුණුගල!Y71,ලුණුගල!Y72,ලුණුගල!Y73,ලුණුගල!Y74,ලුණුගල!Y75,ලුණුගල!Y76,ලුණුගල!Y77,ලුණුගල!Y78,ලුණුගල!Y79,ලුණුගල!Y80,ලුණුගල!Y81,ලුණුගල!Y82,ලුණුගල!Y83,ලුණුගල!Y84,ලුණුගල!Y85,ලුණුගල!Y86,ලුණුගල!Y87,ලුණුගල!Y88,ලුණුගල!Y89,ලුණුගල!Y90,ලුණුගල!Y91,ලුණුගල!Y92)</f>
        <v>0</v>
      </c>
      <c r="DX7" s="184">
        <v>2</v>
      </c>
      <c r="DY7" s="778"/>
      <c r="DZ7" s="346" t="s">
        <v>92</v>
      </c>
      <c r="EA7" s="350">
        <f t="shared" ref="EA7:EA16" si="8">SUM(ED7:EM7)</f>
        <v>0</v>
      </c>
      <c r="EB7" s="350"/>
      <c r="EC7" s="184"/>
      <c r="ED7" s="184"/>
      <c r="EE7" s="184"/>
      <c r="EF7" s="184"/>
      <c r="EG7" s="184"/>
      <c r="EH7" s="184"/>
      <c r="EI7" s="184"/>
      <c r="EJ7" s="184"/>
      <c r="EK7" s="184"/>
      <c r="EL7" s="184"/>
      <c r="EM7" s="184"/>
      <c r="EN7" s="184"/>
      <c r="EP7" s="184">
        <v>2</v>
      </c>
      <c r="EQ7" s="778"/>
      <c r="ER7" s="346" t="s">
        <v>92</v>
      </c>
      <c r="ES7" s="350">
        <f t="shared" ref="ES7:ES16" si="9">SUM(EV7:FE7)</f>
        <v>0</v>
      </c>
      <c r="ET7" s="346"/>
      <c r="EU7" s="233"/>
      <c r="EV7" s="184"/>
      <c r="EW7" s="233"/>
      <c r="EX7" s="233"/>
      <c r="EY7" s="233"/>
      <c r="EZ7" s="233"/>
      <c r="FA7" s="233"/>
      <c r="FB7" s="233"/>
      <c r="FC7" s="233"/>
      <c r="FD7" s="233"/>
      <c r="FE7" s="233"/>
      <c r="FF7" s="233"/>
      <c r="FH7" s="184">
        <v>2</v>
      </c>
      <c r="FI7" s="778"/>
      <c r="FJ7" s="346" t="s">
        <v>92</v>
      </c>
      <c r="FK7" s="350">
        <f t="shared" ref="FK7:FK16" si="10">SUM(FN7:FW7)</f>
        <v>30</v>
      </c>
      <c r="FL7" s="346">
        <f>SUM(ඌවපරණගම!J84,ඌවපරණගම!J85,ඌවපරණගම!J86,ඌවපරණගම!J87,ඌවපරණගම!J88,ඌවපරණගම!J89,ඌවපරණගම!J90,ඌවපරණගම!J91,ඌවපරණගම!J92,ඌවපරණගම!J93,ඌවපරණගම!J94,ඌවපරණගම!J95,ඌවපරණගම!J96,ඌවපරණගම!J97,ඌවපරණගම!J98,ඌවපරණගම!J99,ඌවපරණගම!J100,ඌවපරණගම!J101,ඌවපරණගම!J102,ඌවපරණගම!J103,ඌවපරණගම!J104,ඌවපරණගම!J105,ඌවපරණගම!J106,ඌවපරණගම!J107,ඌවපරණගම!J108,ඌවපරණගම!J109,ඌවපරණගම!J110,ඌවපරණගම!J111,ඌවපරණගම!J112,ඌවපරණගම!J113)/1000000</f>
        <v>0.9</v>
      </c>
      <c r="FM7" s="184">
        <f>SUM(ඌවපරණගම!M84,ඌවපරණගම!M85,ඌවපරණගම!M86,ඌවපරණගම!M87,ඌවපරණගම!M88,ඌවපරණගම!M89,ඌවපරණගම!M90,ඌවපරණගම!M91,ඌවපරණගම!M92,ඌවපරණගම!M93,ඌවපරණගම!M94,ඌවපරණගම!M95,ඌවපරණගම!M96,ඌවපරණගම!M97,ඌවපරණගම!M98,ඌවපරණගම!M99,ඌවපරණගම!M100,ඌවපරණගම!M101,ඌවපරණගම!M102,ඌවපරණගම!M103,ඌවපරණගම!M104,ඌවපරණගම!M105,ඌවපරණගම!M106,ඌවපරණගම!M107,ඌවපරණගම!M108,ඌවපරණගම!M109,ඌවපරණගම!M110,ඌවපරණගම!M111,ඌවපරණගම!M112,ඌවපරණගම!M113)/1000000</f>
        <v>0</v>
      </c>
      <c r="FN7" s="184">
        <f>SUM(ඌවපරණගම!O84,ඌවපරණගම!O85,ඌවපරණගම!O86,ඌවපරණගම!O87,ඌවපරණගම!O88,ඌවපරණගම!O89,ඌවපරණගම!O90,ඌවපරණගම!O91,ඌවපරණගම!O92,ඌවපරණගම!O93,ඌවපරණගම!O94,ඌවපරණගම!O95,ඌවපරණගම!O96,ඌවපරණගම!O97,ඌවපරණගම!O98,ඌවපරණගම!O99,ඌවපරණගම!O100,ඌවපරණගම!O101,ඌවපරණගම!O102,ඌවපරණගම!O103,ඌවපරණගම!O104,ඌවපරණගම!O105,ඌවපරණගම!O106,ඌවපරණගම!O107,ඌවපරණගම!O108,ඌවපරණගම!O109,ඌවපරණගම!O110,ඌවපරණගම!O111,ඌවපරණගම!O112,ඌවපරණගම!O113)</f>
        <v>30</v>
      </c>
      <c r="FO7" s="184">
        <f>SUM(ඌවපරණගම!P84,ඌවපරණගම!P85,ඌවපරණගම!P86,ඌවපරණගම!P87,ඌවපරණගම!P88,ඌවපරණගම!P89,ඌවපරණගම!P90,ඌවපරණගම!P91,ඌවපරණගම!P92,ඌවපරණගම!P93,ඌවපරණගම!P94,ඌවපරණගම!P95,ඌවපරණගම!P96,ඌවපරණගම!P97,ඌවපරණගම!P98,ඌවපරණගම!P99,ඌවපරණගම!P100,ඌවපරණගම!P101,ඌවපරණගම!P102,ඌවපරණගම!P103,ඌවපරණගම!P104,ඌවපරණගම!P105,ඌවපරණගම!P106,ඌවපරණගම!P107,ඌවපරණගම!P108,ඌවපරණගම!P109,ඌවපරණගම!P110,ඌවපරණගම!P111,ඌවපරණගම!P112,ඌවපරණගම!P113)</f>
        <v>0</v>
      </c>
      <c r="FP7" s="184">
        <f>SUM(ඌවපරණගම!Q84,ඌවපරණගම!Q85,ඌවපරණගම!Q86,ඌවපරණගම!Q87,ඌවපරණගම!Q88,ඌවපරණගම!Q89,ඌවපරණගම!Q90,ඌවපරණගම!Q91,ඌවපරණගම!Q92,ඌවපරණගම!Q93,ඌවපරණගම!Q94,ඌවපරණගම!Q95,ඌවපරණගම!Q96,ඌවපරණගම!Q97,ඌවපරණගම!Q98,ඌවපරණගම!Q99,ඌවපරණගම!Q100,ඌවපරණගම!Q101,ඌවපරණගම!Q102,ඌවපරණගම!Q103,ඌවපරණගම!Q104,ඌවපරණගම!Q105,ඌවපරණගම!Q106,ඌවපරණගම!Q107,ඌවපරණගම!Q108,ඌවපරණගම!Q109,ඌවපරණගම!Q110,ඌවපරණගම!Q111,ඌවපරණගම!Q112,ඌවපරණගම!Q113)</f>
        <v>0</v>
      </c>
      <c r="FQ7" s="184">
        <f>SUM(ඌවපරණගම!R84,ඌවපරණගම!R85,ඌවපරණගම!R86,ඌවපරණගම!R87,ඌවපරණගම!R88,ඌවපරණගම!R89,ඌවපරණගම!R90,ඌවපරණගම!R91,ඌවපරණගම!R92,ඌවපරණගම!R93,ඌවපරණගම!R94,ඌවපරණගම!R95,ඌවපරණගම!R96,ඌවපරණගම!R97,ඌවපරණගම!R98,ඌවපරණගම!R99,ඌවපරණගම!R100,ඌවපරණගම!R101,ඌවපරණගම!R102,ඌවපරණගම!R103,ඌවපරණගම!R104,ඌවපරණගම!R105,ඌවපරණගම!R106,ඌවපරණගම!R107,ඌවපරණගම!R108,ඌවපරණගම!R109,ඌවපරණගම!R110,ඌවපරණගම!R111,ඌවපරණගම!R112,ඌවපරණගම!R113)</f>
        <v>0</v>
      </c>
      <c r="FR7" s="184">
        <f>SUM(ඌවපරණගම!S84,ඌවපරණගම!S85,ඌවපරණගම!S86,ඌවපරණගම!S87,ඌවපරණගම!S88,ඌවපරණගම!S89,ඌවපරණගම!S90,ඌවපරණගම!S91,ඌවපරණගම!S92,ඌවපරණගම!S93,ඌවපරණගම!S94,ඌවපරණගම!S95,ඌවපරණගම!S96,ඌවපරණගම!S97,ඌවපරණගම!S98,ඌවපරණගම!S99,ඌවපරණගම!S100,ඌවපරණගම!S101,ඌවපරණගම!S102,ඌවපරණගම!S103,ඌවපරණගම!S104,ඌවපරණගම!S105,ඌවපරණගම!S106,ඌවපරණගම!S107,ඌවපරණගම!S108,ඌවපරණගම!S109,ඌවපරණගම!S110,ඌවපරණගම!S111,ඌවපරණගම!S112,ඌවපරණගම!S113)</f>
        <v>0</v>
      </c>
      <c r="FS7" s="184">
        <f>SUM(ඌවපරණගම!T84,ඌවපරණගම!T85,ඌවපරණගම!T86,ඌවපරණගම!T87,ඌවපරණගම!T88,ඌවපරණගම!T89,ඌවපරණගම!T90,ඌවපරණගම!T91,ඌවපරණගම!T92,ඌවපරණගම!T93,ඌවපරණගම!T94,ඌවපරණගම!T95,ඌවපරණගම!T96,ඌවපරණගම!T97,ඌවපරණගම!T98,ඌවපරණගම!T99,ඌවපරණගම!T100,ඌවපරණගම!T101,ඌවපරණගම!T102,ඌවපරණගම!T103,ඌවපරණගම!T104,ඌවපරණගම!T105,ඌවපරණගම!T106,ඌවපරණගම!T107,ඌවපරණගම!T108,ඌවපරණගම!T109,ඌවපරණගම!T110,ඌවපරණගම!T111,ඌවපරණගම!T112,ඌවපරණගම!T113)</f>
        <v>0</v>
      </c>
      <c r="FT7" s="184">
        <f>SUM(ඌවපරණගම!U84,ඌවපරණගම!U85,ඌවපරණගම!U86,ඌවපරණගම!U87,ඌවපරණගම!U88,ඌවපරණගම!U89,ඌවපරණගම!U90,ඌවපරණගම!U91,ඌවපරණගම!U92,ඌවපරණගම!U93,ඌවපරණගම!U94,ඌවපරණගම!U95,ඌවපරණගම!U96,ඌවපරණගම!U97,ඌවපරණගම!U98,ඌවපරණගම!U99,ඌවපරණගම!U100,ඌවපරණගම!U101,ඌවපරණගම!U102,ඌවපරණගම!U103,ඌවපරණගම!U104,ඌවපරණගම!U105,ඌවපරණගම!U106,ඌවපරණගම!U107,ඌවපරණගම!U108,ඌවපරණගම!U109,ඌවපරණගම!U110,ඌවපරණගම!U111,ඌවපරණගම!U112,ඌවපරණගම!U113)</f>
        <v>0</v>
      </c>
      <c r="FU7" s="184">
        <f>SUM(ඌවපරණගම!V84,ඌවපරණගම!V85,ඌවපරණගම!V86,ඌවපරණගම!V87,ඌවපරණගම!V88,ඌවපරණගම!V89,ඌවපරණගම!V90,ඌවපරණගම!V91,ඌවපරණගම!V92,ඌවපරණගම!V93,ඌවපරණගම!V94,ඌවපරණගම!V95,ඌවපරණගම!V96,ඌවපරණගම!V97,ඌවපරණගම!V98,ඌවපරණගම!V99,ඌවපරණගම!V100,ඌවපරණගම!V101,ඌවපරණගම!V102,ඌවපරණගම!V103,ඌවපරණගම!V104,ඌවපරණගම!V105,ඌවපරණගම!V106,ඌවපරණගම!V107,ඌවපරණගම!V108,ඌවපරණගම!V109,ඌවපරණගම!V110,ඌවපරණගම!V111,ඌවපරණගම!V112,ඌවපරණගම!V113)</f>
        <v>0</v>
      </c>
      <c r="FV7" s="184">
        <f>SUM(ඌවපරණගම!W84,ඌවපරණගම!W85,ඌවපරණගම!W86,ඌවපරණගම!W87,ඌවපරණගම!W88,ඌවපරණගම!W89,ඌවපරණගම!W90,ඌවපරණගම!W91,ඌවපරණගම!W92,ඌවපරණගම!W93,ඌවපරණගම!W94,ඌවපරණගම!W95,ඌවපරණගම!W96,ඌවපරණගම!W97,ඌවපරණගම!W98,ඌවපරණගම!W99,ඌවපරණගම!W100,ඌවපරණගම!W101,ඌවපරණගම!W102,ඌවපරණගම!W103,ඌවපරණගම!W104,ඌවපරණගම!W105,ඌවපරණගම!W106,ඌවපරණගම!W107,ඌවපරණගම!W108,ඌවපරණගම!W109,ඌවපරණගම!W110,ඌවපරණගම!W111,ඌවපරණගම!W112,ඌවපරණගම!W113)</f>
        <v>0</v>
      </c>
      <c r="FW7" s="184">
        <f>SUM(ඌවපරණගම!X84,ඌවපරණගම!X85,ඌවපරණගම!X86,ඌවපරණගම!X87,ඌවපරණගම!X88,ඌවපරණගම!X89,ඌවපරණගම!X90,ඌවපරණගම!X91,ඌවපරණගම!X92,ඌවපරණගම!X93,ඌවපරණගම!X94,ඌවපරණගම!X95,ඌවපරණගම!X96,ඌවපරණගම!X97,ඌවපරණගම!X98,ඌවපරණගම!X99,ඌවපරණගම!X100,ඌවපරණගම!X101,ඌවපරණගම!X102,ඌවපරණගම!X103,ඌවපරණගම!X104,ඌවපරණගම!X105,ඌවපරණගම!X106,ඌවපරණගම!X107,ඌවපරණගම!X108,ඌවපරණගම!X109,ඌවපරණගම!X110,ඌවපරණගම!X111,ඌවපරණගම!X112,ඌවපරණගම!X113)</f>
        <v>0</v>
      </c>
      <c r="FX7" s="184">
        <f>SUM(ඌවපරණගම!Y84,ඌවපරණගම!Y85,ඌවපරණගම!Y86,ඌවපරණගම!Y87,ඌවපරණගම!Y88,ඌවපරණගම!Y89,ඌවපරණගම!Y90,ඌවපරණගම!Y91,ඌවපරණගම!Y92,ඌවපරණගම!Y93,ඌවපරණගම!Y94,ඌවපරණගම!Y95,ඌවපරණගම!Y96,ඌවපරණගම!Y97,ඌවපරණගම!Y98,ඌවපරණගම!Y99,ඌවපරණගම!Y100,ඌවපරණගම!Y101,ඌවපරණගම!Y102,ඌවපරණගම!Y103,ඌවපරණගම!Y104,ඌවපරණගම!Y105,ඌවපරණගම!Y106,ඌවපරණගම!Y107,ඌවපරණගම!Y108,ඌවපරණගම!Y109,ඌවපරණගම!Y110,ඌවපරණගම!Y111,ඌවපරණගම!Y112,ඌවපරණගම!Y113)</f>
        <v>0</v>
      </c>
      <c r="FZ7" s="184">
        <v>2</v>
      </c>
      <c r="GA7" s="778"/>
      <c r="GB7" s="346" t="s">
        <v>92</v>
      </c>
      <c r="GC7" s="350">
        <f t="shared" ref="GC7:GC16" si="11">SUM(GF7:GO7)</f>
        <v>9</v>
      </c>
      <c r="GD7" s="352">
        <f>SUM(වැලිමඩ!J131,වැලිමඩ!J132,වැලිමඩ!J133,වැලිමඩ!J134,වැලිමඩ!J135,වැලිමඩ!J136,වැලිමඩ!J137,වැලිමඩ!J138,වැලිමඩ!J139)/1000000</f>
        <v>0.27</v>
      </c>
      <c r="GE7" s="184">
        <f>SUM(වැලිමඩ!M131,වැලිමඩ!M132,වැලිමඩ!M133,වැලිමඩ!M134,වැලිමඩ!M135,වැලිමඩ!M136,වැලිමඩ!M137,වැලිමඩ!M138,වැලිමඩ!M139)/1000000</f>
        <v>0</v>
      </c>
      <c r="GF7" s="184">
        <f>SUM(වැලිමඩ!O131,වැලිමඩ!O132,වැලිමඩ!O133,වැලිමඩ!O134,වැලිමඩ!O135,වැලිමඩ!O136,වැලිමඩ!O137,වැලිමඩ!O138,වැලිමඩ!O139)</f>
        <v>9</v>
      </c>
      <c r="GG7" s="184">
        <f>SUM(වැලිමඩ!P131,වැලිමඩ!P132,වැලිමඩ!P133,වැලිමඩ!P134,වැලිමඩ!P135,වැලිමඩ!P136,වැලිමඩ!P137,වැලිමඩ!P138,වැලිමඩ!P139)</f>
        <v>0</v>
      </c>
      <c r="GH7" s="184">
        <f>SUM(වැලිමඩ!Q131,වැලිමඩ!Q132,වැලිමඩ!Q133,වැලිමඩ!Q134,වැලිමඩ!Q135,වැලිමඩ!Q136,වැලිමඩ!Q137,වැලිමඩ!Q138,වැලිමඩ!Q139)</f>
        <v>0</v>
      </c>
      <c r="GI7" s="184">
        <f>SUM(වැලිමඩ!R131,වැලිමඩ!R132,වැලිමඩ!R133,වැලිමඩ!R134,වැලිමඩ!R135,වැලිමඩ!R136,වැලිමඩ!R137,වැලිමඩ!R138,වැලිමඩ!R139)</f>
        <v>0</v>
      </c>
      <c r="GJ7" s="184">
        <f>SUM(වැලිමඩ!S131,වැලිමඩ!S132,වැලිමඩ!S133,වැලිමඩ!S134,වැලිමඩ!S135,වැලිමඩ!S136,වැලිමඩ!S137,වැලිමඩ!S138,වැලිමඩ!S139)</f>
        <v>0</v>
      </c>
      <c r="GK7" s="184">
        <f>SUM(වැලිමඩ!T131,වැලිමඩ!T132,වැලිමඩ!T133,වැලිමඩ!T134,වැලිමඩ!T135,වැලිමඩ!T136,වැලිමඩ!T137,වැලිමඩ!T138,වැලිමඩ!T139)</f>
        <v>0</v>
      </c>
      <c r="GL7" s="184">
        <f>SUM(වැලිමඩ!U131,වැලිමඩ!U132,වැලිමඩ!U133,වැලිමඩ!U134,වැලිමඩ!U135,වැලිමඩ!U136,වැලිමඩ!U137,වැලිමඩ!U138,වැලිමඩ!U139)</f>
        <v>0</v>
      </c>
      <c r="GM7" s="184">
        <f>SUM(වැලිමඩ!V131,වැලිමඩ!V132,වැලිමඩ!V133,වැලිමඩ!V134,වැලිමඩ!V135,වැලිමඩ!V136,වැලිමඩ!V137,වැලිමඩ!V138,වැලිමඩ!V139)</f>
        <v>0</v>
      </c>
      <c r="GN7" s="184">
        <f>SUM(වැලිමඩ!W131,වැලිමඩ!W132,වැලිමඩ!W133,වැලිමඩ!W134,වැලිමඩ!W135,වැලිමඩ!W136,වැලිමඩ!W137,වැලිමඩ!W138,වැලිමඩ!W139)</f>
        <v>0</v>
      </c>
      <c r="GO7" s="184">
        <f>SUM(වැලිමඩ!X131,වැලිමඩ!X132,වැලිමඩ!X133,වැලිමඩ!X134,වැලිමඩ!X135,වැලිමඩ!X136,වැලිමඩ!X137,වැලිමඩ!X138,වැලිමඩ!X139)</f>
        <v>0</v>
      </c>
      <c r="GP7" s="184">
        <f>SUM(වැලිමඩ!Y131,වැලිමඩ!Y132,වැලිමඩ!Y133,වැලිමඩ!Y134,වැලිමඩ!Y135,වැලිමඩ!Y136,වැලිමඩ!Y137,වැලිමඩ!Y138,වැලිමඩ!Y139)</f>
        <v>0</v>
      </c>
      <c r="GR7" s="184">
        <v>2</v>
      </c>
      <c r="GS7" s="778"/>
      <c r="GT7" s="346" t="s">
        <v>92</v>
      </c>
      <c r="GU7" s="350">
        <f t="shared" ref="GU7:GU16" si="12">SUM(GX7:HG7)</f>
        <v>0</v>
      </c>
      <c r="GV7" s="346"/>
      <c r="GW7" s="233"/>
      <c r="GX7" s="184"/>
      <c r="GY7" s="233"/>
      <c r="GZ7" s="233"/>
      <c r="HA7" s="233"/>
      <c r="HB7" s="233"/>
      <c r="HC7" s="233"/>
      <c r="HD7" s="233"/>
      <c r="HE7" s="233"/>
      <c r="HF7" s="233"/>
      <c r="HG7" s="233"/>
      <c r="HH7" s="233"/>
      <c r="HJ7" s="184">
        <v>2</v>
      </c>
      <c r="HK7" s="778"/>
      <c r="HL7" s="346" t="s">
        <v>92</v>
      </c>
      <c r="HM7" s="350">
        <f t="shared" ref="HM7:HM16" si="13">SUM(HP7:HY7)</f>
        <v>0</v>
      </c>
      <c r="HN7" s="346"/>
      <c r="HO7" s="233"/>
      <c r="HP7" s="233"/>
      <c r="HQ7" s="233"/>
      <c r="HR7" s="233"/>
      <c r="HS7" s="233"/>
      <c r="HT7" s="233"/>
      <c r="HU7" s="233"/>
      <c r="HV7" s="233"/>
      <c r="HW7" s="233"/>
      <c r="HX7" s="233"/>
      <c r="HY7" s="233"/>
      <c r="HZ7" s="233"/>
      <c r="IB7" s="184">
        <v>2</v>
      </c>
      <c r="IC7" s="778"/>
      <c r="ID7" s="346" t="s">
        <v>92</v>
      </c>
      <c r="IE7" s="350">
        <f t="shared" ref="IE7:IE16" si="14">SUM(IH7:IQ7)</f>
        <v>0</v>
      </c>
      <c r="IF7" s="346"/>
      <c r="IG7" s="233"/>
      <c r="IH7" s="184"/>
      <c r="II7" s="233"/>
      <c r="IJ7" s="233"/>
      <c r="IK7" s="233"/>
      <c r="IL7" s="233"/>
      <c r="IM7" s="233"/>
      <c r="IN7" s="233"/>
      <c r="IO7" s="233"/>
      <c r="IP7" s="233"/>
      <c r="IQ7" s="233"/>
      <c r="IR7" s="233"/>
      <c r="IT7" s="184">
        <v>2</v>
      </c>
      <c r="IU7" s="778"/>
      <c r="IV7" s="346" t="s">
        <v>92</v>
      </c>
      <c r="IW7" s="350">
        <f t="shared" ref="IW7:IW16" si="15">SUM(IZ7:JI7)</f>
        <v>0</v>
      </c>
      <c r="IX7" s="346"/>
      <c r="IY7" s="233"/>
      <c r="IZ7" s="184"/>
      <c r="JA7" s="233"/>
      <c r="JB7" s="233"/>
      <c r="JC7" s="233"/>
      <c r="JD7" s="233"/>
      <c r="JE7" s="233"/>
      <c r="JF7" s="233"/>
      <c r="JG7" s="233"/>
      <c r="JH7" s="233"/>
      <c r="JI7" s="233"/>
      <c r="JJ7" s="233"/>
      <c r="JL7" s="184">
        <v>2</v>
      </c>
      <c r="JM7" s="778"/>
      <c r="JN7" s="346" t="s">
        <v>92</v>
      </c>
      <c r="JO7" s="350">
        <f t="shared" ref="JO7:JO18" si="16">SUM(E7,W7,AO7,BG7,BY7,CQ7,DI7,EA7,ES7,FK7,GC7,GU7,HM7,IE7,IW7)</f>
        <v>130</v>
      </c>
      <c r="JP7" s="350">
        <f t="shared" ref="JP7:JP18" si="17">SUM(F7,X7,AP7,BH7,BZ7,CR7,DJ7,EB7,ET7,FL7,GD7,GV7,HN7,IF7,IX7)</f>
        <v>3.9</v>
      </c>
      <c r="JQ7" s="350">
        <f t="shared" ref="JQ7:JQ18" si="18">SUM(G7,Y7,AQ7,BI7,CA7,CS7,DK7,EC7,EU7,FM7,GE7,GW7,HO7,IG7,IY7)</f>
        <v>0</v>
      </c>
      <c r="JR7" s="350">
        <f t="shared" ref="JR7:JR18" si="19">SUM(H7,Z7,AR7,BJ7,CB7,CT7,DL7,ED7,EV7,FN7,GF7,GX7,HP7,IH7,IZ7)</f>
        <v>130</v>
      </c>
      <c r="JS7" s="350">
        <f t="shared" ref="JS7:JS18" si="20">SUM(I7,AA7,AS7,BK7,CC7,CU7,DM7,EE7,EW7,FO7,GG7,GY7,HQ7,II7,JA7)</f>
        <v>0</v>
      </c>
      <c r="JT7" s="350">
        <f t="shared" ref="JT7:JT18" si="21">SUM(J7,AB7,AT7,BL7,CD7,CV7,DN7,EF7,EX7,FP7,GH7,GZ7,HR7,IJ7,JB7)</f>
        <v>0</v>
      </c>
      <c r="JU7" s="350">
        <f t="shared" ref="JU7:JU18" si="22">SUM(K7,AC7,AU7,BM7,CE7,CW7,DO7,EG7,EY7,FQ7,GI7,HA7,HS7,IK7,JC7)</f>
        <v>0</v>
      </c>
      <c r="JV7" s="350">
        <f t="shared" ref="JV7:JV18" si="23">SUM(L7,AD7,AV7,BN7,CF7,CX7,DP7,EH7,EZ7,FR7,GJ7,HB7,HT7,IL7,JD7)</f>
        <v>0</v>
      </c>
      <c r="JW7" s="350">
        <f t="shared" ref="JW7:JW18" si="24">SUM(M7,AE7,AW7,BO7,CG7,CY7,DQ7,EI7,FA7,FS7,GK7,HC7,HU7,IM7,JE7)</f>
        <v>0</v>
      </c>
      <c r="JX7" s="350">
        <f t="shared" ref="JX7:JX18" si="25">SUM(N7,AF7,AX7,BP7,CH7,CZ7,DR7,EJ7,FB7,FT7,GL7,HD7,HV7,IN7,JF7)</f>
        <v>0</v>
      </c>
      <c r="JY7" s="350">
        <f t="shared" ref="JY7:JY18" si="26">SUM(O7,AG7,AY7,BQ7,CI7,DA7,DS7,EK7,FC7,FU7,GM7,HE7,HW7,IO7,JG7)</f>
        <v>0</v>
      </c>
      <c r="JZ7" s="350">
        <f t="shared" ref="JZ7:JZ18" si="27">SUM(P7,AH7,AZ7,BR7,CJ7,DB7,DT7,EL7,FD7,FV7,GN7,HF7,HX7,IP7,JH7)</f>
        <v>0</v>
      </c>
      <c r="KA7" s="350">
        <f t="shared" ref="KA7:KA18" si="28">SUM(Q7,AI7,BA7,BS7,CK7,DC7,DU7,EM7,FE7,FW7,GO7,HG7,HY7,IQ7,JI7)</f>
        <v>0</v>
      </c>
      <c r="KB7" s="350">
        <f t="shared" ref="KB7:KB18" si="29">SUM(R7,AJ7,BB7,BT7,CL7,DD7,DV7,EN7,FF7,FX7,GP7,HH7,HZ7,IR7,JJ7)</f>
        <v>0</v>
      </c>
    </row>
    <row r="8" spans="2:300" s="234" customFormat="1" ht="27" customHeight="1">
      <c r="B8" s="184">
        <v>3</v>
      </c>
      <c r="C8" s="778"/>
      <c r="D8" s="346" t="s">
        <v>94</v>
      </c>
      <c r="E8" s="350">
        <f t="shared" si="1"/>
        <v>2</v>
      </c>
      <c r="F8" s="350">
        <f>SUM(මහියංගණය!I29,මහියංගණය!I30)/1000000</f>
        <v>1.1000000000000001</v>
      </c>
      <c r="G8" s="184">
        <f>SUM(මහියංගණය!L29,මහියංගණය!L30)/1000000</f>
        <v>0</v>
      </c>
      <c r="H8" s="184">
        <f>SUM(මහියංගණය!N29,මහියංගණය!N30)</f>
        <v>2</v>
      </c>
      <c r="I8" s="184">
        <f>SUM(මහියංගණය!O29,මහියංගණය!O30)</f>
        <v>0</v>
      </c>
      <c r="J8" s="184">
        <f>SUM(මහියංගණය!P29,මහියංගණය!P30)</f>
        <v>0</v>
      </c>
      <c r="K8" s="184">
        <f>SUM(මහියංගණය!Q29,මහියංගණය!Q30)</f>
        <v>0</v>
      </c>
      <c r="L8" s="184">
        <f>SUM(මහියංගණය!R29,මහියංගණය!R30)</f>
        <v>0</v>
      </c>
      <c r="M8" s="184">
        <f>SUM(මහියංගණය!S29,මහියංගණය!S30)</f>
        <v>0</v>
      </c>
      <c r="N8" s="184">
        <f>SUM(මහියංගණය!T29,මහියංගණය!T30)</f>
        <v>0</v>
      </c>
      <c r="O8" s="184">
        <f>SUM(මහියංගණය!U29,මහියංගණය!U30)</f>
        <v>0</v>
      </c>
      <c r="P8" s="184">
        <f>SUM(මහියංගණය!V29,මහියංගණය!V30)</f>
        <v>0</v>
      </c>
      <c r="Q8" s="184">
        <f>SUM(මහියංගණය!W29,මහියංගණය!W30)</f>
        <v>0</v>
      </c>
      <c r="R8" s="184">
        <f>SUM(මහියංගණය!X29,මහියංගණය!X30)</f>
        <v>0</v>
      </c>
      <c r="T8" s="184">
        <v>3</v>
      </c>
      <c r="U8" s="778"/>
      <c r="V8" s="346" t="s">
        <v>94</v>
      </c>
      <c r="W8" s="350">
        <f t="shared" si="2"/>
        <v>0</v>
      </c>
      <c r="X8" s="346"/>
      <c r="Y8" s="233"/>
      <c r="Z8" s="233"/>
      <c r="AA8" s="233"/>
      <c r="AB8" s="233"/>
      <c r="AC8" s="233"/>
      <c r="AD8" s="233"/>
      <c r="AE8" s="233"/>
      <c r="AF8" s="233"/>
      <c r="AG8" s="233"/>
      <c r="AH8" s="233"/>
      <c r="AI8" s="233"/>
      <c r="AJ8" s="233"/>
      <c r="AL8" s="184">
        <v>3</v>
      </c>
      <c r="AM8" s="778"/>
      <c r="AN8" s="346" t="s">
        <v>94</v>
      </c>
      <c r="AO8" s="350">
        <f t="shared" si="3"/>
        <v>0</v>
      </c>
      <c r="AP8" s="346"/>
      <c r="AQ8" s="233"/>
      <c r="AR8" s="233"/>
      <c r="AS8" s="233"/>
      <c r="AT8" s="233"/>
      <c r="AU8" s="233"/>
      <c r="AV8" s="233"/>
      <c r="AW8" s="233"/>
      <c r="AX8" s="233"/>
      <c r="AY8" s="233"/>
      <c r="AZ8" s="233"/>
      <c r="BA8" s="233"/>
      <c r="BB8" s="233"/>
      <c r="BD8" s="184">
        <v>3</v>
      </c>
      <c r="BE8" s="778"/>
      <c r="BF8" s="346" t="s">
        <v>94</v>
      </c>
      <c r="BG8" s="350">
        <f t="shared" si="4"/>
        <v>0</v>
      </c>
      <c r="BH8" s="346"/>
      <c r="BI8" s="233"/>
      <c r="BJ8" s="233"/>
      <c r="BK8" s="233"/>
      <c r="BL8" s="233"/>
      <c r="BM8" s="233"/>
      <c r="BN8" s="233"/>
      <c r="BO8" s="233"/>
      <c r="BP8" s="233"/>
      <c r="BQ8" s="233"/>
      <c r="BR8" s="233"/>
      <c r="BS8" s="233"/>
      <c r="BT8" s="233"/>
      <c r="BV8" s="184">
        <v>3</v>
      </c>
      <c r="BW8" s="778"/>
      <c r="BX8" s="346" t="s">
        <v>94</v>
      </c>
      <c r="BY8" s="350">
        <f t="shared" si="5"/>
        <v>0</v>
      </c>
      <c r="BZ8" s="346"/>
      <c r="CA8" s="233"/>
      <c r="CB8" s="233"/>
      <c r="CC8" s="233"/>
      <c r="CD8" s="233"/>
      <c r="CE8" s="233"/>
      <c r="CF8" s="233"/>
      <c r="CG8" s="233"/>
      <c r="CH8" s="233"/>
      <c r="CI8" s="233"/>
      <c r="CJ8" s="233"/>
      <c r="CK8" s="233"/>
      <c r="CL8" s="233"/>
      <c r="CN8" s="184">
        <v>3</v>
      </c>
      <c r="CO8" s="778"/>
      <c r="CP8" s="346" t="s">
        <v>94</v>
      </c>
      <c r="CQ8" s="350">
        <f t="shared" si="6"/>
        <v>1</v>
      </c>
      <c r="CR8" s="346">
        <f>SUM(පස්සර!J38)/1000000</f>
        <v>0.1</v>
      </c>
      <c r="CS8" s="233">
        <f>SUM(පස්සර!M38)/1000000</f>
        <v>0</v>
      </c>
      <c r="CT8" s="184">
        <f>SUM(පස්සර!O38)</f>
        <v>0</v>
      </c>
      <c r="CU8" s="184">
        <f>SUM(පස්සර!P38)</f>
        <v>1</v>
      </c>
      <c r="CV8" s="184">
        <f>SUM(පස්සර!Q38)</f>
        <v>0</v>
      </c>
      <c r="CW8" s="184">
        <f>SUM(පස්සර!R38)</f>
        <v>0</v>
      </c>
      <c r="CX8" s="184">
        <f>SUM(පස්සර!S38)</f>
        <v>0</v>
      </c>
      <c r="CY8" s="184">
        <f>SUM(පස්සර!T38)</f>
        <v>0</v>
      </c>
      <c r="CZ8" s="184">
        <f>SUM(පස්සර!U38)</f>
        <v>0</v>
      </c>
      <c r="DA8" s="184">
        <f>SUM(පස්සර!V38)</f>
        <v>0</v>
      </c>
      <c r="DB8" s="184">
        <f>SUM(පස්සර!W38)</f>
        <v>0</v>
      </c>
      <c r="DC8" s="184">
        <f>SUM(පස්සර!X38)</f>
        <v>0</v>
      </c>
      <c r="DD8" s="184">
        <f>SUM(පස්සර!Y38)</f>
        <v>0</v>
      </c>
      <c r="DF8" s="184">
        <v>3</v>
      </c>
      <c r="DG8" s="778"/>
      <c r="DH8" s="346" t="s">
        <v>94</v>
      </c>
      <c r="DI8" s="350">
        <f t="shared" si="7"/>
        <v>1</v>
      </c>
      <c r="DJ8" s="352">
        <f>SUM(ලුණුගල!J51)/1000000</f>
        <v>0.1</v>
      </c>
      <c r="DK8" s="184">
        <f>SUM(ලුණුගල!M51)/1000000</f>
        <v>0</v>
      </c>
      <c r="DL8" s="184">
        <f>SUM(ලුණුගල!O51)</f>
        <v>1</v>
      </c>
      <c r="DM8" s="184">
        <f>SUM(ලුණුගල!P51)</f>
        <v>0</v>
      </c>
      <c r="DN8" s="184">
        <f>SUM(ලුණුගල!Q51)</f>
        <v>0</v>
      </c>
      <c r="DO8" s="184">
        <f>SUM(ලුණුගල!R51)</f>
        <v>0</v>
      </c>
      <c r="DP8" s="184">
        <f>SUM(ලුණුගල!S51)</f>
        <v>0</v>
      </c>
      <c r="DQ8" s="184">
        <f>SUM(ලුණුගල!T51)</f>
        <v>0</v>
      </c>
      <c r="DR8" s="184">
        <f>SUM(ලුණුගල!U51)</f>
        <v>0</v>
      </c>
      <c r="DS8" s="184">
        <f>SUM(ලුණුගල!V51)</f>
        <v>0</v>
      </c>
      <c r="DT8" s="184">
        <f>SUM(ලුණුගල!W51)</f>
        <v>0</v>
      </c>
      <c r="DU8" s="184">
        <f>SUM(ලුණුගල!X51)</f>
        <v>0</v>
      </c>
      <c r="DV8" s="184">
        <f>SUM(ලුණුගල!Y51)</f>
        <v>0</v>
      </c>
      <c r="DX8" s="184">
        <v>3</v>
      </c>
      <c r="DY8" s="778"/>
      <c r="DZ8" s="346" t="s">
        <v>94</v>
      </c>
      <c r="EA8" s="350">
        <f t="shared" si="8"/>
        <v>13</v>
      </c>
      <c r="EB8" s="353">
        <f>SUM(බදුල්ල!J148,බදුල්ල!J149,බදුල්ල!J150,බදුල්ල!J151,බදුල්ල!J152,බදුල්ල!J153,බදුල්ල!J154,බදුල්ල!J155,බදුල්ල!J156,බදුල්ල!J157,බදුල්ල!J158,බදුල්ල!J159,බදුල්ල!J160)/1000000</f>
        <v>1.3</v>
      </c>
      <c r="EC8" s="184">
        <f>SUM(බදුල්ල!M148,බදුල්ල!M149,බදුල්ල!M150,බදුල්ල!M151,බදුල්ල!M152,බදුල්ල!M153,බදුල්ල!M154,බදුල්ල!M155,බදුල්ල!M156,බදුල්ල!M157,බදුල්ල!M158,බදුල්ල!M159,බදුල්ල!M160)/1000000</f>
        <v>0</v>
      </c>
      <c r="ED8" s="184">
        <f>SUM(බදුල්ල!O148,බදුල්ල!O149,බදුල්ල!O150,බදුල්ල!O151,බදුල්ල!O152,බදුල්ල!O153,බදුල්ල!O154,බදුල්ල!O155,බදුල්ල!O156,බදුල්ල!O157,බදුල්ල!O158,බදුල්ල!O159,බදුල්ල!O160)</f>
        <v>12</v>
      </c>
      <c r="EE8" s="184">
        <f>SUM(බදුල්ල!P148,බදුල්ල!P149,බදුල්ල!P150,බදුල්ල!P151,බදුල්ල!P152,බදුල්ල!P153,බදුල්ල!P154,බදුල්ල!P155,බදුල්ල!P156,බදුල්ල!P157,බදුල්ල!P158,බදුල්ල!P159,බදුල්ල!P160)</f>
        <v>1</v>
      </c>
      <c r="EF8" s="184">
        <f>SUM(බදුල්ල!Q148,බදුල්ල!Q149,බදුල්ල!Q150,බදුල්ල!Q151,බදුල්ල!Q152,බදුල්ල!Q153,බදුල්ල!Q154,බදුල්ල!Q155,බදුල්ල!Q156,බදුල්ල!Q157,බදුල්ල!Q158,බදුල්ල!Q159,බදුල්ල!Q160)</f>
        <v>0</v>
      </c>
      <c r="EG8" s="184">
        <f>SUM(බදුල්ල!R148,බදුල්ල!R149,බදුල්ල!R150,බදුල්ල!R151,බදුල්ල!R152,බදුල්ල!R153,බදුල්ල!R154,බදුල්ල!R155,බදුල්ල!R156,බදුල්ල!R157,බදුල්ල!R158,බදුල්ල!R159,බදුල්ල!R160)</f>
        <v>0</v>
      </c>
      <c r="EH8" s="184">
        <f>SUM(බදුල්ල!S148,බදුල්ල!S149,බදුල්ල!S150,බදුල්ල!S151,බදුල්ල!S152,බදුල්ල!S153,බදුල්ල!S154,බදුල්ල!S155,බදුල්ල!S156,බදුල්ල!S157,බදුල්ල!S158,බදුල්ල!S159,බදුල්ල!S160)</f>
        <v>0</v>
      </c>
      <c r="EI8" s="184">
        <f>SUM(බදුල්ල!T148,බදුල්ල!T149,බදුල්ල!T150,බදුල්ල!T151,බදුල්ල!T152,බදුල්ල!T153,බදුල්ල!T154,බදුල්ල!T155,බදුල්ල!T156,බදුල්ල!T157,බදුල්ල!T158,බදුල්ල!T159,බදුල්ල!T160)</f>
        <v>0</v>
      </c>
      <c r="EJ8" s="184">
        <f>SUM(බදුල්ල!U148,බදුල්ල!U149,බදුල්ල!U150,බදුල්ල!U151,බදුල්ල!U152,බදුල්ල!U153,බදුල්ල!U154,බදුල්ල!U155,බදුල්ල!U156,බදුල්ල!U157,බදුල්ල!U158,බදුල්ල!U159,බදුල්ල!U160)</f>
        <v>0</v>
      </c>
      <c r="EK8" s="184">
        <f>SUM(බදුල්ල!V148,බදුල්ල!V149,බදුල්ල!V150,බදුල්ල!V151,බදුල්ල!V152,බදුල්ල!V153,බදුල්ල!V154,බදුල්ල!V155,බදුල්ල!V156,බදුල්ල!V157,බදුල්ල!V158,බදුල්ල!V159,බදුල්ල!V160)</f>
        <v>0</v>
      </c>
      <c r="EL8" s="184">
        <f>SUM(බදුල්ල!W148,බදුල්ල!W149,බදුල්ල!W150,බදුල්ල!W151,බදුල්ල!W152,බදුල්ල!W153,බදුල්ල!W154,බදුල්ල!W155,බදුල්ල!W156,බදුල්ල!W157,බදුල්ල!W158,බදුල්ල!W159,බදුල්ල!W160)</f>
        <v>0</v>
      </c>
      <c r="EM8" s="184">
        <f>SUM(බදුල්ල!X148,බදුල්ල!X149,බදුල්ල!X150,බදුල්ල!X151,බදුල්ල!X152,බදුල්ල!X153,බදුල්ල!X154,බදුල්ල!X155,බදුල්ල!X156,බදුල්ල!X157,බදුල්ල!X158,බදුල්ල!X159,බදුල්ල!X160)</f>
        <v>0</v>
      </c>
      <c r="EN8" s="184">
        <f>SUM(බදුල්ල!Y148,බදුල්ල!Y149,බදුල්ල!Y150,බදුල්ල!Y151,බදුල්ල!Y152,බදුල්ල!Y153,බදුල්ල!Y154,බදුල්ල!Y155,බදුල්ල!Y156,බදුල්ල!Y157,බදුල්ල!Y158,බදුල්ල!Y159,බදුල්ල!Y160)</f>
        <v>0</v>
      </c>
      <c r="EP8" s="184">
        <v>3</v>
      </c>
      <c r="EQ8" s="778"/>
      <c r="ER8" s="346" t="s">
        <v>94</v>
      </c>
      <c r="ES8" s="350">
        <f t="shared" si="9"/>
        <v>14</v>
      </c>
      <c r="ET8" s="352">
        <f>SUM(හාලිඇල!J76,හාලිඇල!J77,හාලිඇල!J78,හාලිඇල!J79,හාලිඇල!J80,හාලිඇල!J81,හාලිඇල!J82,හාලිඇල!J83,හාලිඇල!J84,හාලිඇල!J85,හාලිඇල!J86,හාලිඇල!J87,හාලිඇල!J88,හාලිඇල!J89)/1000000</f>
        <v>4.0999999999999996</v>
      </c>
      <c r="EU8" s="184">
        <f>SUM(හාලිඇල!M76,හාලිඇල!M77,හාලිඇල!M78,හාලිඇල!M79,හාලිඇල!M80,හාලිඇල!M81,හාලිඇල!M82,හාලිඇල!M83,හාලිඇල!M84,හාලිඇල!M85,හාලිඇල!M86,හාලිඇල!M87,හාලිඇල!M88,හාලිඇල!M89)/1000000</f>
        <v>0</v>
      </c>
      <c r="EV8" s="184">
        <f>SUM(හාලිඇල!O76,හාලිඇල!O77,හාලිඇල!O78,හාලිඇල!O79,හාලිඇල!O80,හාලිඇල!O81,හාලිඇල!O82,හාලිඇල!O83,හාලිඇල!O84,හාලිඇල!O85,හාලිඇල!O86,හාලිඇල!O87,හාලිඇල!O88,හාලිඇල!O89)</f>
        <v>14</v>
      </c>
      <c r="EW8" s="184">
        <f>SUM(හාලිඇල!P76,හාලිඇල!P77,හාලිඇල!P78,හාලිඇල!P79,හාලිඇල!P80,හාලිඇල!P81,හාලිඇල!P82,හාලිඇල!P83,හාලිඇල!P84,හාලිඇල!P85,හාලිඇල!P86,හාලිඇල!P87,හාලිඇල!P88,හාලිඇල!P89)</f>
        <v>0</v>
      </c>
      <c r="EX8" s="184">
        <f>SUM(හාලිඇල!Q76,හාලිඇල!Q77,හාලිඇල!Q78,හාලිඇල!Q79,හාලිඇල!Q80,හාලිඇල!Q81,හාලිඇල!Q82,හාලිඇල!Q83,හාලිඇල!Q84,හාලිඇල!Q85,හාලිඇල!Q86,හාලිඇල!Q87,හාලිඇල!Q88,හාලිඇල!Q89)</f>
        <v>0</v>
      </c>
      <c r="EY8" s="184">
        <f>SUM(හාලිඇල!R76,හාලිඇල!R77,හාලිඇල!R78,හාලිඇල!R79,හාලිඇල!R80,හාලිඇල!R81,හාලිඇල!R82,හාලිඇල!R83,හාලිඇල!R84,හාලිඇල!R85,හාලිඇල!R86,හාලිඇල!R87,හාලිඇල!R88,හාලිඇල!R89)</f>
        <v>0</v>
      </c>
      <c r="EZ8" s="184">
        <f>SUM(හාලිඇල!S76,හාලිඇල!S77,හාලිඇල!S78,හාලිඇල!S79,හාලිඇල!S80,හාලිඇල!S81,හාලිඇල!S82,හාලිඇල!S83,හාලිඇල!S84,හාලිඇල!S85,හාලිඇල!S86,හාලිඇල!S87,හාලිඇල!S88,හාලිඇල!S89)</f>
        <v>0</v>
      </c>
      <c r="FA8" s="184">
        <f>SUM(හාලිඇල!T76,හාලිඇල!T77,හාලිඇල!T78,හාලිඇල!T79,හාලිඇල!T80,හාලිඇල!T81,හාලිඇල!T82,හාලිඇල!T83,හාලිඇල!T84,හාලිඇල!T85,හාලිඇල!T86,හාලිඇල!T87,හාලිඇල!T88,හාලිඇල!T89)</f>
        <v>0</v>
      </c>
      <c r="FB8" s="184">
        <f>SUM(හාලිඇල!U76,හාලිඇල!U77,හාලිඇල!U78,හාලිඇල!U79,හාලිඇල!U80,හාලිඇල!U81,හාලිඇල!U82,හාලිඇල!U83,හාලිඇල!U84,හාලිඇල!U85,හාලිඇල!U86,හාලිඇල!U87,හාලිඇල!U88,හාලිඇල!U89)</f>
        <v>0</v>
      </c>
      <c r="FC8" s="184">
        <f>SUM(හාලිඇල!V76,හාලිඇල!V77,හාලිඇල!V78,හාලිඇල!V79,හාලිඇල!V80,හාලිඇල!V81,හාලිඇල!V82,හාලිඇල!V83,හාලිඇල!V84,හාලිඇල!V85,හාලිඇල!V86,හාලිඇල!V87,හාලිඇල!V88,හාලිඇල!V89)</f>
        <v>0</v>
      </c>
      <c r="FD8" s="184">
        <f>SUM(හාලිඇල!W76,හාලිඇල!W77,හාලිඇල!W78,හාලිඇල!W79,හාලිඇල!W80,හාලිඇල!W81,හාලිඇල!W82,හාලිඇල!W83,හාලිඇල!W84,හාලිඇල!W85,හාලිඇල!W86,හාලිඇල!W87,හාලිඇල!W88,හාලිඇල!W89)</f>
        <v>0</v>
      </c>
      <c r="FE8" s="184">
        <f>SUM(හාලිඇල!X76,හාලිඇල!X77,හාලිඇල!X78,හාලිඇල!X79,හාලිඇල!X80,හාලිඇල!X81,හාලිඇල!X82,හාලිඇල!X83,හාලිඇල!X84,හාලිඇල!X85,හාලිඇල!X86,හාලිඇල!X87,හාලිඇල!X88,හාලිඇල!X89)</f>
        <v>0</v>
      </c>
      <c r="FF8" s="184">
        <f>SUM(හාලිඇල!Y76,හාලිඇල!Y77,හාලිඇල!Y78,හාලිඇල!Y79,හාලිඇල!Y80,හාලිඇල!Y81,හාලිඇල!Y82,හාලිඇල!Y83,හාලිඇල!Y84,හාලිඇල!Y85,හාලිඇල!Y86,හාලිඇල!Y87,හාලිඇල!Y88,හාලිඇල!Y89)</f>
        <v>0</v>
      </c>
      <c r="FH8" s="184">
        <v>3</v>
      </c>
      <c r="FI8" s="778"/>
      <c r="FJ8" s="346" t="s">
        <v>94</v>
      </c>
      <c r="FK8" s="350">
        <f t="shared" si="10"/>
        <v>6</v>
      </c>
      <c r="FL8" s="361">
        <f>SUM(ඌවපරණගම!J73,ඌවපරණගම!J74,ඌවපරණගම!J75,ඌවපරණගම!J76,ඌවපරණගම!J77,ඌවපරණගම!J78)/1000000</f>
        <v>1</v>
      </c>
      <c r="FM8" s="184">
        <f>SUM(ඌවපරණගම!M73,ඌවපරණගම!M74,ඌවපරණගම!M75,ඌවපරණගම!M76,ඌවපරණගම!M77,ඌවපරණගම!M78)/1000000</f>
        <v>0</v>
      </c>
      <c r="FN8" s="184">
        <f>SUM(ඌවපරණගම!O73,ඌවපරණගම!O74,ඌවපරණගම!O75,ඌවපරණගම!O76,ඌවපරණගම!O77,ඌවපරණගම!O78)</f>
        <v>6</v>
      </c>
      <c r="FO8" s="184">
        <f>SUM(ඌවපරණගම!P73,ඌවපරණගම!P74,ඌවපරණගම!P75,ඌවපරණගම!P76,ඌවපරණගම!P77,ඌවපරණගම!P78)</f>
        <v>0</v>
      </c>
      <c r="FP8" s="184">
        <f>SUM(ඌවපරණගම!Q73,ඌවපරණගම!Q74,ඌවපරණගම!Q75,ඌවපරණගම!Q76,ඌවපරණගම!Q77,ඌවපරණගම!Q78)</f>
        <v>0</v>
      </c>
      <c r="FQ8" s="184">
        <f>SUM(ඌවපරණගම!R73,ඌවපරණගම!R74,ඌවපරණගම!R75,ඌවපරණගම!R76,ඌවපරණගම!R77,ඌවපරණගම!R78)</f>
        <v>0</v>
      </c>
      <c r="FR8" s="184">
        <f>SUM(ඌවපරණගම!S73,ඌවපරණගම!S74,ඌවපරණගම!S75,ඌවපරණගම!S76,ඌවපරණගම!S77,ඌවපරණගම!S78)</f>
        <v>0</v>
      </c>
      <c r="FS8" s="184">
        <f>SUM(ඌවපරණගම!T73,ඌවපරණගම!T74,ඌවපරණගම!T75,ඌවපරණගම!T76,ඌවපරණගම!T77,ඌවපරණගම!T78)</f>
        <v>0</v>
      </c>
      <c r="FT8" s="184">
        <f>SUM(ඌවපරණගම!U73,ඌවපරණගම!U74,ඌවපරණගම!U75,ඌවපරණගම!U76,ඌවපරණගම!U77,ඌවපරණගම!U78)</f>
        <v>0</v>
      </c>
      <c r="FU8" s="184">
        <f>SUM(ඌවපරණගම!V73,ඌවපරණගම!V74,ඌවපරණගම!V75,ඌවපරණගම!V76,ඌවපරණගම!V77,ඌවපරණගම!V78)</f>
        <v>0</v>
      </c>
      <c r="FV8" s="184">
        <f>SUM(ඌවපරණගම!W73,ඌවපරණගම!W74,ඌවපරණගම!W75,ඌවපරණගම!W76,ඌවපරණගම!W77,ඌවපරණගම!W78)</f>
        <v>0</v>
      </c>
      <c r="FW8" s="184">
        <f>SUM(ඌවපරණගම!X73,ඌවපරණගම!X74,ඌවපරණගම!X75,ඌවපරණගම!X76,ඌවපරණගම!X77,ඌවපරණගම!X78)</f>
        <v>0</v>
      </c>
      <c r="FX8" s="184">
        <f>SUM(ඌවපරණගම!Y73,ඌවපරණගම!Y74,ඌවපරණගම!Y75,ඌවපරණගම!Y76,ඌවපරණගම!Y77,ඌවපරණගම!Y78)</f>
        <v>0</v>
      </c>
      <c r="FZ8" s="184">
        <v>3</v>
      </c>
      <c r="GA8" s="778"/>
      <c r="GB8" s="346" t="s">
        <v>94</v>
      </c>
      <c r="GC8" s="350">
        <f t="shared" si="11"/>
        <v>0</v>
      </c>
      <c r="GD8" s="346"/>
      <c r="GE8" s="233"/>
      <c r="GF8" s="233"/>
      <c r="GG8" s="233"/>
      <c r="GH8" s="233"/>
      <c r="GI8" s="233"/>
      <c r="GJ8" s="233"/>
      <c r="GK8" s="233"/>
      <c r="GL8" s="233"/>
      <c r="GM8" s="233"/>
      <c r="GN8" s="233"/>
      <c r="GO8" s="233"/>
      <c r="GP8" s="233"/>
      <c r="GR8" s="184">
        <v>3</v>
      </c>
      <c r="GS8" s="778"/>
      <c r="GT8" s="346" t="s">
        <v>94</v>
      </c>
      <c r="GU8" s="350">
        <f t="shared" si="12"/>
        <v>0</v>
      </c>
      <c r="GV8" s="346"/>
      <c r="GW8" s="233"/>
      <c r="GX8" s="233"/>
      <c r="GY8" s="233"/>
      <c r="GZ8" s="233"/>
      <c r="HA8" s="233"/>
      <c r="HB8" s="233"/>
      <c r="HC8" s="233"/>
      <c r="HD8" s="233"/>
      <c r="HE8" s="233"/>
      <c r="HF8" s="233"/>
      <c r="HG8" s="233"/>
      <c r="HH8" s="233"/>
      <c r="HJ8" s="184">
        <v>3</v>
      </c>
      <c r="HK8" s="778"/>
      <c r="HL8" s="346" t="s">
        <v>94</v>
      </c>
      <c r="HM8" s="350">
        <f t="shared" si="13"/>
        <v>0</v>
      </c>
      <c r="HN8" s="346"/>
      <c r="HO8" s="233"/>
      <c r="HP8" s="233"/>
      <c r="HQ8" s="233"/>
      <c r="HR8" s="233"/>
      <c r="HS8" s="233"/>
      <c r="HT8" s="233"/>
      <c r="HU8" s="233"/>
      <c r="HV8" s="233"/>
      <c r="HW8" s="233"/>
      <c r="HX8" s="233"/>
      <c r="HY8" s="233"/>
      <c r="HZ8" s="233"/>
      <c r="IB8" s="184">
        <v>3</v>
      </c>
      <c r="IC8" s="778"/>
      <c r="ID8" s="346" t="s">
        <v>94</v>
      </c>
      <c r="IE8" s="350">
        <f t="shared" si="14"/>
        <v>1</v>
      </c>
      <c r="IF8" s="352">
        <f>SUM(හපුතලේ!I16)/1000000</f>
        <v>1</v>
      </c>
      <c r="IG8" s="233">
        <f>SUM(හපුතලේ!L16)/1000000</f>
        <v>0</v>
      </c>
      <c r="IH8" s="184">
        <f>SUM(හපුතලේ!N16)</f>
        <v>1</v>
      </c>
      <c r="II8" s="184">
        <f>SUM(හපුතලේ!O16)</f>
        <v>0</v>
      </c>
      <c r="IJ8" s="184">
        <f>SUM(හපුතලේ!P16)</f>
        <v>0</v>
      </c>
      <c r="IK8" s="184">
        <f>SUM(හපුතලේ!Q16)</f>
        <v>0</v>
      </c>
      <c r="IL8" s="184">
        <f>SUM(හපුතලේ!R16)</f>
        <v>0</v>
      </c>
      <c r="IM8" s="184">
        <f>SUM(හපුතලේ!S16)</f>
        <v>0</v>
      </c>
      <c r="IN8" s="184">
        <f>SUM(හපුතලේ!T16)</f>
        <v>0</v>
      </c>
      <c r="IO8" s="184">
        <f>SUM(හපුතලේ!U16)</f>
        <v>0</v>
      </c>
      <c r="IP8" s="184">
        <f>SUM(හපුතලේ!V16)</f>
        <v>0</v>
      </c>
      <c r="IQ8" s="184">
        <f>SUM(හපුතලේ!W16)</f>
        <v>0</v>
      </c>
      <c r="IR8" s="184">
        <f>SUM(හපුතලේ!X16)</f>
        <v>0</v>
      </c>
      <c r="IT8" s="184">
        <v>3</v>
      </c>
      <c r="IU8" s="778"/>
      <c r="IV8" s="346" t="s">
        <v>94</v>
      </c>
      <c r="IW8" s="350">
        <f t="shared" si="15"/>
        <v>0</v>
      </c>
      <c r="IX8" s="346"/>
      <c r="IY8" s="233"/>
      <c r="IZ8" s="233"/>
      <c r="JA8" s="233"/>
      <c r="JB8" s="233"/>
      <c r="JC8" s="233"/>
      <c r="JD8" s="233"/>
      <c r="JE8" s="233"/>
      <c r="JF8" s="233"/>
      <c r="JG8" s="233"/>
      <c r="JH8" s="233"/>
      <c r="JI8" s="233"/>
      <c r="JJ8" s="233"/>
      <c r="JL8" s="184">
        <v>3</v>
      </c>
      <c r="JM8" s="778"/>
      <c r="JN8" s="346" t="s">
        <v>94</v>
      </c>
      <c r="JO8" s="350">
        <f t="shared" si="16"/>
        <v>38</v>
      </c>
      <c r="JP8" s="350">
        <f t="shared" si="17"/>
        <v>8.6999999999999993</v>
      </c>
      <c r="JQ8" s="350">
        <f t="shared" si="18"/>
        <v>0</v>
      </c>
      <c r="JR8" s="350">
        <f t="shared" si="19"/>
        <v>36</v>
      </c>
      <c r="JS8" s="350">
        <f t="shared" si="20"/>
        <v>2</v>
      </c>
      <c r="JT8" s="350">
        <f t="shared" si="21"/>
        <v>0</v>
      </c>
      <c r="JU8" s="350">
        <f t="shared" si="22"/>
        <v>0</v>
      </c>
      <c r="JV8" s="350">
        <f t="shared" si="23"/>
        <v>0</v>
      </c>
      <c r="JW8" s="350">
        <f t="shared" si="24"/>
        <v>0</v>
      </c>
      <c r="JX8" s="350">
        <f t="shared" si="25"/>
        <v>0</v>
      </c>
      <c r="JY8" s="350">
        <f t="shared" si="26"/>
        <v>0</v>
      </c>
      <c r="JZ8" s="350">
        <f t="shared" si="27"/>
        <v>0</v>
      </c>
      <c r="KA8" s="350">
        <f t="shared" si="28"/>
        <v>0</v>
      </c>
      <c r="KB8" s="350">
        <f t="shared" si="29"/>
        <v>0</v>
      </c>
    </row>
    <row r="9" spans="2:300" s="234" customFormat="1" ht="27" customHeight="1">
      <c r="B9" s="184">
        <v>4</v>
      </c>
      <c r="C9" s="778"/>
      <c r="D9" s="346" t="s">
        <v>95</v>
      </c>
      <c r="E9" s="350">
        <f t="shared" si="1"/>
        <v>3</v>
      </c>
      <c r="F9" s="350">
        <f>SUM(මහියංගණය!I31,මහියංගණය!I32,මහියංගණය!I33)/1000000</f>
        <v>3</v>
      </c>
      <c r="G9" s="184">
        <f>SUM(මහියංගණය!L31,මහියංගණය!L32,මහියංගණය!L33)/1000000</f>
        <v>0</v>
      </c>
      <c r="H9" s="184">
        <f>SUM(මහියංගණය!N31,මහියංගණය!N32,මහියංගණය!N33)</f>
        <v>3</v>
      </c>
      <c r="I9" s="184">
        <f>SUM(මහියංගණය!O31,මහියංගණය!O32,මහියංගණය!O33)</f>
        <v>0</v>
      </c>
      <c r="J9" s="184">
        <f>SUM(මහියංගණය!P31,මහියංගණය!P32,මහියංගණය!P33)</f>
        <v>0</v>
      </c>
      <c r="K9" s="184">
        <f>SUM(මහියංගණය!Q31,මහියංගණය!Q32,මහියංගණය!Q33)</f>
        <v>0</v>
      </c>
      <c r="L9" s="184">
        <f>SUM(මහියංගණය!R31,මහියංගණය!R32,මහියංගණය!R33)</f>
        <v>0</v>
      </c>
      <c r="M9" s="184">
        <f>SUM(මහියංගණය!S31,මහියංගණය!S32,මහියංගණය!S33)</f>
        <v>0</v>
      </c>
      <c r="N9" s="184">
        <f>SUM(මහියංගණය!T31,මහියංගණය!T32,මහියංගණය!T33)</f>
        <v>0</v>
      </c>
      <c r="O9" s="184">
        <f>SUM(මහියංගණය!U31,මහියංගණය!U32,මහියංගණය!U33)</f>
        <v>0</v>
      </c>
      <c r="P9" s="184">
        <f>SUM(මහියංගණය!V31,මහියංගණය!V32,මහියංගණය!V33)</f>
        <v>0</v>
      </c>
      <c r="Q9" s="184">
        <f>SUM(මහියංගණය!W31,මහියංගණය!W32,මහියංගණය!W33)</f>
        <v>0</v>
      </c>
      <c r="R9" s="184">
        <f>SUM(මහියංගණය!X31,මහියංගණය!X32,මහියංගණය!X33)</f>
        <v>0</v>
      </c>
      <c r="T9" s="184">
        <v>4</v>
      </c>
      <c r="U9" s="778"/>
      <c r="V9" s="346" t="s">
        <v>95</v>
      </c>
      <c r="W9" s="350">
        <f t="shared" si="2"/>
        <v>0</v>
      </c>
      <c r="X9" s="346"/>
      <c r="Y9" s="233"/>
      <c r="Z9" s="233"/>
      <c r="AA9" s="233"/>
      <c r="AB9" s="233"/>
      <c r="AC9" s="233"/>
      <c r="AD9" s="233"/>
      <c r="AE9" s="233"/>
      <c r="AF9" s="233"/>
      <c r="AG9" s="233"/>
      <c r="AH9" s="233"/>
      <c r="AI9" s="233"/>
      <c r="AJ9" s="233"/>
      <c r="AL9" s="184">
        <v>4</v>
      </c>
      <c r="AM9" s="778"/>
      <c r="AN9" s="346" t="s">
        <v>95</v>
      </c>
      <c r="AO9" s="350">
        <f t="shared" si="3"/>
        <v>1</v>
      </c>
      <c r="AP9" s="350">
        <f>SUM(මීගහකිවුල!J39)/1000000</f>
        <v>1</v>
      </c>
      <c r="AQ9" s="184">
        <f>SUM(මීගහකිවුල!M39)/1000000</f>
        <v>0</v>
      </c>
      <c r="AR9" s="184">
        <f>SUM(මීගහකිවුල!O39)</f>
        <v>0</v>
      </c>
      <c r="AS9" s="184">
        <f>SUM(මීගහකිවුල!P39)</f>
        <v>1</v>
      </c>
      <c r="AT9" s="184">
        <f>SUM(මීගහකිවුල!Q39)</f>
        <v>0</v>
      </c>
      <c r="AU9" s="184">
        <f>SUM(මීගහකිවුල!R39)</f>
        <v>0</v>
      </c>
      <c r="AV9" s="184">
        <f>SUM(මීගහකිවුල!S39)</f>
        <v>0</v>
      </c>
      <c r="AW9" s="184">
        <f>SUM(මීගහකිවුල!T39)</f>
        <v>0</v>
      </c>
      <c r="AX9" s="184">
        <f>SUM(මීගහකිවුල!U39)</f>
        <v>0</v>
      </c>
      <c r="AY9" s="184">
        <f>SUM(මීගහකිවුල!V39)</f>
        <v>0</v>
      </c>
      <c r="AZ9" s="184">
        <f>SUM(මීගහකිවුල!W39)</f>
        <v>0</v>
      </c>
      <c r="BA9" s="184">
        <f>SUM(මීගහකිවුල!X39)</f>
        <v>0</v>
      </c>
      <c r="BB9" s="184">
        <f>SUM(මීගහකිවුල!Y39)</f>
        <v>0</v>
      </c>
      <c r="BD9" s="184">
        <v>4</v>
      </c>
      <c r="BE9" s="778"/>
      <c r="BF9" s="346" t="s">
        <v>95</v>
      </c>
      <c r="BG9" s="350">
        <f t="shared" si="4"/>
        <v>1</v>
      </c>
      <c r="BH9" s="350">
        <f>SUM(කන්දකැටිය!J39)/1000000</f>
        <v>1</v>
      </c>
      <c r="BI9" s="184">
        <f>SUM(කන්දකැටිය!M39)/1000000</f>
        <v>0</v>
      </c>
      <c r="BJ9" s="184">
        <f>SUM(කන්දකැටිය!O39)</f>
        <v>0</v>
      </c>
      <c r="BK9" s="184">
        <f>SUM(කන්දකැටිය!P39)</f>
        <v>1</v>
      </c>
      <c r="BL9" s="184">
        <f>SUM(කන්දකැටිය!Q39)</f>
        <v>0</v>
      </c>
      <c r="BM9" s="184">
        <f>SUM(කන්දකැටිය!R39)</f>
        <v>0</v>
      </c>
      <c r="BN9" s="184">
        <f>SUM(කන්දකැටිය!S39)</f>
        <v>0</v>
      </c>
      <c r="BO9" s="184">
        <f>SUM(කන්දකැටිය!T39)</f>
        <v>0</v>
      </c>
      <c r="BP9" s="184">
        <f>SUM(කන්දකැටිය!U39)</f>
        <v>0</v>
      </c>
      <c r="BQ9" s="184">
        <f>SUM(කන්දකැටිය!V39)</f>
        <v>0</v>
      </c>
      <c r="BR9" s="184">
        <f>SUM(කන්දකැටිය!W39)</f>
        <v>0</v>
      </c>
      <c r="BS9" s="184">
        <f>SUM(කන්දකැටිය!X39)</f>
        <v>0</v>
      </c>
      <c r="BT9" s="184">
        <f>SUM(කන්දකැටිය!Y39)</f>
        <v>0</v>
      </c>
      <c r="BV9" s="184">
        <v>4</v>
      </c>
      <c r="BW9" s="778"/>
      <c r="BX9" s="346" t="s">
        <v>95</v>
      </c>
      <c r="BY9" s="350">
        <f t="shared" si="5"/>
        <v>0</v>
      </c>
      <c r="BZ9" s="346"/>
      <c r="CA9" s="233"/>
      <c r="CB9" s="233"/>
      <c r="CC9" s="233"/>
      <c r="CD9" s="233"/>
      <c r="CE9" s="233"/>
      <c r="CF9" s="233"/>
      <c r="CG9" s="233"/>
      <c r="CH9" s="233"/>
      <c r="CI9" s="233"/>
      <c r="CJ9" s="233"/>
      <c r="CK9" s="233"/>
      <c r="CL9" s="233"/>
      <c r="CN9" s="184">
        <v>4</v>
      </c>
      <c r="CO9" s="778"/>
      <c r="CP9" s="346" t="s">
        <v>95</v>
      </c>
      <c r="CQ9" s="350">
        <f t="shared" si="6"/>
        <v>6</v>
      </c>
      <c r="CR9" s="352">
        <f>SUM(පස්සර!J39,පස්සර!J53,පස්සර!J59,පස්සර!J60,පස්සර!J61,පස්සර!J62)/1000000</f>
        <v>1.1000000000000001</v>
      </c>
      <c r="CS9" s="233">
        <f>SUM(පස්සර!M39,පස්සර!M53,පස්සර!M59,පස්සර!M60,පස්සර!M61,පස්සර!M62)/1000000</f>
        <v>0</v>
      </c>
      <c r="CT9" s="184">
        <f>SUM(පස්සර!O39,පස්සර!O53,පස්සර!O59,පස්සර!O60,පස්සර!O61,පස්සර!O62)</f>
        <v>5</v>
      </c>
      <c r="CU9" s="184">
        <f>SUM(පස්සර!P39,පස්සර!P53,පස්සර!P59,පස්සර!P60,පස්සර!P61,පස්සර!P62)</f>
        <v>1</v>
      </c>
      <c r="CV9" s="184">
        <f>SUM(පස්සර!Q39,පස්සර!Q53,පස්සර!Q59,පස්සර!Q60,පස්සර!Q61,පස්සර!Q62)</f>
        <v>0</v>
      </c>
      <c r="CW9" s="184">
        <f>SUM(පස්සර!R39,පස්සර!R53,පස්සර!R59,පස්සර!R60,පස්සර!R61,පස්සර!R62)</f>
        <v>0</v>
      </c>
      <c r="CX9" s="184">
        <f>SUM(පස්සර!S39,පස්සර!S53,පස්සර!S59,පස්සර!S60,පස්සර!S61,පස්සර!S62)</f>
        <v>0</v>
      </c>
      <c r="CY9" s="184">
        <f>SUM(පස්සර!T39,පස්සර!T53,පස්සර!T59,පස්සර!T60,පස්සර!T61,පස්සර!T62)</f>
        <v>0</v>
      </c>
      <c r="CZ9" s="184">
        <f>SUM(පස්සර!U39,පස්සර!U53,පස්සර!U59,පස්සර!U60,පස්සර!U61,පස්සර!U62)</f>
        <v>0</v>
      </c>
      <c r="DA9" s="184">
        <f>SUM(පස්සර!V39,පස්සර!V53,පස්සර!V59,පස්සර!V60,පස්සර!V61,පස්සර!V62)</f>
        <v>0</v>
      </c>
      <c r="DB9" s="184">
        <f>SUM(පස්සර!W39,පස්සර!W53,පස්සර!W59,පස්සර!W60,පස්සර!W61,පස්සර!W62)</f>
        <v>0</v>
      </c>
      <c r="DC9" s="184">
        <f>SUM(පස්සර!X39,පස්සර!X53,පස්සර!X59,පස්සර!X60,පස්සර!X61,පස්සර!X62)</f>
        <v>0</v>
      </c>
      <c r="DD9" s="184">
        <f>SUM(පස්සර!Y39,පස්සර!Y53,පස්සර!Y59,පස්සර!Y60,පස්සර!Y61,පස්සර!Y62)</f>
        <v>0</v>
      </c>
      <c r="DF9" s="184">
        <v>4</v>
      </c>
      <c r="DG9" s="778"/>
      <c r="DH9" s="346" t="s">
        <v>95</v>
      </c>
      <c r="DI9" s="350">
        <f t="shared" si="7"/>
        <v>0</v>
      </c>
      <c r="DJ9" s="346"/>
      <c r="DK9" s="233"/>
      <c r="DL9" s="233"/>
      <c r="DM9" s="233"/>
      <c r="DN9" s="233"/>
      <c r="DO9" s="233"/>
      <c r="DP9" s="233"/>
      <c r="DQ9" s="233"/>
      <c r="DR9" s="233"/>
      <c r="DS9" s="233"/>
      <c r="DT9" s="233"/>
      <c r="DU9" s="233"/>
      <c r="DV9" s="233"/>
      <c r="DX9" s="184">
        <v>4</v>
      </c>
      <c r="DY9" s="778"/>
      <c r="DZ9" s="346" t="s">
        <v>95</v>
      </c>
      <c r="EA9" s="350">
        <f t="shared" si="8"/>
        <v>11</v>
      </c>
      <c r="EB9" s="353">
        <f>SUM(බදුල්ල!J161,බදුල්ල!J162,බදුල්ල!J163,බදුල්ල!J164,බදුල්ල!J165,බදුල්ල!J166,බදුල්ල!J167,බදුල්ල!J168,බදුල්ල!J169,බදුල්ල!J170,බදුල්ල!J171)/1000000</f>
        <v>5.0999999999999996</v>
      </c>
      <c r="EC9" s="184">
        <f>SUM(බදුල්ල!M161,බදුල්ල!M162,බදුල්ල!M163,බදුල්ල!M164,බදුල්ල!M165,බදුල්ල!M166,බදුල්ල!M167,බදුල්ල!M168,බදුල්ල!M169,බදුල්ල!M170,බදුල්ල!M171)/1000000</f>
        <v>0</v>
      </c>
      <c r="ED9" s="184">
        <f>SUM(බදුල්ල!O161,බදුල්ල!O162,බදුල්ල!O163,බදුල්ල!O164,බදුල්ල!O165,බදුල්ල!O166,බදුල්ල!O167,බදුල්ල!O168,බදුල්ල!O169,බදුල්ල!O170,බදුල්ල!O171)</f>
        <v>10</v>
      </c>
      <c r="EE9" s="184">
        <f>SUM(බදුල්ල!P161,බදුල්ල!P162,බදුල්ල!P163,බදුල්ල!P164,බදුල්ල!P165,බදුල්ල!P166,බදුල්ල!P167,බදුල්ල!P168,බදුල්ල!P169,බදුල්ල!P170,බදුල්ල!P171)</f>
        <v>1</v>
      </c>
      <c r="EF9" s="184">
        <f>SUM(බදුල්ල!Q161,බදුල්ල!Q162,බදුල්ල!Q163,බදුල්ල!Q164,බදුල්ල!Q165,බදුල්ල!Q166,බදුල්ල!Q167,බදුල්ල!Q168,බදුල්ල!Q169,බදුල්ල!Q170,බදුල්ල!Q171)</f>
        <v>0</v>
      </c>
      <c r="EG9" s="184">
        <f>SUM(බදුල්ල!R161,බදුල්ල!R162,බදුල්ල!R163,බදුල්ල!R164,බදුල්ල!R165,බදුල්ල!R166,බදුල්ල!R167,බදුල්ල!R168,බදුල්ල!R169,බදුල්ල!R170,බදුල්ල!R171)</f>
        <v>0</v>
      </c>
      <c r="EH9" s="184">
        <f>SUM(බදුල්ල!S161,බදුල්ල!S162,බදුල්ල!S163,බදුල්ල!S164,බදුල්ල!S165,බදුල්ල!S166,බදුල්ල!S167,බදුල්ල!S168,බදුල්ල!S169,බදුල්ල!S170,බදුල්ල!S171)</f>
        <v>0</v>
      </c>
      <c r="EI9" s="184">
        <f>SUM(බදුල්ල!T161,බදුල්ල!T162,බදුල්ල!T163,බදුල්ල!T164,බදුල්ල!T165,බදුල්ල!T166,බදුල්ල!T167,බදුල්ල!T168,බදුල්ල!T169,බදුල්ල!T170,බදුල්ල!T171)</f>
        <v>0</v>
      </c>
      <c r="EJ9" s="184">
        <f>SUM(බදුල්ල!U161,බදුල්ල!U162,බදුල්ල!U163,බදුල්ල!U164,බදුල්ල!U165,බදුල්ල!U166,බදුල්ල!U167,බදුල්ල!U168,බදුල්ල!U169,බදුල්ල!U170,බදුල්ල!U171)</f>
        <v>0</v>
      </c>
      <c r="EK9" s="184">
        <f>SUM(බදුල්ල!V161,බදුල්ල!V162,බදුල්ල!V163,බදුල්ල!V164,බදුල්ල!V165,බදුල්ල!V166,බදුල්ල!V167,බදුල්ල!V168,බදුල්ල!V169,බදුල්ල!V170,බදුල්ල!V171)</f>
        <v>0</v>
      </c>
      <c r="EL9" s="184">
        <f>SUM(බදුල්ල!W161,බදුල්ල!W162,බදුල්ල!W163,බදුල්ල!W164,බදුල්ල!W165,බදුල්ල!W166,බදුල්ල!W167,බදුල්ල!W168,බදුල්ල!W169,බදුල්ල!W170,බදුල්ල!W171)</f>
        <v>0</v>
      </c>
      <c r="EM9" s="184">
        <f>SUM(බදුල්ල!X161,බදුල්ල!X162,බදුල්ල!X163,බදුල්ල!X164,බදුල්ල!X165,බදුල්ල!X166,බදුල්ල!X167,බදුල්ල!X168,බදුල්ල!X169,බදුල්ල!X170,බදුල්ල!X171)</f>
        <v>0</v>
      </c>
      <c r="EN9" s="184">
        <f>SUM(බදුල්ල!Y161,බදුල්ල!Y162,බදුල්ල!Y163,බදුල්ල!Y164,බදුල්ල!Y165,බදුල්ල!Y166,බදුල්ල!Y167,බදුල්ල!Y168,බදුල්ල!Y169,බදුල්ල!Y170,බදුල්ල!Y171)</f>
        <v>0</v>
      </c>
      <c r="EP9" s="184">
        <v>4</v>
      </c>
      <c r="EQ9" s="778"/>
      <c r="ER9" s="346" t="s">
        <v>95</v>
      </c>
      <c r="ES9" s="350">
        <f t="shared" si="9"/>
        <v>7</v>
      </c>
      <c r="ET9" s="352">
        <f>SUM(හාලිඇල!J90,හාලිඇල!J91,හාලිඇල!J92,හාලිඇල!J93,හාලිඇල!J94,හාලිඇල!J95,හාලිඇල!J96)/1000000</f>
        <v>5.5</v>
      </c>
      <c r="EU9" s="184">
        <f>SUM(හාලිඇල!M90,හාලිඇල!M91,හාලිඇල!M92,හාලිඇල!M93,හාලිඇල!M94,හාලිඇල!M95,හාලිඇල!M96)/1000000</f>
        <v>0</v>
      </c>
      <c r="EV9" s="184">
        <f>SUM(හාලිඇල!O90,හාලිඇල!O91,හාලිඇල!O92,හාලිඇල!O93,හාලිඇල!O94,හාලිඇල!O95,හාලිඇල!O96)</f>
        <v>7</v>
      </c>
      <c r="EW9" s="184">
        <f>SUM(හාලිඇල!P90,හාලිඇල!P91,හාලිඇල!P92,හාලිඇල!P93,හාලිඇල!P94,හාලිඇල!P95,හාලිඇල!P96)</f>
        <v>0</v>
      </c>
      <c r="EX9" s="184">
        <f>SUM(හාලිඇල!Q90,හාලිඇල!Q91,හාලිඇල!Q92,හාලිඇල!Q93,හාලිඇල!Q94,හාලිඇල!Q95,හාලිඇල!Q96)</f>
        <v>0</v>
      </c>
      <c r="EY9" s="184">
        <f>SUM(හාලිඇල!R90,හාලිඇල!R91,හාලිඇල!R92,හාලිඇල!R93,හාලිඇල!R94,හාලිඇල!R95,හාලිඇල!R96)</f>
        <v>0</v>
      </c>
      <c r="EZ9" s="184">
        <f>SUM(හාලිඇල!S90,හාලිඇල!S91,හාලිඇල!S92,හාලිඇල!S93,හාලිඇල!S94,හාලිඇල!S95,හාලිඇල!S96)</f>
        <v>0</v>
      </c>
      <c r="FA9" s="184">
        <f>SUM(හාලිඇල!T90,හාලිඇල!T91,හාලිඇල!T92,හාලිඇල!T93,හාලිඇල!T94,හාලිඇල!T95,හාලිඇල!T96)</f>
        <v>0</v>
      </c>
      <c r="FB9" s="184">
        <f>SUM(හාලිඇල!U90,හාලිඇල!U91,හාලිඇල!U92,හාලිඇල!U93,හාලිඇල!U94,හාලිඇල!U95,හාලිඇල!U96)</f>
        <v>0</v>
      </c>
      <c r="FC9" s="184">
        <f>SUM(හාලිඇල!V90,හාලිඇල!V91,හාලිඇල!V92,හාලිඇල!V93,හාලිඇල!V94,හාලිඇල!V95,හාලිඇල!V96)</f>
        <v>0</v>
      </c>
      <c r="FD9" s="184">
        <f>SUM(හාලිඇල!W90,හාලිඇල!W91,හාලිඇල!W92,හාලිඇල!W93,හාලිඇල!W94,හාලිඇල!W95,හාලිඇල!W96)</f>
        <v>0</v>
      </c>
      <c r="FE9" s="184">
        <f>SUM(හාලිඇල!X90,හාලිඇල!X91,හාලිඇල!X92,හාලිඇල!X93,හාලිඇල!X94,හාලිඇල!X95,හාලිඇල!X96)</f>
        <v>0</v>
      </c>
      <c r="FF9" s="184">
        <f>SUM(හාලිඇල!Y90,හාලිඇල!Y91,හාලිඇල!Y92,හාලිඇල!Y93,හාලිඇල!Y94,හාලිඇල!Y95,හාලිඇල!Y96)</f>
        <v>0</v>
      </c>
      <c r="FH9" s="184">
        <v>4</v>
      </c>
      <c r="FI9" s="778"/>
      <c r="FJ9" s="346" t="s">
        <v>95</v>
      </c>
      <c r="FK9" s="350">
        <f t="shared" si="10"/>
        <v>4</v>
      </c>
      <c r="FL9" s="346">
        <f>SUM(ඌවපරණගම!J79,ඌවපරණගම!J80,ඌවපරණගම!J81,ඌවපරණගම!J82)/1000000</f>
        <v>3.25</v>
      </c>
      <c r="FM9" s="184">
        <f>SUM(ඌවපරණගම!M79,ඌවපරණගම!M80,ඌවපරණගම!M81,ඌවපරණගම!M82)/1000000</f>
        <v>0</v>
      </c>
      <c r="FN9" s="184">
        <f>SUM(ඌවපරණගම!O79,ඌවපරණගම!O80,ඌවපරණගම!O81,ඌවපරණගම!O82)</f>
        <v>4</v>
      </c>
      <c r="FO9" s="184">
        <f>SUM(ඌවපරණගම!P79,ඌවපරණගම!P80,ඌවපරණගම!P81,ඌවපරණගම!P82)</f>
        <v>0</v>
      </c>
      <c r="FP9" s="184">
        <f>SUM(ඌවපරණගම!Q79,ඌවපරණගම!Q80,ඌවපරණගම!Q81,ඌවපරණගම!Q82)</f>
        <v>0</v>
      </c>
      <c r="FQ9" s="184">
        <f>SUM(ඌවපරණගම!R79,ඌවපරණගම!R80,ඌවපරණගම!R81,ඌවපරණගම!R82)</f>
        <v>0</v>
      </c>
      <c r="FR9" s="184">
        <f>SUM(ඌවපරණගම!S79,ඌවපරණගම!S80,ඌවපරණගම!S81,ඌවපරණගම!S82)</f>
        <v>0</v>
      </c>
      <c r="FS9" s="184">
        <f>SUM(ඌවපරණගම!T79,ඌවපරණගම!T80,ඌවපරණගම!T81,ඌවපරණගම!T82)</f>
        <v>0</v>
      </c>
      <c r="FT9" s="184">
        <f>SUM(ඌවපරණගම!U79,ඌවපරණගම!U80,ඌවපරණගම!U81,ඌවපරණගම!U82)</f>
        <v>0</v>
      </c>
      <c r="FU9" s="184">
        <f>SUM(ඌවපරණගම!V79,ඌවපරණගම!V80,ඌවපරණගම!V81,ඌවපරණගම!V82)</f>
        <v>0</v>
      </c>
      <c r="FV9" s="184">
        <f>SUM(ඌවපරණගම!W79,ඌවපරණගම!W80,ඌවපරණගම!W81,ඌවපරණගම!W82)</f>
        <v>0</v>
      </c>
      <c r="FW9" s="184">
        <f>SUM(ඌවපරණගම!X79,ඌවපරණගම!X80,ඌවපරණගම!X81,ඌවපරණගම!X82)</f>
        <v>0</v>
      </c>
      <c r="FX9" s="184">
        <f>SUM(ඌවපරණගම!Y79,ඌවපරණගම!Y80,ඌවපරණගම!Y81,ඌවපරණගම!Y82)</f>
        <v>0</v>
      </c>
      <c r="FZ9" s="184">
        <v>4</v>
      </c>
      <c r="GA9" s="778"/>
      <c r="GB9" s="346" t="s">
        <v>95</v>
      </c>
      <c r="GC9" s="350">
        <f t="shared" si="11"/>
        <v>4</v>
      </c>
      <c r="GD9" s="352">
        <f>SUM(වැලිමඩ!J126,වැලිමඩ!J127,වැලිමඩ!J128,වැලිමඩ!J129)/1000000</f>
        <v>0.4</v>
      </c>
      <c r="GE9" s="233">
        <f>SUM(වැලිමඩ!M126,වැලිමඩ!M127,වැලිමඩ!M128,වැලිමඩ!M129)/1000000</f>
        <v>0</v>
      </c>
      <c r="GF9" s="184">
        <f>SUM(වැලිමඩ!O126,වැලිමඩ!O127,වැලිමඩ!O128,වැලිමඩ!O129)</f>
        <v>4</v>
      </c>
      <c r="GG9" s="184">
        <f>SUM(වැලිමඩ!P126,වැලිමඩ!P127,වැලිමඩ!P128,වැලිමඩ!P129)</f>
        <v>0</v>
      </c>
      <c r="GH9" s="184">
        <f>SUM(වැලිමඩ!Q126,වැලිමඩ!Q127,වැලිමඩ!Q128,වැලිමඩ!Q129)</f>
        <v>0</v>
      </c>
      <c r="GI9" s="184">
        <f>SUM(වැලිමඩ!R126,වැලිමඩ!R127,වැලිමඩ!R128,වැලිමඩ!R129)</f>
        <v>0</v>
      </c>
      <c r="GJ9" s="184">
        <f>SUM(වැලිමඩ!S126,වැලිමඩ!S127,වැලිමඩ!S128,වැලිමඩ!S129)</f>
        <v>0</v>
      </c>
      <c r="GK9" s="184">
        <f>SUM(වැලිමඩ!T126,වැලිමඩ!T127,වැලිමඩ!T128,වැලිමඩ!T129)</f>
        <v>0</v>
      </c>
      <c r="GL9" s="184">
        <f>SUM(වැලිමඩ!U126,වැලිමඩ!U127,වැලිමඩ!U128,වැලිමඩ!U129)</f>
        <v>0</v>
      </c>
      <c r="GM9" s="184">
        <f>SUM(වැලිමඩ!V126,වැලිමඩ!V127,වැලිමඩ!V128,වැලිමඩ!V129)</f>
        <v>0</v>
      </c>
      <c r="GN9" s="184">
        <f>SUM(වැලිමඩ!W126,වැලිමඩ!W127,වැලිමඩ!W128,වැලිමඩ!W129)</f>
        <v>0</v>
      </c>
      <c r="GO9" s="184">
        <f>SUM(වැලිමඩ!X126,වැලිමඩ!X127,වැලිමඩ!X128,වැලිමඩ!X129)</f>
        <v>0</v>
      </c>
      <c r="GP9" s="184">
        <f>SUM(වැලිමඩ!Y126,වැලිමඩ!Y127,වැලිමඩ!Y128,වැලිමඩ!Y129)</f>
        <v>0</v>
      </c>
      <c r="GR9" s="184">
        <v>4</v>
      </c>
      <c r="GS9" s="778"/>
      <c r="GT9" s="346" t="s">
        <v>95</v>
      </c>
      <c r="GU9" s="350">
        <f t="shared" si="12"/>
        <v>1</v>
      </c>
      <c r="GV9" s="352">
        <f>SUM(බණ්ඩාරවෙල!J82)/1000000</f>
        <v>0.1</v>
      </c>
      <c r="GW9" s="233">
        <f>SUM(බණ්ඩාරවෙල!M82)/1000000</f>
        <v>0</v>
      </c>
      <c r="GX9" s="184">
        <f>SUM(බණ්ඩාරවෙල!O82)</f>
        <v>1</v>
      </c>
      <c r="GY9" s="184">
        <f>SUM(බණ්ඩාරවෙල!P82)</f>
        <v>0</v>
      </c>
      <c r="GZ9" s="184">
        <f>SUM(බණ්ඩාරවෙල!Q82)</f>
        <v>0</v>
      </c>
      <c r="HA9" s="184">
        <f>SUM(බණ්ඩාරවෙල!R82)</f>
        <v>0</v>
      </c>
      <c r="HB9" s="184">
        <f>SUM(බණ්ඩාරවෙල!S82)</f>
        <v>0</v>
      </c>
      <c r="HC9" s="184">
        <f>SUM(බණ්ඩාරවෙල!T82)</f>
        <v>0</v>
      </c>
      <c r="HD9" s="184">
        <f>SUM(බණ්ඩාරවෙල!U82)</f>
        <v>0</v>
      </c>
      <c r="HE9" s="184">
        <f>SUM(බණ්ඩාරවෙල!V82)</f>
        <v>0</v>
      </c>
      <c r="HF9" s="184">
        <f>SUM(බණ්ඩාරවෙල!W82)</f>
        <v>0</v>
      </c>
      <c r="HG9" s="184">
        <f>SUM(බණ්ඩාරවෙල!X82)</f>
        <v>0</v>
      </c>
      <c r="HH9" s="184">
        <f>SUM(බණ්ඩාරවෙල!Y82)</f>
        <v>0</v>
      </c>
      <c r="HJ9" s="184">
        <v>4</v>
      </c>
      <c r="HK9" s="778"/>
      <c r="HL9" s="346" t="s">
        <v>95</v>
      </c>
      <c r="HM9" s="350" t="e">
        <f t="shared" si="13"/>
        <v>#REF!</v>
      </c>
      <c r="HN9" s="346" t="e">
        <f>SUM(ඇල්ල!#REF!)/1000000</f>
        <v>#REF!</v>
      </c>
      <c r="HO9" s="233" t="e">
        <f>SUM(ඇල්ල!#REF!)/1000000</f>
        <v>#REF!</v>
      </c>
      <c r="HP9" s="184" t="e">
        <f>SUM(ඇල්ල!#REF!)</f>
        <v>#REF!</v>
      </c>
      <c r="HQ9" s="184" t="e">
        <f>SUM(ඇල්ල!#REF!)</f>
        <v>#REF!</v>
      </c>
      <c r="HR9" s="184" t="e">
        <f>SUM(ඇල්ල!#REF!)</f>
        <v>#REF!</v>
      </c>
      <c r="HS9" s="184" t="e">
        <f>SUM(ඇල්ල!#REF!)</f>
        <v>#REF!</v>
      </c>
      <c r="HT9" s="184" t="e">
        <f>SUM(ඇල්ල!#REF!)</f>
        <v>#REF!</v>
      </c>
      <c r="HU9" s="184" t="e">
        <f>SUM(ඇල්ල!#REF!)</f>
        <v>#REF!</v>
      </c>
      <c r="HV9" s="184" t="e">
        <f>SUM(ඇල්ල!#REF!)</f>
        <v>#REF!</v>
      </c>
      <c r="HW9" s="184" t="e">
        <f>SUM(ඇල්ල!#REF!)</f>
        <v>#REF!</v>
      </c>
      <c r="HX9" s="184" t="e">
        <f>SUM(ඇල්ල!#REF!)</f>
        <v>#REF!</v>
      </c>
      <c r="HY9" s="184" t="e">
        <f>SUM(ඇල්ල!#REF!)</f>
        <v>#REF!</v>
      </c>
      <c r="HZ9" s="184" t="e">
        <f>SUM(ඇල්ල!#REF!)</f>
        <v>#REF!</v>
      </c>
      <c r="IB9" s="184">
        <v>4</v>
      </c>
      <c r="IC9" s="778"/>
      <c r="ID9" s="346" t="s">
        <v>95</v>
      </c>
      <c r="IE9" s="350">
        <f t="shared" si="14"/>
        <v>4</v>
      </c>
      <c r="IF9" s="352">
        <f>SUM(හපුතලේ!I17,හපුතලේ!I18,හපුතලේ!I19,හපුතලේ!I20)/1000000</f>
        <v>4</v>
      </c>
      <c r="IG9" s="233">
        <f>SUM(හපුතලේ!L17,හපුතලේ!L18,හපුතලේ!L19,හපුතලේ!L20)/1000000</f>
        <v>0</v>
      </c>
      <c r="IH9" s="184">
        <f>SUM(හපුතලේ!N17,හපුතලේ!N18,හපුතලේ!N19,හපුතලේ!N20)</f>
        <v>4</v>
      </c>
      <c r="II9" s="184">
        <f>SUM(හපුතලේ!O17,හපුතලේ!O18,හපුතලේ!O19,හපුතලේ!O20)</f>
        <v>0</v>
      </c>
      <c r="IJ9" s="184">
        <f>SUM(හපුතලේ!P17,හපුතලේ!P18,හපුතලේ!P19,හපුතලේ!P20)</f>
        <v>0</v>
      </c>
      <c r="IK9" s="184">
        <f>SUM(හපුතලේ!Q17,හපුතලේ!Q18,හපුතලේ!Q19,හපුතලේ!Q20)</f>
        <v>0</v>
      </c>
      <c r="IL9" s="184">
        <f>SUM(හපුතලේ!R17,හපුතලේ!R18,හපුතලේ!R19,හපුතලේ!R20)</f>
        <v>0</v>
      </c>
      <c r="IM9" s="184">
        <f>SUM(හපුතලේ!S17,හපුතලේ!S18,හපුතලේ!S19,හපුතලේ!S20)</f>
        <v>0</v>
      </c>
      <c r="IN9" s="184">
        <f>SUM(හපුතලේ!T17,හපුතලේ!T18,හපුතලේ!T19,හපුතලේ!T20)</f>
        <v>0</v>
      </c>
      <c r="IO9" s="184">
        <f>SUM(හපුතලේ!U17,හපුතලේ!U18,හපුතලේ!U19,හපුතලේ!U20)</f>
        <v>0</v>
      </c>
      <c r="IP9" s="184">
        <f>SUM(හපුතලේ!V17,හපුතලේ!V18,හපුතලේ!V19,හපුතලේ!V20)</f>
        <v>0</v>
      </c>
      <c r="IQ9" s="184">
        <f>SUM(හපුතලේ!W17,හපුතලේ!W18,හපුතලේ!W19,හපුතලේ!W20)</f>
        <v>0</v>
      </c>
      <c r="IR9" s="184">
        <f>SUM(හපුතලේ!X17,හපුතලේ!X18,හපුතලේ!X19,හපුතලේ!X20)</f>
        <v>0</v>
      </c>
      <c r="IT9" s="184">
        <v>4</v>
      </c>
      <c r="IU9" s="778"/>
      <c r="IV9" s="346" t="s">
        <v>95</v>
      </c>
      <c r="IW9" s="350">
        <f t="shared" si="15"/>
        <v>1</v>
      </c>
      <c r="IX9" s="352">
        <f>SUM(හල්දුම්මුල්ල!J16)/1000000</f>
        <v>1</v>
      </c>
      <c r="IY9" s="233">
        <f>SUM(හල්දුම්මුල්ල!M16)/1000000</f>
        <v>0</v>
      </c>
      <c r="IZ9" s="233">
        <f>SUM(හල්දුම්මුල්ල!O16)</f>
        <v>1</v>
      </c>
      <c r="JA9" s="233">
        <f>SUM(හල්දුම්මුල්ල!P16)</f>
        <v>0</v>
      </c>
      <c r="JB9" s="233">
        <f>SUM(හල්දුම්මුල්ල!Q16)</f>
        <v>0</v>
      </c>
      <c r="JC9" s="233">
        <f>SUM(හල්දුම්මුල්ල!R16)</f>
        <v>0</v>
      </c>
      <c r="JD9" s="233">
        <f>SUM(හල්දුම්මුල්ල!S16)</f>
        <v>0</v>
      </c>
      <c r="JE9" s="233">
        <f>SUM(හල්දුම්මුල්ල!T16)</f>
        <v>0</v>
      </c>
      <c r="JF9" s="233">
        <f>SUM(හල්දුම්මුල්ල!U16)</f>
        <v>0</v>
      </c>
      <c r="JG9" s="233">
        <f>SUM(හල්දුම්මුල්ල!V16)</f>
        <v>0</v>
      </c>
      <c r="JH9" s="233">
        <f>SUM(හල්දුම්මුල්ල!W16)</f>
        <v>0</v>
      </c>
      <c r="JI9" s="233">
        <f>SUM(හල්දුම්මුල්ල!X16)</f>
        <v>0</v>
      </c>
      <c r="JJ9" s="233">
        <f>SUM(හල්දුම්මුල්ල!Y16)</f>
        <v>0</v>
      </c>
      <c r="JL9" s="184">
        <v>4</v>
      </c>
      <c r="JM9" s="778"/>
      <c r="JN9" s="346" t="s">
        <v>95</v>
      </c>
      <c r="JO9" s="350" t="e">
        <f t="shared" si="16"/>
        <v>#REF!</v>
      </c>
      <c r="JP9" s="350" t="e">
        <f t="shared" si="17"/>
        <v>#REF!</v>
      </c>
      <c r="JQ9" s="350" t="e">
        <f t="shared" si="18"/>
        <v>#REF!</v>
      </c>
      <c r="JR9" s="350" t="e">
        <f t="shared" si="19"/>
        <v>#REF!</v>
      </c>
      <c r="JS9" s="350" t="e">
        <f t="shared" si="20"/>
        <v>#REF!</v>
      </c>
      <c r="JT9" s="350" t="e">
        <f t="shared" si="21"/>
        <v>#REF!</v>
      </c>
      <c r="JU9" s="350" t="e">
        <f t="shared" si="22"/>
        <v>#REF!</v>
      </c>
      <c r="JV9" s="350" t="e">
        <f t="shared" si="23"/>
        <v>#REF!</v>
      </c>
      <c r="JW9" s="350" t="e">
        <f t="shared" si="24"/>
        <v>#REF!</v>
      </c>
      <c r="JX9" s="350" t="e">
        <f t="shared" si="25"/>
        <v>#REF!</v>
      </c>
      <c r="JY9" s="350" t="e">
        <f t="shared" si="26"/>
        <v>#REF!</v>
      </c>
      <c r="JZ9" s="350" t="e">
        <f t="shared" si="27"/>
        <v>#REF!</v>
      </c>
      <c r="KA9" s="350" t="e">
        <f t="shared" si="28"/>
        <v>#REF!</v>
      </c>
      <c r="KB9" s="350" t="e">
        <f t="shared" si="29"/>
        <v>#REF!</v>
      </c>
    </row>
    <row r="10" spans="2:300" s="234" customFormat="1" ht="27" customHeight="1">
      <c r="B10" s="184">
        <v>5</v>
      </c>
      <c r="C10" s="778"/>
      <c r="D10" s="346" t="s">
        <v>97</v>
      </c>
      <c r="E10" s="350">
        <f t="shared" si="1"/>
        <v>10</v>
      </c>
      <c r="F10" s="350">
        <f>SUM(මහියංගණය!I12,මහියංගණය!I13,මහියංගණය!I14,මහියංගණය!I15,මහියංගණය!I16,මහියංගණය!I17,මහියංගණය!I18,මහියංගණය!I19,මහියංගණය!I20,මහියංගණය!I21)/1000000</f>
        <v>30</v>
      </c>
      <c r="G10" s="184">
        <f>SUM(මහියංගණය!L12,මහියංගණය!L13,මහියංගණය!L14,මහියංගණය!L15,මහියංගණය!L16,මහියංගණය!L17,මහියංගණය!L18,මහියංගණය!L19,මහියංගණය!L20,මහියංගණය!L21)/1000000</f>
        <v>0</v>
      </c>
      <c r="H10" s="184">
        <f>SUM(මහියංගණය!N12,මහියංගණය!N13,මහියංගණය!N14,මහියංගණය!N15,මහියංගණය!N16,මහියංගණය!N17,මහියංගණය!N18,මහියංගණය!N19,මහියංගණය!N20,මහියංගණය!N21)</f>
        <v>10</v>
      </c>
      <c r="I10" s="184">
        <f>SUM(මහියංගණය!O12,මහියංගණය!O13,මහියංගණය!O14,මහියංගණය!O15,මහියංගණය!O16,මහියංගණය!O17,මහියංගණය!O18,මහියංගණය!O19,මහියංගණය!O20,මහියංගණය!O21)</f>
        <v>0</v>
      </c>
      <c r="J10" s="184">
        <f>SUM(මහියංගණය!P12,මහියංගණය!P13,මහියංගණය!P14,මහියංගණය!P15,මහියංගණය!P16,මහියංගණය!P17,මහියංගණය!P18,මහියංගණය!P19,මහියංගණය!P20,මහියංගණය!P21)</f>
        <v>0</v>
      </c>
      <c r="K10" s="184">
        <f>SUM(මහියංගණය!Q12,මහියංගණය!Q13,මහියංගණය!Q14,මහියංගණය!Q15,මහියංගණය!Q16,මහියංගණය!Q17,මහියංගණය!Q18,මහියංගණය!Q19,මහියංගණය!Q20,මහියංගණය!Q21)</f>
        <v>0</v>
      </c>
      <c r="L10" s="184">
        <f>SUM(මහියංගණය!R12,මහියංගණය!R13,මහියංගණය!R14,මහියංගණය!R15,මහියංගණය!R16,මහියංගණය!R17,මහියංගණය!R18,මහියංගණය!R19,මහියංගණය!R20,මහියංගණය!R21)</f>
        <v>0</v>
      </c>
      <c r="M10" s="184">
        <f>SUM(මහියංගණය!S12,මහියංගණය!S13,මහියංගණය!S14,මහියංගණය!S15,මහියංගණය!S16,මහියංගණය!S17,මහියංගණය!S18,මහියංගණය!S19,මහියංගණය!S20,මහියංගණය!S21)</f>
        <v>0</v>
      </c>
      <c r="N10" s="184">
        <f>SUM(මහියංගණය!T12,මහියංගණය!T13,මහියංගණය!T14,මහියංගණය!T15,මහියංගණය!T16,මහියංගණය!T17,මහියංගණය!T18,මහියංගණය!T19,මහියංගණය!T20,මහියංගණය!T21)</f>
        <v>0</v>
      </c>
      <c r="O10" s="184">
        <f>SUM(මහියංගණය!U12,මහියංගණය!U13,මහියංගණය!U14,මහියංගණය!U15,මහියංගණය!U16,මහියංගණය!U17,මහියංගණය!U18,මහියංගණය!U19,මහියංගණය!U20,මහියංගණය!U21)</f>
        <v>0</v>
      </c>
      <c r="P10" s="184">
        <f>SUM(මහියංගණය!V12,මහියංගණය!V13,මහියංගණය!V14,මහියංගණය!V15,මහියංගණය!V16,මහියංගණය!V17,මහියංගණය!V18,මහියංගණය!V19,මහියංගණය!V20,මහියංගණය!V21)</f>
        <v>0</v>
      </c>
      <c r="Q10" s="184">
        <f>SUM(මහියංගණය!W12,මහියංගණය!W13,මහියංගණය!W14,මහියංගණය!W15,මහියංගණය!W16,මහියංගණය!W17,මහියංගණය!W18,මහියංගණය!W19,මහියංගණය!W20,මහියංගණය!W21)</f>
        <v>0</v>
      </c>
      <c r="R10" s="184">
        <f>SUM(මහියංගණය!X12,මහියංගණය!X13,මහියංගණය!X14,මහියංගණය!X15,මහියංගණය!X16,මහියංගණය!X17,මහියංගණය!X18,මහියංගණය!X19,මහියංගණය!X20,මහියංගණය!X21)</f>
        <v>0</v>
      </c>
      <c r="T10" s="184">
        <v>5</v>
      </c>
      <c r="U10" s="778"/>
      <c r="V10" s="346" t="s">
        <v>97</v>
      </c>
      <c r="W10" s="350">
        <f t="shared" si="2"/>
        <v>10</v>
      </c>
      <c r="X10" s="353">
        <f>SUM(රිදීමාලියද්ද!I11,රිදීමාලියද්ද!I12,රිදීමාලියද්ද!I13,රිදීමාලියද්ද!I14,රිදීමාලියද්ද!I15,රිදීමාලියද්ද!I16,රිදීමාලියද්ද!I17,රිදීමාලියද්ද!I18,රිදීමාලියද්ද!I19,රිදීමාලියද්ද!I20)/1000000</f>
        <v>15.9</v>
      </c>
      <c r="Y10" s="184">
        <f>SUM(රිදීමාලියද්ද!L11,රිදීමාලියද්ද!L12,රිදීමාලියද්ද!L13,රිදීමාලියද්ද!L14,රිදීමාලියද්ද!L15,රිදීමාලියද්ද!L16,රිදීමාලියද්ද!L17,රිදීමාලියද්ද!L18,රිදීමාලියද්ද!L19,රිදීමාලියද්ද!L20)/1000000</f>
        <v>0</v>
      </c>
      <c r="Z10" s="184">
        <f>SUM(රිදීමාලියද්ද!N11,රිදීමාලියද්ද!N12,රිදීමාලියද්ද!N13,රිදීමාලියද්ද!N14,රිදීමාලියද්ද!N15,රිදීමාලියද්ද!N16,රිදීමාලියද්ද!N17,රිදීමාලියද්ද!N18,රිදීමාලියද්ද!N19,රිදීමාලියද්ද!N20)</f>
        <v>10</v>
      </c>
      <c r="AA10" s="184">
        <f>SUM(රිදීමාලියද්ද!O11,රිදීමාලියද්ද!O12,රිදීමාලියද්ද!O13,රිදීමාලියද්ද!O14,රිදීමාලියද්ද!O15,රිදීමාලියද්ද!O16,රිදීමාලියද්ද!O17,රිදීමාලියද්ද!O18,රිදීමාලියද්ද!O19,රිදීමාලියද්ද!O20)</f>
        <v>0</v>
      </c>
      <c r="AB10" s="184">
        <f>SUM(රිදීමාලියද්ද!P11,රිදීමාලියද්ද!P12,රිදීමාලියද්ද!P13,රිදීමාලියද්ද!P14,රිදීමාලියද්ද!P15,රිදීමාලියද්ද!P16,රිදීමාලියද්ද!P17,රිදීමාලියද්ද!P18,රිදීමාලියද්ද!P19,රිදීමාලියද්ද!P20)</f>
        <v>0</v>
      </c>
      <c r="AC10" s="184">
        <f>SUM(රිදීමාලියද්ද!Q11,රිදීමාලියද්ද!Q12,රිදීමාලියද්ද!Q13,රිදීමාලියද්ද!Q14,රිදීමාලියද්ද!Q15,රිදීමාලියද්ද!Q16,රිදීමාලියද්ද!Q17,රිදීමාලියද්ද!Q18,රිදීමාලියද්ද!Q19,රිදීමාලියද්ද!Q20)</f>
        <v>0</v>
      </c>
      <c r="AD10" s="184">
        <f>SUM(රිදීමාලියද්ද!R11,රිදීමාලියද්ද!R12,රිදීමාලියද්ද!R13,රිදීමාලියද්ද!R14,රිදීමාලියද්ද!R15,රිදීමාලියද්ද!R16,රිදීමාලියද්ද!R17,රිදීමාලියද්ද!R18,රිදීමාලියද්ද!R19,රිදීමාලියද්ද!R20)</f>
        <v>0</v>
      </c>
      <c r="AE10" s="184">
        <f>SUM(රිදීමාලියද්ද!S11,රිදීමාලියද්ද!S12,රිදීමාලියද්ද!S13,රිදීමාලියද්ද!S14,රිදීමාලියද්ද!S15,රිදීමාලියද්ද!S16,රිදීමාලියද්ද!S17,රිදීමාලියද්ද!S18,රිදීමාලියද්ද!S19,රිදීමාලියද්ද!S20)</f>
        <v>0</v>
      </c>
      <c r="AF10" s="184">
        <f>SUM(රිදීමාලියද්ද!T11,රිදීමාලියද්ද!T12,රිදීමාලියද්ද!T13,රිදීමාලියද්ද!T14,රිදීමාලියද්ද!T15,රිදීමාලියද්ද!T16,රිදීමාලියද්ද!T17,රිදීමාලියද්ද!T18,රිදීමාලියද්ද!T19,රිදීමාලියද්ද!T20)</f>
        <v>0</v>
      </c>
      <c r="AG10" s="184">
        <f>SUM(රිදීමාලියද්ද!U11,රිදීමාලියද්ද!U12,රිදීමාලියද්ද!U13,රිදීමාලියද්ද!U14,රිදීමාලියද්ද!U15,රිදීමාලියද්ද!U16,රිදීමාලියද්ද!U17,රිදීමාලියද්ද!U18,රිදීමාලියද්ද!U19,රිදීමාලියද්ද!U20)</f>
        <v>0</v>
      </c>
      <c r="AH10" s="184">
        <f>SUM(රිදීමාලියද්ද!V11,රිදීමාලියද්ද!V12,රිදීමාලියද්ද!V13,රිදීමාලියද්ද!V14,රිදීමාලියද්ද!V15,රිදීමාලියද්ද!V16,රිදීමාලියද්ද!V17,රිදීමාලියද්ද!V18,රිදීමාලියද්ද!V19,රිදීමාලියද්ද!V20)</f>
        <v>0</v>
      </c>
      <c r="AI10" s="184">
        <f>SUM(රිදීමාලියද්ද!W11,රිදීමාලියද්ද!W12,රිදීමාලියද්ද!W13,රිදීමාලියද්ද!W14,රිදීමාලියද්ද!W15,රිදීමාලියද්ද!W16,රිදීමාලියද්ද!W17,රිදීමාලියද්ද!W18,රිදීමාලියද්ද!W19,රිදීමාලියද්ද!W20)</f>
        <v>0</v>
      </c>
      <c r="AJ10" s="184">
        <f>SUM(රිදීමාලියද්ද!X11,රිදීමාලියද්ද!X12,රිදීමාලියද්ද!X13,රිදීමාලියද්ද!X14,රිදීමාලියද්ද!X15,රිදීමාලියද්ද!X16,රිදීමාලියද්ද!X17,රිදීමාලියද්ද!X18,රිදීමාලියද්ද!X19,රිදීමාලියද්ද!X20)</f>
        <v>0</v>
      </c>
      <c r="AL10" s="184">
        <v>5</v>
      </c>
      <c r="AM10" s="778"/>
      <c r="AN10" s="346" t="s">
        <v>97</v>
      </c>
      <c r="AO10" s="350">
        <f t="shared" si="3"/>
        <v>5</v>
      </c>
      <c r="AP10" s="350">
        <f>SUM(මීගහකිවුල!J33,මීගහකිවුල!J34,මීගහකිවුල!J35,මීගහකිවුල!J36,මීගහකිවුල!J37)/1000000</f>
        <v>5</v>
      </c>
      <c r="AQ10" s="184">
        <f>SUM(මීගහකිවුල!M33,මීගහකිවුල!M34,මීගහකිවුල!M35,මීගහකිවුල!M36,මීගහකිවුල!M37)/1000000</f>
        <v>0</v>
      </c>
      <c r="AR10" s="184">
        <f>SUM(මීගහකිවුල!O33,මීගහකිවුල!O34,මීගහකිවුල!O35,මීගහකිවුල!O36,මීගහකිවුල!O37)</f>
        <v>5</v>
      </c>
      <c r="AS10" s="184">
        <f>SUM(මීගහකිවුල!P33,මීගහකිවුල!P34,මීගහකිවුල!P35,මීගහකිවුල!P36,මීගහකිවුල!P37)</f>
        <v>0</v>
      </c>
      <c r="AT10" s="184">
        <f>SUM(මීගහකිවුල!Q33,මීගහකිවුල!Q34,මීගහකිවුල!Q35,මීගහකිවුල!Q36,මීගහකිවුල!Q37)</f>
        <v>0</v>
      </c>
      <c r="AU10" s="184">
        <f>SUM(මීගහකිවුල!R33,මීගහකිවුල!R34,මීගහකිවුල!R35,මීගහකිවුල!R36,මීගහකිවුල!R37)</f>
        <v>0</v>
      </c>
      <c r="AV10" s="184">
        <f>SUM(මීගහකිවුල!S33,මීගහකිවුල!S34,මීගහකිවුල!S35,මීගහකිවුල!S36,මීගහකිවුල!S37)</f>
        <v>0</v>
      </c>
      <c r="AW10" s="184">
        <f>SUM(මීගහකිවුල!T33,මීගහකිවුල!T34,මීගහකිවුල!T35,මීගහකිවුල!T36,මීගහකිවුල!T37)</f>
        <v>0</v>
      </c>
      <c r="AX10" s="184">
        <f>SUM(මීගහකිවුල!U33,මීගහකිවුල!U34,මීගහකිවුල!U35,මීගහකිවුල!U36,මීගහකිවුල!U37)</f>
        <v>0</v>
      </c>
      <c r="AY10" s="184">
        <f>SUM(මීගහකිවුල!V33,මීගහකිවුල!V34,මීගහකිවුල!V35,මීගහකිවුල!V36,මීගහකිවුල!V37)</f>
        <v>0</v>
      </c>
      <c r="AZ10" s="184">
        <f>SUM(මීගහකිවුල!W33,මීගහකිවුල!W34,මීගහකිවුල!W35,මීගහකිවුල!W36,මීගහකිවුල!W37)</f>
        <v>0</v>
      </c>
      <c r="BA10" s="184">
        <f>SUM(මීගහකිවුල!X33,මීගහකිවුල!X34,මීගහකිවුල!X35,මීගහකිවුල!X36,මීගහකිවුල!X37)</f>
        <v>0</v>
      </c>
      <c r="BB10" s="184">
        <f>SUM(මීගහකිවුල!Y33,මීගහකිවුල!Y34,මීගහකිවුල!Y35,මීගහකිවුල!Y36,මීගහකිවුල!Y37)</f>
        <v>0</v>
      </c>
      <c r="BD10" s="184">
        <v>5</v>
      </c>
      <c r="BE10" s="778"/>
      <c r="BF10" s="346" t="s">
        <v>97</v>
      </c>
      <c r="BG10" s="350">
        <f t="shared" si="4"/>
        <v>6</v>
      </c>
      <c r="BH10" s="350">
        <f>SUM(කන්දකැටිය!J33,කන්දකැටිය!J34,කන්දකැටිය!J35,කන්දකැටිය!J36,කන්දකැටිය!J37,කන්දකැටිය!J38)/1000000</f>
        <v>6</v>
      </c>
      <c r="BI10" s="184">
        <f>SUM(කන්දකැටිය!M33,කන්දකැටිය!M34,කන්දකැටිය!M35,කන්දකැටිය!M36,කන්දකැටිය!M37,කන්දකැටිය!M38)/1000000</f>
        <v>0</v>
      </c>
      <c r="BJ10" s="184">
        <f>SUM(කන්දකැටිය!O33,කන්දකැටිය!O34,කන්දකැටිය!O35,කන්දකැටිය!O36,කන්දකැටිය!O37,කන්දකැටිය!O38)</f>
        <v>0</v>
      </c>
      <c r="BK10" s="184">
        <f>SUM(කන්දකැටිය!P33,කන්දකැටිය!P34,කන්දකැටිය!P35,කන්දකැටිය!P36,කන්දකැටිය!P37,කන්දකැටිය!P38)</f>
        <v>6</v>
      </c>
      <c r="BL10" s="184">
        <f>SUM(කන්දකැටිය!Q33,කන්දකැටිය!Q34,කන්දකැටිය!Q35,කන්දකැටිය!Q36,කන්දකැටිය!Q37,කන්දකැටිය!Q38)</f>
        <v>0</v>
      </c>
      <c r="BM10" s="184">
        <f>SUM(කන්දකැටිය!R33,කන්දකැටිය!R34,කන්දකැටිය!R35,කන්දකැටිය!R36,කන්දකැටිය!R37,කන්දකැටිය!R38)</f>
        <v>0</v>
      </c>
      <c r="BN10" s="184">
        <f>SUM(කන්දකැටිය!S33,කන්දකැටිය!S34,කන්දකැටිය!S35,කන්දකැටිය!S36,කන්දකැටිය!S37,කන්දකැටිය!S38)</f>
        <v>0</v>
      </c>
      <c r="BO10" s="184">
        <f>SUM(කන්දකැටිය!T33,කන්දකැටිය!T34,කන්දකැටිය!T35,කන්දකැටිය!T36,කන්දකැටිය!T37,කන්දකැටිය!T38)</f>
        <v>0</v>
      </c>
      <c r="BP10" s="184">
        <f>SUM(කන්දකැටිය!U33,කන්දකැටිය!U34,කන්දකැටිය!U35,කන්දකැටිය!U36,කන්දකැටිය!U37,කන්දකැටිය!U38)</f>
        <v>0</v>
      </c>
      <c r="BQ10" s="184">
        <f>SUM(කන්දකැටිය!V33,කන්දකැටිය!V34,කන්දකැටිය!V35,කන්දකැටිය!V36,කන්දකැටිය!V37,කන්දකැටිය!V38)</f>
        <v>0</v>
      </c>
      <c r="BR10" s="184">
        <f>SUM(කන්දකැටිය!W33,කන්දකැටිය!W34,කන්දකැටිය!W35,කන්දකැටිය!W36,කන්දකැටිය!W37,කන්දකැටිය!W38)</f>
        <v>0</v>
      </c>
      <c r="BS10" s="184">
        <f>SUM(කන්දකැටිය!X33,කන්දකැටිය!X34,කන්දකැටිය!X35,කන්දකැටිය!X36,කන්දකැටිය!X37,කන්දකැටිය!X38)</f>
        <v>0</v>
      </c>
      <c r="BT10" s="184">
        <f>SUM(කන්දකැටිය!Y33,කන්දකැටිය!Y34,කන්දකැටිය!Y35,කන්දකැටිය!Y36,කන්දකැටිය!Y37,කන්දකැටිය!Y38)</f>
        <v>0</v>
      </c>
      <c r="BV10" s="184">
        <v>5</v>
      </c>
      <c r="BW10" s="778"/>
      <c r="BX10" s="346" t="s">
        <v>97</v>
      </c>
      <c r="BY10" s="350">
        <f t="shared" si="5"/>
        <v>6</v>
      </c>
      <c r="BZ10" s="350">
        <f>SUM(සොරණාතොට!J35,සොරණාතොට!J36,සොරණාතොට!J37,සොරණාතොට!J38,සොරණාතොට!J39,සොරණාතොට!J40)/1000000</f>
        <v>6</v>
      </c>
      <c r="CA10" s="184">
        <f>SUM(සොරණාතොට!M35,සොරණාතොට!M36,සොරණාතොට!M37,සොරණාතොට!M38,සොරණාතොට!M39,සොරණාතොට!M40)/1000000</f>
        <v>0</v>
      </c>
      <c r="CB10" s="184">
        <f>SUM(සොරණාතොට!O35,සොරණාතොට!O36,සොරණාතොට!O37,සොරණාතොට!O38,සොරණාතොට!O39,සොරණාතොට!O40)</f>
        <v>6</v>
      </c>
      <c r="CC10" s="184">
        <f>SUM(සොරණාතොට!P35,සොරණාතොට!P36,සොරණාතොට!P37,සොරණාතොට!P38,සොරණාතොට!P39,සොරණාතොට!P40)</f>
        <v>0</v>
      </c>
      <c r="CD10" s="184">
        <f>SUM(සොරණාතොට!Q35,සොරණාතොට!Q36,සොරණාතොට!Q37,සොරණාතොට!Q38,සොරණාතොට!Q39,සොරණාතොට!Q40)</f>
        <v>0</v>
      </c>
      <c r="CE10" s="184">
        <f>SUM(සොරණාතොට!R35,සොරණාතොට!R36,සොරණාතොට!R37,සොරණාතොට!R38,සොරණාතොට!R39,සොරණාතොට!R40)</f>
        <v>0</v>
      </c>
      <c r="CF10" s="184">
        <f>SUM(සොරණාතොට!S35,සොරණාතොට!S36,සොරණාතොට!S37,සොරණාතොට!S38,සොරණාතොට!S39,සොරණාතොට!S40)</f>
        <v>0</v>
      </c>
      <c r="CG10" s="184">
        <f>SUM(සොරණාතොට!T35,සොරණාතොට!T36,සොරණාතොට!T37,සොරණාතොට!T38,සොරණාතොට!T39,සොරණාතොට!T40)</f>
        <v>0</v>
      </c>
      <c r="CH10" s="184">
        <f>SUM(සොරණාතොට!U35,සොරණාතොට!U36,සොරණාතොට!U37,සොරණාතොට!U38,සොරණාතොට!U39,සොරණාතොට!U40)</f>
        <v>0</v>
      </c>
      <c r="CI10" s="184">
        <f>SUM(සොරණාතොට!V35,සොරණාතොට!V36,සොරණාතොට!V37,සොරණාතොට!V38,සොරණාතොට!V39,සොරණාතොට!V40)</f>
        <v>0</v>
      </c>
      <c r="CJ10" s="184">
        <f>SUM(සොරණාතොට!W35,සොරණාතොට!W36,සොරණාතොට!W37,සොරණාතොට!W38,සොරණාතොට!W39,සොරණාතොට!W40)</f>
        <v>0</v>
      </c>
      <c r="CK10" s="184">
        <f>SUM(සොරණාතොට!X35,සොරණාතොට!X36,සොරණාතොට!X37,සොරණාතොට!X38,සොරණාතොට!X39,සොරණාතොට!X40)</f>
        <v>0</v>
      </c>
      <c r="CL10" s="184">
        <f>SUM(සොරණාතොට!Y35,සොරණාතොට!Y36,සොරණාතොට!Y37,සොරණාතොට!Y38,සොරණාතොට!Y39,සොරණාතොට!Y40)</f>
        <v>0</v>
      </c>
      <c r="CN10" s="184">
        <v>5</v>
      </c>
      <c r="CO10" s="778"/>
      <c r="CP10" s="346" t="s">
        <v>97</v>
      </c>
      <c r="CQ10" s="350">
        <f t="shared" si="6"/>
        <v>22</v>
      </c>
      <c r="CR10" s="352">
        <f>SUM(පස්සර!J9,පස්සර!J10,පස්සර!J11,පස්සර!J12,පස්සර!J13,පස්සර!J14,පස්සර!J15,පස්සර!J16,පස්සර!J17,පස්සර!J18,පස්සර!J41,පස්සර!J42,පස්සර!J43,පස්සර!J44,පස්සර!J45,පස්සර!J46,පස්සර!J47,පස්සර!J48,පස්සර!J49,පස්සර!J50,පස්සර!J51,පස්සර!J52)/1000000</f>
        <v>12</v>
      </c>
      <c r="CS10" s="233">
        <f>SUM(පස්සර!M9,පස්සර!M10,පස්සර!M11,පස්සර!M12,පස්සර!M13,පස්සර!M14,පස්සර!M15,පස්සර!M16,පස්සර!M17,පස්සර!M18,පස්සර!M41,පස්සර!M42,පස්සර!M43,පස්සර!M44,පස්සර!M45,පස්සර!M46,පස්සර!M47,පස්සර!M48,පස්සර!M49,පස්සර!M50,පස්සර!M51,පස්සර!M52)/1000000</f>
        <v>0</v>
      </c>
      <c r="CT10" s="184">
        <f>SUM(පස්සර!O9,පස්සර!O10,පස්සර!O11,පස්සර!O12,පස්සර!O13,පස්සර!O14,පස්සර!O15,පස්සර!O16,පස්සර!O17,පස්සර!O18,පස්සර!O41,පස්සර!O42,පස්සර!O43,පස්සර!O44,පස්සර!O45,පස්සර!O46,පස්සර!O47,පස්සර!O48,පස්සර!O49,පස්සර!O50,පස්සර!O51,පස්සර!O52)</f>
        <v>12</v>
      </c>
      <c r="CU10" s="184">
        <f>SUM(පස්සර!P9,පස්සර!P10,පස්සර!P11,පස්සර!P12,පස්සර!P13,පස්සර!P14,පස්සර!P15,පස්සර!P16,පස්සර!P17,පස්සර!P18,පස්සර!P41,පස්සර!P42,පස්සර!P43,පස්සර!P44,පස්සර!P45,පස්සර!P46,පස්සර!P47,පස්සර!P48,පස්සර!P49,පස්සර!P50,පස්සර!P51,පස්සර!P52)</f>
        <v>1</v>
      </c>
      <c r="CV10" s="184">
        <f>SUM(පස්සර!Q9,පස්සර!Q10,පස්සර!Q11,පස්සර!Q12,පස්සර!Q13,පස්සර!Q14,පස්සර!Q15,පස්සර!Q16,පස්සර!Q17,පස්සර!Q18,පස්සර!Q41,පස්සර!Q42,පස්සර!Q43,පස්සර!Q44,පස්සර!Q45,පස්සර!Q46,පස්සර!Q47,පස්සර!Q48,පස්සර!Q49,පස්සර!Q50,පස්සර!Q51,පස්සර!Q52)</f>
        <v>1</v>
      </c>
      <c r="CW10" s="184">
        <f>SUM(පස්සර!R9,පස්සර!R10,පස්සර!R11,පස්සර!R12,පස්සර!R13,පස්සර!R14,පස්සර!R15,පස්සර!R16,පස්සර!R17,පස්සර!R18,පස්සර!R41,පස්සර!R42,පස්සර!R43,පස්සර!R44,පස්සර!R45,පස්සර!R46,පස්සර!R47,පස්සර!R48,පස්සර!R49,පස්සර!R50,පස්සර!R51,පස්සර!R52)</f>
        <v>6</v>
      </c>
      <c r="CX10" s="184">
        <f>SUM(පස්සර!S9,පස්සර!S10,පස්සර!S11,පස්සර!S12,පස්සර!S13,පස්සර!S14,පස්සර!S15,පස්සර!S16,පස්සර!S17,පස්සර!S18,පස්සර!S41,පස්සර!S42,පස්සර!S43,පස්සර!S44,පස්සර!S45,පස්සර!S46,පස්සර!S47,පස්සර!S48,පස්සර!S49,පස්සර!S50,පස්සර!S51,පස්සර!S52)</f>
        <v>2</v>
      </c>
      <c r="CY10" s="184">
        <f>SUM(පස්සර!T9,පස්සර!T10,පස්සර!T11,පස්සර!T12,පස්සර!T13,පස්සර!T14,පස්සර!T15,පස්සර!T16,පස්සර!T17,පස්සර!T18,පස්සර!T41,පස්සර!T42,පස්සර!T43,පස්සර!T44,පස්සර!T45,පස්සර!T46,පස්සර!T47,පස්සර!T48,පස්සර!T49,පස්සර!T50,පස්සර!T51,පස්සර!T52)</f>
        <v>0</v>
      </c>
      <c r="CZ10" s="184">
        <f>SUM(පස්සර!U9,පස්සර!U10,පස්සර!U11,පස්සර!U12,පස්සර!U13,පස්සර!U14,පස්සර!U15,පස්සර!U16,පස්සර!U17,පස්සර!U18,පස්සර!U41,පස්සර!U42,පස්සර!U43,පස්සර!U44,පස්සර!U45,පස්සර!U46,පස්සර!U47,පස්සර!U48,පස්සර!U49,පස්සර!U50,පස්සර!U51,පස්සර!U52)</f>
        <v>0</v>
      </c>
      <c r="DA10" s="184">
        <f>SUM(පස්සර!V9,පස්සර!V10,පස්සර!V11,පස්සර!V12,පස්සර!V13,පස්සර!V14,පස්සර!V15,පස්සර!V16,පස්සර!V17,පස්සර!V18,පස්සර!V41,පස්සර!V42,පස්සර!V43,පස්සර!V44,පස්සර!V45,පස්සර!V46,පස්සර!V47,පස්සර!V48,පස්සර!V49,පස්සර!V50,පස්සර!V51,පස්සර!V52)</f>
        <v>0</v>
      </c>
      <c r="DB10" s="184">
        <f>SUM(පස්සර!W9,පස්සර!W10,පස්සර!W11,පස්සර!W12,පස්සර!W13,පස්සර!W14,පස්සර!W15,පස්සර!W16,පස්සර!W17,පස්සර!W18,පස්සර!W41,පස්සර!W42,පස්සර!W43,පස්සර!W44,පස්සර!W45,පස්සර!W46,පස්සර!W47,පස්සර!W48,පස්සර!W49,පස්සර!W50,පස්සර!W51,පස්සර!W52)</f>
        <v>0</v>
      </c>
      <c r="DC10" s="184">
        <f>SUM(පස්සර!X9,පස්සර!X10,පස්සර!X11,පස්සර!X12,පස්සර!X13,පස්සර!X14,පස්සර!X15,පස්සර!X16,පස්සර!X17,පස්සර!X18,පස්සර!X41,පස්සර!X42,පස්සර!X43,පස්සර!X44,පස්සර!X45,පස්සර!X46,පස්සර!X47,පස්සර!X48,පස්සර!X49,පස්සර!X50,පස්සර!X51,පස්සර!X52)</f>
        <v>0</v>
      </c>
      <c r="DD10" s="184">
        <f>SUM(පස්සර!Y9,පස්සර!Y10,පස්සර!Y11,පස්සර!Y12,පස්සර!Y13,පස්සර!Y14,පස්සර!Y15,පස්සර!Y16,පස්සර!Y17,පස්සර!Y18,පස්සර!Y41,පස්සර!Y42,පස්සර!Y43,පස්සර!Y44,පස්සර!Y45,පස්සර!Y46,පස්සර!Y47,පස්සර!Y48,පස්සර!Y49,පස්සර!Y50,පස්සර!Y51,පස්සර!Y52)</f>
        <v>0</v>
      </c>
      <c r="DF10" s="184">
        <v>5</v>
      </c>
      <c r="DG10" s="778"/>
      <c r="DH10" s="346" t="s">
        <v>97</v>
      </c>
      <c r="DI10" s="350">
        <f t="shared" si="7"/>
        <v>18</v>
      </c>
      <c r="DJ10" s="352">
        <f>SUM(ලුණුගල!J9,ලුණුගල!J10,ලුණුගල!J11,ලුණුගල!J12,ලුණුගල!J23,ලුණුගල!J24,ලුණුගල!J25,ලුණුගල!J26,ලුණුගල!J27,ලුණුගල!J28,ලුණුගල!J29,ලුණුගල!J30,ලුණුගල!J31,ලුණුගල!J32,ලුණුගල!J33,ලුණුගල!J34,ලුණුගල!J35,ලුණුගල!J36)/1000000</f>
        <v>12</v>
      </c>
      <c r="DK10" s="233">
        <f>SUM(ලුණුගල!M9,ලුණුගල!M10,ලුණුගල!M11,ලුණුගල!M12,ලුණුගල!M23,ලුණුගල!M24,ලුණුගල!M25,ලුණුගල!M26,ලුණුගල!M27,ලුණුගල!M28,ලුණුගල!M29,ලුණුගල!M30,ලුණුගල!M31,ලුණුගල!M32,ලුණුගල!M33,ලුණුගල!M34,ලුණුගල!M35,ලුණුගල!M36)/1000000</f>
        <v>0</v>
      </c>
      <c r="DL10" s="184">
        <f>SUM(ලුණුගල!O9,ලුණුගල!O10,ලුණුගල!O11,ලුණුගල!O12,ලුණුගල!O23,ලුණුගල!O24,ලුණුගල!O25,ලුණුගල!O26,ලුණුගල!O27,ලුණුගල!O28,ලුණුගල!O29,ලුණුගල!O30,ලුණුගල!O31,ලුණුගල!O32,ලුණුගල!O33,ලුණුගල!O34,ලුණුගල!O35,ලුණුගල!O36)</f>
        <v>10</v>
      </c>
      <c r="DM10" s="184">
        <f>SUM(ලුණුගල!P9,ලුණුගල!P10,ලුණුගල!P11,ලුණුගල!P12,ලුණුගල!P23,ලුණුගල!P24,ලුණුගල!P25,ලුණුගල!P26,ලුණුගල!P27,ලුණුගල!P28,ලුණුගල!P29,ලුණුගල!P30,ලුණුගල!P31,ලුණුගල!P32,ලුණුගල!P33,ලුණුගල!P34,ලුණුගල!P35,ලුණුගල!P36)</f>
        <v>8</v>
      </c>
      <c r="DN10" s="184">
        <f>SUM(ලුණුගල!Q9,ලුණුගල!Q10,ලුණුගල!Q11,ලුණුගල!Q12,ලුණුගල!Q23,ලුණුගල!Q24,ලුණුගල!Q25,ලුණුගල!Q26,ලුණුගල!Q27,ලුණුගල!Q28,ලුණුගල!Q29,ලුණුගල!Q30,ලුණුගල!Q31,ලුණුගල!Q32,ලුණුගල!Q33,ලුණුගල!Q34,ලුණුගල!Q35,ලුණුගල!Q36)</f>
        <v>0</v>
      </c>
      <c r="DO10" s="184">
        <f>SUM(ලුණුගල!R9,ලුණුගල!R10,ලුණුගල!R11,ලුණුගල!R12,ලුණුගල!R23,ලුණුගල!R24,ලුණුගල!R25,ලුණුගල!R26,ලුණුගල!R27,ලුණුගල!R28,ලුණුගල!R29,ලුණුගල!R30,ලුණුගල!R31,ලුණුගල!R32,ලුණුගල!R33,ලුණුගල!R34,ලුණුගල!R35,ලුණුගල!R36)</f>
        <v>0</v>
      </c>
      <c r="DP10" s="184">
        <f>SUM(ලුණුගල!S9,ලුණුගල!S10,ලුණුගල!S11,ලුණුගල!S12,ලුණුගල!S23,ලුණුගල!S24,ලුණුගල!S25,ලුණුගල!S26,ලුණුගල!S27,ලුණුගල!S28,ලුණුගල!S29,ලුණුගල!S30,ලුණුගල!S31,ලුණුගල!S32,ලුණුගල!S33,ලුණුගල!S34,ලුණුගල!S35,ලුණුගල!S36)</f>
        <v>0</v>
      </c>
      <c r="DQ10" s="184">
        <f>SUM(ලුණුගල!T9,ලුණුගල!T10,ලුණුගල!T11,ලුණුගල!T12,ලුණුගල!T23,ලුණුගල!T24,ලුණුගල!T25,ලුණුගල!T26,ලුණුගල!T27,ලුණුගල!T28,ලුණුගල!T29,ලුණුගල!T30,ලුණුගල!T31,ලුණුගල!T32,ලුණුගල!T33,ලුණුගල!T34,ලුණුගල!T35,ලුණුගල!T36)</f>
        <v>0</v>
      </c>
      <c r="DR10" s="184">
        <f>SUM(ලුණුගල!U9,ලුණුගල!U10,ලුණුගල!U11,ලුණුගල!U12,ලුණුගල!U23,ලුණුගල!U24,ලුණුගල!U25,ලුණුගල!U26,ලුණුගල!U27,ලුණුගල!U28,ලුණුගල!U29,ලුණුගල!U30,ලුණුගල!U31,ලුණුගල!U32,ලුණුගල!U33,ලුණුගල!U34,ලුණුගල!U35,ලුණුගල!U36)</f>
        <v>0</v>
      </c>
      <c r="DS10" s="184">
        <f>SUM(ලුණුගල!V9,ලුණුගල!V10,ලුණුගල!V11,ලුණුගල!V12,ලුණුගල!V23,ලුණුගල!V24,ලුණුගල!V25,ලුණුගල!V26,ලුණුගල!V27,ලුණුගල!V28,ලුණුගල!V29,ලුණුගල!V30,ලුණුගල!V31,ලුණුගල!V32,ලුණුගල!V33,ලුණුගල!V34,ලුණුගල!V35,ලුණුගල!V36)</f>
        <v>0</v>
      </c>
      <c r="DT10" s="184">
        <f>SUM(ලුණුගල!W9,ලුණුගල!W10,ලුණුගල!W11,ලුණුගල!W12,ලුණුගල!W23,ලුණුගල!W24,ලුණුගල!W25,ලුණුගල!W26,ලුණුගල!W27,ලුණුගල!W28,ලුණුගල!W29,ලුණුගල!W30,ලුණුගල!W31,ලුණුගල!W32,ලුණුගල!W33,ලුණුගල!W34,ලුණුගල!W35,ලුණුගල!W36)</f>
        <v>0</v>
      </c>
      <c r="DU10" s="184">
        <f>SUM(ලුණුගල!X9,ලුණුගල!X10,ලුණුගල!X11,ලුණුගල!X12,ලුණුගල!X23,ලුණුගල!X24,ලුණුගල!X25,ලුණුගල!X26,ලුණුගල!X27,ලුණුගල!X28,ලුණුගල!X29,ලුණුගල!X30,ලුණුගල!X31,ලුණුගල!X32,ලුණුගල!X33,ලුණුගල!X34,ලුණුගල!X35,ලුණුගල!X36)</f>
        <v>0</v>
      </c>
      <c r="DV10" s="184">
        <f>SUM(ලුණුගල!Y9,ලුණුගල!Y10,ලුණුගල!Y11,ලුණුගල!Y12,ලුණුගල!Y23,ලුණුගල!Y24,ලුණුගල!Y25,ලුණුගල!Y26,ලුණුගල!Y27,ලුණුගල!Y28,ලුණුගල!Y29,ලුණුගල!Y30,ලුණුගල!Y31,ලුණුගල!Y32,ලුණුගල!Y33,ලුණුගල!Y34,ලුණුගල!Y35,ලුණුගල!Y36)</f>
        <v>0</v>
      </c>
      <c r="DX10" s="184">
        <v>5</v>
      </c>
      <c r="DY10" s="778"/>
      <c r="DZ10" s="346" t="s">
        <v>97</v>
      </c>
      <c r="EA10" s="350">
        <f t="shared" si="8"/>
        <v>0</v>
      </c>
      <c r="EB10" s="350"/>
      <c r="EC10" s="184"/>
      <c r="ED10" s="184"/>
      <c r="EE10" s="184"/>
      <c r="EF10" s="184"/>
      <c r="EG10" s="184"/>
      <c r="EH10" s="184"/>
      <c r="EI10" s="184"/>
      <c r="EJ10" s="184"/>
      <c r="EK10" s="184"/>
      <c r="EL10" s="184"/>
      <c r="EM10" s="184"/>
      <c r="EN10" s="184"/>
      <c r="EP10" s="184">
        <v>5</v>
      </c>
      <c r="EQ10" s="778"/>
      <c r="ER10" s="346" t="s">
        <v>97</v>
      </c>
      <c r="ES10" s="350">
        <f t="shared" si="9"/>
        <v>8</v>
      </c>
      <c r="ET10" s="353">
        <f>SUM(හාලිඇල!J29,හාලිඇල!J30,හාලිඇල!J31,හාලිඇල!J32,හාලිඇල!J33,හාලිඇල!J34,හාලිඇල!J35,හාලිඇල!J36)/1000000</f>
        <v>14</v>
      </c>
      <c r="EU10" s="184">
        <f>SUM(හාලිඇල!M29,හාලිඇල!M30,හාලිඇල!M31,හාලිඇල!M32,හාලිඇල!M33,හාලිඇල!M34,හාලිඇල!M35,හාලිඇල!M36)/1000000</f>
        <v>0</v>
      </c>
      <c r="EV10" s="184">
        <f>SUM(හාලිඇල!O29,හාලිඇල!O30,හාලිඇල!O31,හාලිඇල!O32,හාලිඇල!O33,හාලිඇල!O34,හාලිඇල!O35,හාලිඇල!O36)</f>
        <v>8</v>
      </c>
      <c r="EW10" s="184">
        <f>SUM(හාලිඇල!P29,හාලිඇල!P30,හාලිඇල!P31,හාලිඇල!P32,හාලිඇල!P33,හාලිඇල!P34,හාලිඇල!P35,හාලිඇල!P36)</f>
        <v>0</v>
      </c>
      <c r="EX10" s="184">
        <f>SUM(හාලිඇල!Q29,හාලිඇල!Q30,හාලිඇල!Q31,හාලිඇල!Q32,හාලිඇල!Q33,හාලිඇල!Q34,හාලිඇල!Q35,හාලිඇල!Q36)</f>
        <v>0</v>
      </c>
      <c r="EY10" s="184">
        <f>SUM(හාලිඇල!R29,හාලිඇල!R30,හාලිඇල!R31,හාලිඇල!R32,හාලිඇල!R33,හාලිඇල!R34,හාලිඇල!R35,හාලිඇල!R36)</f>
        <v>0</v>
      </c>
      <c r="EZ10" s="184">
        <f>SUM(හාලිඇල!S29,හාලිඇල!S30,හාලිඇල!S31,හාලිඇල!S32,හාලිඇල!S33,හාලිඇල!S34,හාලිඇල!S35,හාලිඇල!S36)</f>
        <v>0</v>
      </c>
      <c r="FA10" s="184">
        <f>SUM(හාලිඇල!T29,හාලිඇල!T30,හාලිඇල!T31,හාලිඇල!T32,හාලිඇල!T33,හාලිඇල!T34,හාලිඇල!T35,හාලිඇල!T36)</f>
        <v>0</v>
      </c>
      <c r="FB10" s="184">
        <f>SUM(හාලිඇල!U29,හාලිඇල!U30,හාලිඇල!U31,හාලිඇල!U32,හාලිඇල!U33,හාලිඇල!U34,හාලිඇල!U35,හාලිඇල!U36)</f>
        <v>0</v>
      </c>
      <c r="FC10" s="184">
        <f>SUM(හාලිඇල!V29,හාලිඇල!V30,හාලිඇල!V31,හාලිඇල!V32,හාලිඇල!V33,හාලිඇල!V34,හාලිඇල!V35,හාලිඇල!V36)</f>
        <v>0</v>
      </c>
      <c r="FD10" s="184">
        <f>SUM(හාලිඇල!W29,හාලිඇල!W30,හාලිඇල!W31,හාලිඇල!W32,හාලිඇල!W33,හාලිඇල!W34,හාලිඇල!W35,හාලිඇල!W36)</f>
        <v>0</v>
      </c>
      <c r="FE10" s="184">
        <f>SUM(හාලිඇල!X29,හාලිඇල!X30,හාලිඇල!X31,හාලිඇල!X32,හාලිඇල!X33,හාලිඇල!X34,හාලිඇල!X35,හාලිඇල!X36)</f>
        <v>0</v>
      </c>
      <c r="FF10" s="184">
        <f>SUM(හාලිඇල!Y29,හාලිඇල!Y30,හාලිඇල!Y31,හාලිඇල!Y32,හාලිඇල!Y33,හාලිඇල!Y34,හාලිඇල!Y35,හාලිඇල!Y36)</f>
        <v>0</v>
      </c>
      <c r="FH10" s="184">
        <v>5</v>
      </c>
      <c r="FI10" s="778"/>
      <c r="FJ10" s="346" t="s">
        <v>97</v>
      </c>
      <c r="FK10" s="350">
        <f t="shared" si="10"/>
        <v>16</v>
      </c>
      <c r="FL10" s="361">
        <f>SUM(ඌවපරණගම!J30,ඌවපරණගම!J31,ඌවපරණගම!J32,ඌවපරණගම!J33,ඌවපරණගම!J34,ඌවපරණගම!J35,ඌවපරණගම!J36,ඌවපරණගම!J37,ඌවපරණගම!J38,ඌවපරණගම!J39,ඌවපරණගම!J40,ඌවපරණගම!J41,ඌවපරණගම!J42,ඌවපරණගම!J43,ඌවපරණගම!J44,ඌවපරණගම!J45)/1000000</f>
        <v>12</v>
      </c>
      <c r="FM10" s="184">
        <f>SUM(ඌවපරණගම!M30,ඌවපරණගම!M31,ඌවපරණගම!M32,ඌවපරණගම!M33,ඌවපරණගම!M34,ඌවපරණගම!M35,ඌවපරණගම!M36,ඌවපරණගම!M37,ඌවපරණගම!M38,ඌවපරණගම!M39,ඌවපරණගම!M40,ඌවපරණගම!M41,ඌවපරණගම!M42,ඌවපරණගම!M43,ඌවපරණගම!M44,ඌවපරණගම!M45)/1000000</f>
        <v>0</v>
      </c>
      <c r="FN10" s="184">
        <f>SUM(ඌවපරණගම!O30,ඌවපරණගම!O31,ඌවපරණගම!O32,ඌවපරණගම!O33,ඌවපරණගම!O34,ඌවපරණගම!O35,ඌවපරණගම!O36,ඌවපරණගම!O37,ඌවපරණගම!O38,ඌවපරණගම!O39,ඌවපරණගම!O40,ඌවපරණගම!O41,ඌවපරණගම!O42,ඌවපරණගම!O43,ඌවපරණගම!O44,ඌවපරණගම!O45)</f>
        <v>16</v>
      </c>
      <c r="FO10" s="184">
        <f>SUM(ඌවපරණගම!P30,ඌවපරණගම!P31,ඌවපරණගම!P32,ඌවපරණගම!P33,ඌවපරණගම!P34,ඌවපරණගම!P35,ඌවපරණගම!P36,ඌවපරණගම!P37,ඌවපරණගම!P38,ඌවපරණගම!P39,ඌවපරණගම!P40,ඌවපරණගම!P41,ඌවපරණගම!P42,ඌවපරණගම!P43,ඌවපරණගම!P44,ඌවපරණගම!P45)</f>
        <v>0</v>
      </c>
      <c r="FP10" s="184">
        <f>SUM(ඌවපරණගම!Q30,ඌවපරණගම!Q31,ඌවපරණගම!Q32,ඌවපරණගම!Q33,ඌවපරණගම!Q34,ඌවපරණගම!Q35,ඌවපරණගම!Q36,ඌවපරණගම!Q37,ඌවපරණගම!Q38,ඌවපරණගම!Q39,ඌවපරණගම!Q40,ඌවපරණගම!Q41,ඌවපරණගම!Q42,ඌවපරණගම!Q43,ඌවපරණගම!Q44,ඌවපරණගම!Q45)</f>
        <v>0</v>
      </c>
      <c r="FQ10" s="184">
        <f>SUM(ඌවපරණගම!R30,ඌවපරණගම!R31,ඌවපරණගම!R32,ඌවපරණගම!R33,ඌවපරණගම!R34,ඌවපරණගම!R35,ඌවපරණගම!R36,ඌවපරණගම!R37,ඌවපරණගම!R38,ඌවපරණගම!R39,ඌවපරණගම!R40,ඌවපරණගම!R41,ඌවපරණගම!R42,ඌවපරණගම!R43,ඌවපරණගම!R44,ඌවපරණගම!R45)</f>
        <v>0</v>
      </c>
      <c r="FR10" s="184">
        <f>SUM(ඌවපරණගම!S30,ඌවපරණගම!S31,ඌවපරණගම!S32,ඌවපරණගම!S33,ඌවපරණගම!S34,ඌවපරණගම!S35,ඌවපරණගම!S36,ඌවපරණගම!S37,ඌවපරණගම!S38,ඌවපරණගම!S39,ඌවපරණගම!S40,ඌවපරණගම!S41,ඌවපරණගම!S42,ඌවපරණගම!S43,ඌවපරණගම!S44,ඌවපරණගම!S45)</f>
        <v>0</v>
      </c>
      <c r="FS10" s="184">
        <f>SUM(ඌවපරණගම!T30,ඌවපරණගම!T31,ඌවපරණගම!T32,ඌවපරණගම!T33,ඌවපරණගම!T34,ඌවපරණගම!T35,ඌවපරණගම!T36,ඌවපරණගම!T37,ඌවපරණගම!T38,ඌවපරණගම!T39,ඌවපරණගම!T40,ඌවපරණගම!T41,ඌවපරණගම!T42,ඌවපරණගම!T43,ඌවපරණගම!T44,ඌවපරණගම!T45)</f>
        <v>0</v>
      </c>
      <c r="FT10" s="184">
        <f>SUM(ඌවපරණගම!U30,ඌවපරණගම!U31,ඌවපරණගම!U32,ඌවපරණගම!U33,ඌවපරණගම!U34,ඌවපරණගම!U35,ඌවපරණගම!U36,ඌවපරණගම!U37,ඌවපරණගම!U38,ඌවපරණගම!U39,ඌවපරණගම!U40,ඌවපරණගම!U41,ඌවපරණගම!U42,ඌවපරණගම!U43,ඌවපරණගම!U44,ඌවපරණගම!U45)</f>
        <v>0</v>
      </c>
      <c r="FU10" s="184">
        <f>SUM(ඌවපරණගම!V30,ඌවපරණගම!V31,ඌවපරණගම!V32,ඌවපරණගම!V33,ඌවපරණගම!V34,ඌවපරණගම!V35,ඌවපරණගම!V36,ඌවපරණගම!V37,ඌවපරණගම!V38,ඌවපරණගම!V39,ඌවපරණගම!V40,ඌවපරණගම!V41,ඌවපරණගම!V42,ඌවපරණගම!V43,ඌවපරණගම!V44,ඌවපරණගම!V45)</f>
        <v>0</v>
      </c>
      <c r="FV10" s="184">
        <f>SUM(ඌවපරණගම!W30,ඌවපරණගම!W31,ඌවපරණගම!W32,ඌවපරණගම!W33,ඌවපරණගම!W34,ඌවපරණගම!W35,ඌවපරණගම!W36,ඌවපරණගම!W37,ඌවපරණගම!W38,ඌවපරණගම!W39,ඌවපරණගම!W40,ඌවපරණගම!W41,ඌවපරණගම!W42,ඌවපරණගම!W43,ඌවපරණගම!W44,ඌවපරණගම!W45)</f>
        <v>0</v>
      </c>
      <c r="FW10" s="184">
        <f>SUM(ඌවපරණගම!X30,ඌවපරණගම!X31,ඌවපරණගම!X32,ඌවපරණගම!X33,ඌවපරණගම!X34,ඌවපරණගම!X35,ඌවපරණගම!X36,ඌවපරණගම!X37,ඌවපරණගම!X38,ඌවපරණගම!X39,ඌවපරණගම!X40,ඌවපරණගම!X41,ඌවපරණගම!X42,ඌවපරණගම!X43,ඌවපරණගම!X44,ඌවපරණගම!X45)</f>
        <v>0</v>
      </c>
      <c r="FX10" s="184">
        <f>SUM(ඌවපරණගම!Y30,ඌවපරණගම!Y31,ඌවපරණගම!Y32,ඌවපරණගම!Y33,ඌවපරණගම!Y34,ඌවපරණගම!Y35,ඌවපරණගම!Y36,ඌවපරණගම!Y37,ඌවපරණගම!Y38,ඌවපරණගම!Y39,ඌවපරණගම!Y40,ඌවපරණගම!Y41,ඌවපරණගම!Y42,ඌවපරණගම!Y43,ඌවපරණගම!Y44,ඌවපරණගම!Y45)</f>
        <v>0</v>
      </c>
      <c r="FZ10" s="184">
        <v>5</v>
      </c>
      <c r="GA10" s="778"/>
      <c r="GB10" s="346" t="s">
        <v>97</v>
      </c>
      <c r="GC10" s="350">
        <f t="shared" si="11"/>
        <v>9</v>
      </c>
      <c r="GD10" s="352">
        <f>SUM(වැලිමඩ!J39,වැලිමඩ!J40,වැලිමඩ!J41,වැලිමඩ!J42,වැලිමඩ!J43,වැලිමඩ!J44,වැලිමඩ!J45,වැලිමඩ!J46,වැලිමඩ!J47)/1000000</f>
        <v>12</v>
      </c>
      <c r="GE10" s="233">
        <f>SUM(වැලිමඩ!M39,වැලිමඩ!M40,වැලිමඩ!M41,වැලිමඩ!M42,වැලිමඩ!M43,වැලිමඩ!M44,වැලිමඩ!M45,වැලිමඩ!M46,වැලිමඩ!M47)/1000000</f>
        <v>0</v>
      </c>
      <c r="GF10" s="184">
        <f>SUM(වැලිමඩ!O39,වැලිමඩ!O40,වැලිමඩ!O41,වැලිමඩ!O42,වැලිමඩ!O43,වැලිමඩ!O44,වැලිමඩ!O45,වැලිමඩ!O46,වැලිමඩ!O47)</f>
        <v>9</v>
      </c>
      <c r="GG10" s="184">
        <f>SUM(වැලිමඩ!P39,වැලිමඩ!P40,වැලිමඩ!P41,වැලිමඩ!P42,වැලිමඩ!P43,වැලිමඩ!P44,වැලිමඩ!P45,වැලිමඩ!P46,වැලිමඩ!P47)</f>
        <v>0</v>
      </c>
      <c r="GH10" s="184">
        <f>SUM(වැලිමඩ!Q39,වැලිමඩ!Q40,වැලිමඩ!Q41,වැලිමඩ!Q42,වැලිමඩ!Q43,වැලිමඩ!Q44,වැලිමඩ!Q45,වැලිමඩ!Q46,වැලිමඩ!Q47)</f>
        <v>0</v>
      </c>
      <c r="GI10" s="184">
        <f>SUM(වැලිමඩ!R39,වැලිමඩ!R40,වැලිමඩ!R41,වැලිමඩ!R42,වැලිමඩ!R43,වැලිමඩ!R44,වැලිමඩ!R45,වැලිමඩ!R46,වැලිමඩ!R47)</f>
        <v>0</v>
      </c>
      <c r="GJ10" s="184">
        <f>SUM(වැලිමඩ!S39,වැලිමඩ!S40,වැලිමඩ!S41,වැලිමඩ!S42,වැලිමඩ!S43,වැලිමඩ!S44,වැලිමඩ!S45,වැලිමඩ!S46,වැලිමඩ!S47)</f>
        <v>0</v>
      </c>
      <c r="GK10" s="184">
        <f>SUM(වැලිමඩ!T39,වැලිමඩ!T40,වැලිමඩ!T41,වැලිමඩ!T42,වැලිමඩ!T43,වැලිමඩ!T44,වැලිමඩ!T45,වැලිමඩ!T46,වැලිමඩ!T47)</f>
        <v>0</v>
      </c>
      <c r="GL10" s="184">
        <f>SUM(වැලිමඩ!U39,වැලිමඩ!U40,වැලිමඩ!U41,වැලිමඩ!U42,වැලිමඩ!U43,වැලිමඩ!U44,වැලිමඩ!U45,වැලිමඩ!U46,වැලිමඩ!U47)</f>
        <v>0</v>
      </c>
      <c r="GM10" s="184">
        <f>SUM(වැලිමඩ!V39,වැලිමඩ!V40,වැලිමඩ!V41,වැලිමඩ!V42,වැලිමඩ!V43,වැලිමඩ!V44,වැලිමඩ!V45,වැලිමඩ!V46,වැලිමඩ!V47)</f>
        <v>0</v>
      </c>
      <c r="GN10" s="184">
        <f>SUM(වැලිමඩ!W39,වැලිමඩ!W40,වැලිමඩ!W41,වැලිමඩ!W42,වැලිමඩ!W43,වැලිමඩ!W44,වැලිමඩ!W45,වැලිමඩ!W46,වැලිමඩ!W47)</f>
        <v>0</v>
      </c>
      <c r="GO10" s="184">
        <f>SUM(වැලිමඩ!X39,වැලිමඩ!X40,වැලිමඩ!X41,වැලිමඩ!X42,වැලිමඩ!X43,වැලිමඩ!X44,වැලිමඩ!X45,වැලිමඩ!X46,වැලිමඩ!X47)</f>
        <v>0</v>
      </c>
      <c r="GP10" s="184">
        <f>SUM(වැලිමඩ!Y39,වැලිමඩ!Y40,වැලිමඩ!Y41,වැලිමඩ!Y42,වැලිමඩ!Y43,වැලිමඩ!Y44,වැලිමඩ!Y45,වැලිමඩ!Y46,වැලිමඩ!Y47)</f>
        <v>0</v>
      </c>
      <c r="GR10" s="184">
        <v>5</v>
      </c>
      <c r="GS10" s="778"/>
      <c r="GT10" s="346" t="s">
        <v>97</v>
      </c>
      <c r="GU10" s="350">
        <f t="shared" si="12"/>
        <v>15</v>
      </c>
      <c r="GV10" s="352">
        <f>SUM(බණ්ඩාරවෙල!J26,බණ්ඩාරවෙල!J27,බණ්ඩාරවෙල!J28,බණ්ඩාරවෙල!J29,බණ්ඩාරවෙල!J30,බණ්ඩාරවෙල!J31,බණ්ඩාරවෙල!J32,බණ්ඩාරවෙල!J33,බණ්ඩාරවෙල!J34,බණ්ඩාරවෙල!J35,බණ්ඩාරවෙල!J36,බණ්ඩාරවෙල!J37,බණ්ඩාරවෙල!J38,බණ්ඩාරවෙල!J39,බණ්ඩාරවෙල!J40)/1000000</f>
        <v>12</v>
      </c>
      <c r="GW10" s="233">
        <f>SUM(බණ්ඩාරවෙල!M26,බණ්ඩාරවෙල!M27,බණ්ඩාරවෙල!M28,බණ්ඩාරවෙල!M29,බණ්ඩාරවෙල!M30,බණ්ඩාරවෙල!M31,බණ්ඩාරවෙල!M32,බණ්ඩාරවෙල!M33,බණ්ඩාරවෙල!M34,බණ්ඩාරවෙල!M35,බණ්ඩාරවෙල!M36,බණ්ඩාරවෙල!M37,බණ්ඩාරවෙල!M38,බණ්ඩාරවෙල!M39,බණ්ඩාරවෙල!M40)/1000000</f>
        <v>0</v>
      </c>
      <c r="GX10" s="184">
        <f>SUM(බණ්ඩාරවෙල!O26,බණ්ඩාරවෙල!O27,බණ්ඩාරවෙල!O28,බණ්ඩාරවෙල!O29,බණ්ඩාරවෙල!O30,බණ්ඩාරවෙල!O31,බණ්ඩාරවෙල!O32,බණ්ඩාරවෙල!O33,බණ්ඩාරවෙල!O34,බණ්ඩාරවෙල!O35,බණ්ඩාරවෙල!O36,බණ්ඩාරවෙල!O37,බණ්ඩාරවෙල!O38,බණ්ඩාරවෙල!O39,බණ්ඩාරවෙල!O40)</f>
        <v>11</v>
      </c>
      <c r="GY10" s="184">
        <f>SUM(බණ්ඩාරවෙල!P26,බණ්ඩාරවෙල!P27,බණ්ඩාරවෙල!P28,බණ්ඩාරවෙල!P29,බණ්ඩාරවෙල!P30,බණ්ඩාරවෙල!P31,බණ්ඩාරවෙල!P32,බණ්ඩාරවෙල!P33,බණ්ඩාරවෙල!P34,බණ්ඩාරවෙල!P35,බණ්ඩාරවෙල!P36,බණ්ඩාරවෙල!P37,බණ්ඩාරවෙල!P38,බණ්ඩාරවෙල!P39,බණ්ඩාරවෙල!P40)</f>
        <v>4</v>
      </c>
      <c r="GZ10" s="184">
        <f>SUM(බණ්ඩාරවෙල!Q26,බණ්ඩාරවෙල!Q27,බණ්ඩාරවෙල!Q28,බණ්ඩාරවෙල!Q29,බණ්ඩාරවෙල!Q30,බණ්ඩාරවෙල!Q31,බණ්ඩාරවෙල!Q32,බණ්ඩාරවෙල!Q33,බණ්ඩාරවෙල!Q34,බණ්ඩාරවෙල!Q35,බණ්ඩාරවෙල!Q36,බණ්ඩාරවෙල!Q37,බණ්ඩාරවෙල!Q38,බණ්ඩාරවෙල!Q39,බණ්ඩාරවෙල!Q40)</f>
        <v>0</v>
      </c>
      <c r="HA10" s="184">
        <f>SUM(බණ්ඩාරවෙල!R26,බණ්ඩාරවෙල!R27,බණ්ඩාරවෙල!R28,බණ්ඩාරවෙල!R29,බණ්ඩාරවෙල!R30,බණ්ඩාරවෙල!R31,බණ්ඩාරවෙල!R32,බණ්ඩාරවෙල!R33,බණ්ඩාරවෙල!R34,බණ්ඩාරවෙල!R35,බණ්ඩාරවෙල!R36,බණ්ඩාරවෙල!R37,බණ්ඩාරවෙල!R38,බණ්ඩාරවෙල!R39,බණ්ඩාරවෙල!R40)</f>
        <v>0</v>
      </c>
      <c r="HB10" s="184">
        <f>SUM(බණ්ඩාරවෙල!S26,බණ්ඩාරවෙල!S27,බණ්ඩාරවෙල!S28,බණ්ඩාරවෙල!S29,බණ්ඩාරවෙල!S30,බණ්ඩාරවෙල!S31,බණ්ඩාරවෙල!S32,බණ්ඩාරවෙල!S33,බණ්ඩාරවෙල!S34,බණ්ඩාරවෙල!S35,බණ්ඩාරවෙල!S36,බණ්ඩාරවෙල!S37,බණ්ඩාරවෙල!S38,බණ්ඩාරවෙල!S39,බණ්ඩාරවෙල!S40)</f>
        <v>0</v>
      </c>
      <c r="HC10" s="184">
        <f>SUM(බණ්ඩාරවෙල!T26,බණ්ඩාරවෙල!T27,බණ්ඩාරවෙල!T28,බණ්ඩාරවෙල!T29,බණ්ඩාරවෙල!T30,බණ්ඩාරවෙල!T31,බණ්ඩාරවෙල!T32,බණ්ඩාරවෙල!T33,බණ්ඩාරවෙල!T34,බණ්ඩාරවෙල!T35,බණ්ඩාරවෙල!T36,බණ්ඩාරවෙල!T37,බණ්ඩාරවෙල!T38,බණ්ඩාරවෙල!T39,බණ්ඩාරවෙල!T40)</f>
        <v>0</v>
      </c>
      <c r="HD10" s="184">
        <f>SUM(බණ්ඩාරවෙල!U26,බණ්ඩාරවෙල!U27,බණ්ඩාරවෙල!U28,බණ්ඩාරවෙල!U29,බණ්ඩාරවෙල!U30,බණ්ඩාරවෙල!U31,බණ්ඩාරවෙල!U32,බණ්ඩාරවෙල!U33,බණ්ඩාරවෙල!U34,බණ්ඩාරවෙල!U35,බණ්ඩාරවෙල!U36,බණ්ඩාරවෙල!U37,බණ්ඩාරවෙල!U38,බණ්ඩාරවෙල!U39,බණ්ඩාරවෙල!U40)</f>
        <v>0</v>
      </c>
      <c r="HE10" s="184">
        <f>SUM(බණ්ඩාරවෙල!V26,බණ්ඩාරවෙල!V27,බණ්ඩාරවෙල!V28,බණ්ඩාරවෙල!V29,බණ්ඩාරවෙල!V30,බණ්ඩාරවෙල!V31,බණ්ඩාරවෙල!V32,බණ්ඩාරවෙල!V33,බණ්ඩාරවෙල!V34,බණ්ඩාරවෙල!V35,බණ්ඩාරවෙල!V36,බණ්ඩාරවෙල!V37,බණ්ඩාරවෙල!V38,බණ්ඩාරවෙල!V39,බණ්ඩාරවෙල!V40)</f>
        <v>0</v>
      </c>
      <c r="HF10" s="184">
        <f>SUM(බණ්ඩාරවෙල!W26,බණ්ඩාරවෙල!W27,බණ්ඩාරවෙල!W28,බණ්ඩාරවෙල!W29,බණ්ඩාරවෙල!W30,බණ්ඩාරවෙල!W31,බණ්ඩාරවෙල!W32,බණ්ඩාරවෙල!W33,බණ්ඩාරවෙල!W34,බණ්ඩාරවෙල!W35,බණ්ඩාරවෙල!W36,බණ්ඩාරවෙල!W37,බණ්ඩාරවෙල!W38,බණ්ඩාරවෙල!W39,බණ්ඩාරවෙල!W40)</f>
        <v>0</v>
      </c>
      <c r="HG10" s="184">
        <f>SUM(බණ්ඩාරවෙල!X26,බණ්ඩාරවෙල!X27,බණ්ඩාරවෙල!X28,බණ්ඩාරවෙල!X29,බණ්ඩාරවෙල!X30,බණ්ඩාරවෙල!X31,බණ්ඩාරවෙල!X32,බණ්ඩාරවෙල!X33,බණ්ඩාරවෙල!X34,බණ්ඩාරවෙල!X35,බණ්ඩාරවෙල!X36,බණ්ඩාරවෙල!X37,බණ්ඩාරවෙල!X38,බණ්ඩාරවෙල!X39,බණ්ඩාරවෙල!X40)</f>
        <v>0</v>
      </c>
      <c r="HH10" s="184">
        <f>SUM(බණ්ඩාරවෙල!Y26,බණ්ඩාරවෙල!Y27,බණ්ඩාරවෙල!Y28,බණ්ඩාරවෙල!Y29,බණ්ඩාරවෙල!Y30,බණ්ඩාරවෙල!Y31,බණ්ඩාරවෙල!Y32,බණ්ඩාරවෙල!Y33,බණ්ඩාරවෙල!Y34,බණ්ඩාරවෙල!Y35,බණ්ඩාරවෙල!Y36,බණ්ඩාරවෙල!Y37,බණ්ඩාරවෙල!Y38,බණ්ඩාරවෙල!Y39,බණ්ඩාරවෙල!Y40)</f>
        <v>0</v>
      </c>
      <c r="HJ10" s="184">
        <v>5</v>
      </c>
      <c r="HK10" s="778"/>
      <c r="HL10" s="346" t="s">
        <v>97</v>
      </c>
      <c r="HM10" s="350" t="e">
        <f t="shared" si="13"/>
        <v>#REF!</v>
      </c>
      <c r="HN10" s="346" t="e">
        <f>SUM(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)/1000000</f>
        <v>#REF!</v>
      </c>
      <c r="HO10" s="233" t="e">
        <f>SUM(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)/1000000</f>
        <v>#REF!</v>
      </c>
      <c r="HP10" s="184" t="e">
        <f>SUM(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)</f>
        <v>#REF!</v>
      </c>
      <c r="HQ10" s="184" t="e">
        <f>SUM(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)</f>
        <v>#REF!</v>
      </c>
      <c r="HR10" s="184" t="e">
        <f>SUM(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)</f>
        <v>#REF!</v>
      </c>
      <c r="HS10" s="184" t="e">
        <f>SUM(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)</f>
        <v>#REF!</v>
      </c>
      <c r="HT10" s="184" t="e">
        <f>SUM(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)</f>
        <v>#REF!</v>
      </c>
      <c r="HU10" s="184" t="e">
        <f>SUM(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)</f>
        <v>#REF!</v>
      </c>
      <c r="HV10" s="184" t="e">
        <f>SUM(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)</f>
        <v>#REF!</v>
      </c>
      <c r="HW10" s="184" t="e">
        <f>SUM(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)</f>
        <v>#REF!</v>
      </c>
      <c r="HX10" s="184" t="e">
        <f>SUM(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)</f>
        <v>#REF!</v>
      </c>
      <c r="HY10" s="184" t="e">
        <f>SUM(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)</f>
        <v>#REF!</v>
      </c>
      <c r="HZ10" s="184" t="e">
        <f>SUM(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)</f>
        <v>#REF!</v>
      </c>
      <c r="IB10" s="184">
        <v>5</v>
      </c>
      <c r="IC10" s="778"/>
      <c r="ID10" s="346" t="s">
        <v>97</v>
      </c>
      <c r="IE10" s="350">
        <f t="shared" si="14"/>
        <v>0</v>
      </c>
      <c r="IF10" s="346"/>
      <c r="IG10" s="233"/>
      <c r="IH10" s="233"/>
      <c r="II10" s="233"/>
      <c r="IJ10" s="233"/>
      <c r="IK10" s="233"/>
      <c r="IL10" s="233"/>
      <c r="IM10" s="233"/>
      <c r="IN10" s="233"/>
      <c r="IO10" s="233"/>
      <c r="IP10" s="233"/>
      <c r="IQ10" s="233"/>
      <c r="IR10" s="233"/>
      <c r="IT10" s="184">
        <v>5</v>
      </c>
      <c r="IU10" s="778"/>
      <c r="IV10" s="346" t="s">
        <v>97</v>
      </c>
      <c r="IW10" s="350">
        <f t="shared" si="15"/>
        <v>0</v>
      </c>
      <c r="IX10" s="346"/>
      <c r="IY10" s="233"/>
      <c r="IZ10" s="233"/>
      <c r="JA10" s="233"/>
      <c r="JB10" s="233"/>
      <c r="JC10" s="233"/>
      <c r="JD10" s="233"/>
      <c r="JE10" s="233"/>
      <c r="JF10" s="233"/>
      <c r="JG10" s="233"/>
      <c r="JH10" s="233"/>
      <c r="JI10" s="233"/>
      <c r="JJ10" s="233"/>
      <c r="JL10" s="184">
        <v>5</v>
      </c>
      <c r="JM10" s="778"/>
      <c r="JN10" s="346" t="s">
        <v>97</v>
      </c>
      <c r="JO10" s="350" t="e">
        <f t="shared" si="16"/>
        <v>#REF!</v>
      </c>
      <c r="JP10" s="350" t="e">
        <f t="shared" si="17"/>
        <v>#REF!</v>
      </c>
      <c r="JQ10" s="350" t="e">
        <f t="shared" si="18"/>
        <v>#REF!</v>
      </c>
      <c r="JR10" s="350" t="e">
        <f t="shared" si="19"/>
        <v>#REF!</v>
      </c>
      <c r="JS10" s="350" t="e">
        <f t="shared" si="20"/>
        <v>#REF!</v>
      </c>
      <c r="JT10" s="350" t="e">
        <f t="shared" si="21"/>
        <v>#REF!</v>
      </c>
      <c r="JU10" s="350" t="e">
        <f t="shared" si="22"/>
        <v>#REF!</v>
      </c>
      <c r="JV10" s="350" t="e">
        <f t="shared" si="23"/>
        <v>#REF!</v>
      </c>
      <c r="JW10" s="350" t="e">
        <f t="shared" si="24"/>
        <v>#REF!</v>
      </c>
      <c r="JX10" s="350" t="e">
        <f t="shared" si="25"/>
        <v>#REF!</v>
      </c>
      <c r="JY10" s="350" t="e">
        <f t="shared" si="26"/>
        <v>#REF!</v>
      </c>
      <c r="JZ10" s="350" t="e">
        <f t="shared" si="27"/>
        <v>#REF!</v>
      </c>
      <c r="KA10" s="350" t="e">
        <f t="shared" si="28"/>
        <v>#REF!</v>
      </c>
      <c r="KB10" s="350" t="e">
        <f t="shared" si="29"/>
        <v>#REF!</v>
      </c>
    </row>
    <row r="11" spans="2:300" s="234" customFormat="1" ht="27" customHeight="1">
      <c r="B11" s="184">
        <v>6</v>
      </c>
      <c r="C11" s="778"/>
      <c r="D11" s="346" t="s">
        <v>99</v>
      </c>
      <c r="E11" s="350">
        <f t="shared" si="1"/>
        <v>2</v>
      </c>
      <c r="F11" s="350">
        <f>SUM(මහියංගණය!I34,මහියංගණය!I35)/1000000</f>
        <v>2</v>
      </c>
      <c r="G11" s="184">
        <f>SUM(මහියංගණය!L34,මහියංගණය!L35)/1000000</f>
        <v>0</v>
      </c>
      <c r="H11" s="184">
        <f>SUM(මහියංගණය!N34,මහියංගණය!N35)</f>
        <v>2</v>
      </c>
      <c r="I11" s="184">
        <f>SUM(මහියංගණය!O34,මහියංගණය!O35)</f>
        <v>0</v>
      </c>
      <c r="J11" s="184">
        <f>SUM(මහියංගණය!P34,මහියංගණය!P35)</f>
        <v>0</v>
      </c>
      <c r="K11" s="184">
        <f>SUM(මහියංගණය!Q34,මහියංගණය!Q35)</f>
        <v>0</v>
      </c>
      <c r="L11" s="184">
        <f>SUM(මහියංගණය!R34,මහියංගණය!R35)</f>
        <v>0</v>
      </c>
      <c r="M11" s="184">
        <f>SUM(මහියංගණය!S34,මහියංගණය!S35)</f>
        <v>0</v>
      </c>
      <c r="N11" s="184">
        <f>SUM(මහියංගණය!T34,මහියංගණය!T35)</f>
        <v>0</v>
      </c>
      <c r="O11" s="184">
        <f>SUM(මහියංගණය!U34,මහියංගණය!U35)</f>
        <v>0</v>
      </c>
      <c r="P11" s="184">
        <f>SUM(මහියංගණය!V34,මහියංගණය!V35)</f>
        <v>0</v>
      </c>
      <c r="Q11" s="184">
        <f>SUM(මහියංගණය!W34,මහියංගණය!W35)</f>
        <v>0</v>
      </c>
      <c r="R11" s="184">
        <f>SUM(මහියංගණය!X34,මහියංගණය!X35)</f>
        <v>0</v>
      </c>
      <c r="T11" s="184">
        <v>6</v>
      </c>
      <c r="U11" s="778"/>
      <c r="V11" s="346" t="s">
        <v>99</v>
      </c>
      <c r="W11" s="350">
        <f t="shared" si="2"/>
        <v>1</v>
      </c>
      <c r="X11" s="352">
        <f>SUM(රිදීමාලියද්ද!I30)/1000000</f>
        <v>1</v>
      </c>
      <c r="Y11" s="184">
        <f>SUM(රිදීමාලියද්ද!L30)/1000000</f>
        <v>0</v>
      </c>
      <c r="Z11" s="184">
        <f>SUM(රිදීමාලියද්ද!N30)</f>
        <v>0</v>
      </c>
      <c r="AA11" s="184">
        <f>SUM(රිදීමාලියද්ද!O30)</f>
        <v>1</v>
      </c>
      <c r="AB11" s="184">
        <f>SUM(රිදීමාලියද්ද!P30)</f>
        <v>0</v>
      </c>
      <c r="AC11" s="184">
        <f>SUM(රිදීමාලියද්ද!Q30)</f>
        <v>0</v>
      </c>
      <c r="AD11" s="184">
        <f>SUM(රිදීමාලියද්ද!R30)</f>
        <v>0</v>
      </c>
      <c r="AE11" s="184">
        <f>SUM(රිදීමාලියද්ද!S30)</f>
        <v>0</v>
      </c>
      <c r="AF11" s="184">
        <f>SUM(රිදීමාලියද්ද!T30)</f>
        <v>0</v>
      </c>
      <c r="AG11" s="184">
        <f>SUM(රිදීමාලියද්ද!U30)</f>
        <v>0</v>
      </c>
      <c r="AH11" s="184">
        <f>SUM(රිදීමාලියද්ද!V30)</f>
        <v>0</v>
      </c>
      <c r="AI11" s="184">
        <f>SUM(රිදීමාලියද්ද!W30)</f>
        <v>0</v>
      </c>
      <c r="AJ11" s="184">
        <f>SUM(රිදීමාලියද්ද!X30)</f>
        <v>0</v>
      </c>
      <c r="AL11" s="184">
        <v>6</v>
      </c>
      <c r="AM11" s="778"/>
      <c r="AN11" s="346" t="s">
        <v>99</v>
      </c>
      <c r="AO11" s="350">
        <f t="shared" si="3"/>
        <v>0</v>
      </c>
      <c r="AP11" s="346"/>
      <c r="AQ11" s="233"/>
      <c r="AR11" s="233"/>
      <c r="AS11" s="233"/>
      <c r="AT11" s="233"/>
      <c r="AU11" s="233"/>
      <c r="AV11" s="233"/>
      <c r="AW11" s="233"/>
      <c r="AX11" s="233"/>
      <c r="AY11" s="233"/>
      <c r="AZ11" s="233"/>
      <c r="BA11" s="233"/>
      <c r="BB11" s="233"/>
      <c r="BD11" s="184">
        <v>6</v>
      </c>
      <c r="BE11" s="778"/>
      <c r="BF11" s="346" t="s">
        <v>99</v>
      </c>
      <c r="BG11" s="350">
        <f t="shared" si="4"/>
        <v>1</v>
      </c>
      <c r="BH11" s="350">
        <f>SUM(කන්දකැටිය!J40)/1000000</f>
        <v>1</v>
      </c>
      <c r="BI11" s="184">
        <f>SUM(කන්දකැටිය!M40)/1000000</f>
        <v>0</v>
      </c>
      <c r="BJ11" s="184">
        <f>SUM(කන්දකැටිය!O40)</f>
        <v>1</v>
      </c>
      <c r="BK11" s="184">
        <f>SUM(කන්දකැටිය!P40)</f>
        <v>0</v>
      </c>
      <c r="BL11" s="184">
        <f>SUM(කන්දකැටිය!Q40)</f>
        <v>0</v>
      </c>
      <c r="BM11" s="184">
        <f>SUM(කන්දකැටිය!R40)</f>
        <v>0</v>
      </c>
      <c r="BN11" s="184">
        <f>SUM(කන්දකැටිය!S40)</f>
        <v>0</v>
      </c>
      <c r="BO11" s="184">
        <f>SUM(කන්දකැටිය!T40)</f>
        <v>0</v>
      </c>
      <c r="BP11" s="184">
        <f>SUM(කන්දකැටිය!U40)</f>
        <v>0</v>
      </c>
      <c r="BQ11" s="184">
        <f>SUM(කන්දකැටිය!V40)</f>
        <v>0</v>
      </c>
      <c r="BR11" s="184">
        <f>SUM(කන්දකැටිය!W40)</f>
        <v>0</v>
      </c>
      <c r="BS11" s="184">
        <f>SUM(කන්දකැටිය!X40)</f>
        <v>0</v>
      </c>
      <c r="BT11" s="184">
        <f>SUM(කන්දකැටිය!Y40)</f>
        <v>0</v>
      </c>
      <c r="BV11" s="184">
        <v>6</v>
      </c>
      <c r="BW11" s="778"/>
      <c r="BX11" s="346" t="s">
        <v>99</v>
      </c>
      <c r="BY11" s="350">
        <f t="shared" si="5"/>
        <v>0</v>
      </c>
      <c r="BZ11" s="346"/>
      <c r="CA11" s="233"/>
      <c r="CB11" s="233"/>
      <c r="CC11" s="233"/>
      <c r="CD11" s="233"/>
      <c r="CE11" s="233"/>
      <c r="CF11" s="233"/>
      <c r="CG11" s="233"/>
      <c r="CH11" s="233"/>
      <c r="CI11" s="233"/>
      <c r="CJ11" s="233"/>
      <c r="CK11" s="233"/>
      <c r="CL11" s="233"/>
      <c r="CN11" s="184">
        <v>6</v>
      </c>
      <c r="CO11" s="778"/>
      <c r="CP11" s="346" t="s">
        <v>99</v>
      </c>
      <c r="CQ11" s="350">
        <f t="shared" si="6"/>
        <v>1</v>
      </c>
      <c r="CR11" s="352">
        <f>SUM(පස්සර!J63)/1000000</f>
        <v>1</v>
      </c>
      <c r="CS11" s="233">
        <f>SUM(පස්සර!M63)/1000000</f>
        <v>0</v>
      </c>
      <c r="CT11" s="184">
        <f>SUM(පස්සර!O63)</f>
        <v>1</v>
      </c>
      <c r="CU11" s="184">
        <f>SUM(පස්සර!P63)</f>
        <v>0</v>
      </c>
      <c r="CV11" s="184">
        <f>SUM(පස්සර!Q63)</f>
        <v>0</v>
      </c>
      <c r="CW11" s="184">
        <f>SUM(පස්සර!R63)</f>
        <v>0</v>
      </c>
      <c r="CX11" s="184">
        <f>SUM(පස්සර!S63)</f>
        <v>0</v>
      </c>
      <c r="CY11" s="184">
        <f>SUM(පස්සර!T63)</f>
        <v>0</v>
      </c>
      <c r="CZ11" s="184">
        <f>SUM(පස්සර!U63)</f>
        <v>0</v>
      </c>
      <c r="DA11" s="184">
        <f>SUM(පස්සර!V63)</f>
        <v>0</v>
      </c>
      <c r="DB11" s="184">
        <f>SUM(පස්සර!W63)</f>
        <v>0</v>
      </c>
      <c r="DC11" s="184">
        <f>SUM(පස්සර!X63)</f>
        <v>0</v>
      </c>
      <c r="DD11" s="184">
        <f>SUM(පස්සර!Y63)</f>
        <v>0</v>
      </c>
      <c r="DF11" s="184">
        <v>6</v>
      </c>
      <c r="DG11" s="778"/>
      <c r="DH11" s="346" t="s">
        <v>99</v>
      </c>
      <c r="DI11" s="350">
        <f t="shared" si="7"/>
        <v>1</v>
      </c>
      <c r="DJ11" s="352">
        <f>SUM(ලුණුගල!J52)/1000000</f>
        <v>1</v>
      </c>
      <c r="DK11" s="233">
        <f>SUM(ලුණුගල!M52)/1000000</f>
        <v>0</v>
      </c>
      <c r="DL11" s="184">
        <f>SUM(ලුණුගල!O52)</f>
        <v>1</v>
      </c>
      <c r="DM11" s="184">
        <f>SUM(ලුණුගල!P52)</f>
        <v>0</v>
      </c>
      <c r="DN11" s="184">
        <f>SUM(ලුණුගල!Q52)</f>
        <v>0</v>
      </c>
      <c r="DO11" s="184">
        <f>SUM(ලුණුගල!R52)</f>
        <v>0</v>
      </c>
      <c r="DP11" s="184">
        <f>SUM(ලුණුගල!S52)</f>
        <v>0</v>
      </c>
      <c r="DQ11" s="184">
        <f>SUM(ලුණුගල!T52)</f>
        <v>0</v>
      </c>
      <c r="DR11" s="184">
        <f>SUM(ලුණුගල!U52)</f>
        <v>0</v>
      </c>
      <c r="DS11" s="184">
        <f>SUM(ලුණුගල!V52)</f>
        <v>0</v>
      </c>
      <c r="DT11" s="184">
        <f>SUM(ලුණුගල!W52)</f>
        <v>0</v>
      </c>
      <c r="DU11" s="184">
        <f>SUM(ලුණුගල!X52)</f>
        <v>0</v>
      </c>
      <c r="DV11" s="184">
        <f>SUM(ලුණුගල!Y52)</f>
        <v>0</v>
      </c>
      <c r="DX11" s="184">
        <v>6</v>
      </c>
      <c r="DY11" s="778"/>
      <c r="DZ11" s="346" t="s">
        <v>99</v>
      </c>
      <c r="EA11" s="350">
        <f t="shared" si="8"/>
        <v>0</v>
      </c>
      <c r="EB11" s="350"/>
      <c r="EC11" s="184"/>
      <c r="ED11" s="184"/>
      <c r="EE11" s="184"/>
      <c r="EF11" s="184"/>
      <c r="EG11" s="184"/>
      <c r="EH11" s="184"/>
      <c r="EI11" s="184"/>
      <c r="EJ11" s="184"/>
      <c r="EK11" s="184"/>
      <c r="EL11" s="184"/>
      <c r="EM11" s="184"/>
      <c r="EN11" s="184"/>
      <c r="EP11" s="184">
        <v>6</v>
      </c>
      <c r="EQ11" s="778"/>
      <c r="ER11" s="346" t="s">
        <v>99</v>
      </c>
      <c r="ES11" s="350">
        <f t="shared" si="9"/>
        <v>5</v>
      </c>
      <c r="ET11" s="352">
        <f>SUM(හාලිඇල!J97,හාලිඇල!J98,හාලිඇල!J99,හාලිඇල!J100,හාලිඇල!J101)/1000000</f>
        <v>2.5</v>
      </c>
      <c r="EU11" s="184">
        <f>SUM(හාලිඇල!M97,හාලිඇල!M98,හාලිඇල!M99,හාලිඇල!M100,හාලිඇල!M101)/1000000</f>
        <v>0</v>
      </c>
      <c r="EV11" s="184">
        <f>SUM(හාලිඇල!O97,හාලිඇල!O98,හාලිඇල!O99,හාලිඇල!O100,හාලිඇල!O101)</f>
        <v>5</v>
      </c>
      <c r="EW11" s="184">
        <f>SUM(හාලිඇල!P97,හාලිඇල!P98,හාලිඇල!P99,හාලිඇල!P100,හාලිඇල!P101)</f>
        <v>0</v>
      </c>
      <c r="EX11" s="184">
        <f>SUM(හාලිඇල!Q97,හාලිඇල!Q98,හාලිඇල!Q99,හාලිඇල!Q100,හාලිඇල!Q101)</f>
        <v>0</v>
      </c>
      <c r="EY11" s="184">
        <f>SUM(හාලිඇල!R97,හාලිඇල!R98,හාලිඇල!R99,හාලිඇල!R100,හාලිඇල!R101)</f>
        <v>0</v>
      </c>
      <c r="EZ11" s="184">
        <f>SUM(හාලිඇල!S97,හාලිඇල!S98,හාලිඇල!S99,හාලිඇල!S100,හාලිඇල!S101)</f>
        <v>0</v>
      </c>
      <c r="FA11" s="184">
        <f>SUM(හාලිඇල!T97,හාලිඇල!T98,හාලිඇල!T99,හාලිඇල!T100,හාලිඇල!T101)</f>
        <v>0</v>
      </c>
      <c r="FB11" s="184">
        <f>SUM(හාලිඇල!U97,හාලිඇල!U98,හාලිඇල!U99,හාලිඇල!U100,හාලිඇල!U101)</f>
        <v>0</v>
      </c>
      <c r="FC11" s="184">
        <f>SUM(හාලිඇල!V97,හාලිඇල!V98,හාලිඇල!V99,හාලිඇල!V100,හාලිඇල!V101)</f>
        <v>0</v>
      </c>
      <c r="FD11" s="184">
        <f>SUM(හාලිඇල!W97,හාලිඇල!W98,හාලිඇල!W99,හාලිඇල!W100,හාලිඇල!W101)</f>
        <v>0</v>
      </c>
      <c r="FE11" s="184">
        <f>SUM(හාලිඇල!X97,හාලිඇල!X98,හාලිඇල!X99,හාලිඇල!X100,හාලිඇල!X101)</f>
        <v>0</v>
      </c>
      <c r="FF11" s="184">
        <f>SUM(හාලිඇල!Y97,හාලිඇල!Y98,හාලිඇල!Y99,හාලිඇල!Y100,හාලිඇල!Y101)</f>
        <v>0</v>
      </c>
      <c r="FH11" s="184">
        <v>6</v>
      </c>
      <c r="FI11" s="778"/>
      <c r="FJ11" s="346" t="s">
        <v>99</v>
      </c>
      <c r="FK11" s="350">
        <f t="shared" si="10"/>
        <v>1</v>
      </c>
      <c r="FL11" s="361">
        <f>SUM(ඌවපරණගම!J83)/1000000</f>
        <v>1</v>
      </c>
      <c r="FM11" s="184">
        <f>SUM(ඌවපරණගම!M83)/1000000</f>
        <v>0</v>
      </c>
      <c r="FN11" s="184">
        <f>SUM(ඌවපරණගම!O83)</f>
        <v>1</v>
      </c>
      <c r="FO11" s="184">
        <f>SUM(ඌවපරණගම!P83)</f>
        <v>0</v>
      </c>
      <c r="FP11" s="184">
        <f>SUM(ඌවපරණගම!Q83)</f>
        <v>0</v>
      </c>
      <c r="FQ11" s="184">
        <f>SUM(ඌවපරණගම!R83)</f>
        <v>0</v>
      </c>
      <c r="FR11" s="184">
        <f>SUM(ඌවපරණගම!S83)</f>
        <v>0</v>
      </c>
      <c r="FS11" s="184">
        <f>SUM(ඌවපරණගම!T83)</f>
        <v>0</v>
      </c>
      <c r="FT11" s="184">
        <f>SUM(ඌවපරණගම!U83)</f>
        <v>0</v>
      </c>
      <c r="FU11" s="184">
        <f>SUM(ඌවපරණගම!V83)</f>
        <v>0</v>
      </c>
      <c r="FV11" s="184">
        <f>SUM(ඌවපරණගම!W83)</f>
        <v>0</v>
      </c>
      <c r="FW11" s="184">
        <f>SUM(ඌවපරණගම!X83)</f>
        <v>0</v>
      </c>
      <c r="FX11" s="184">
        <f>SUM(ඌවපරණගම!Y83)</f>
        <v>0</v>
      </c>
      <c r="FZ11" s="184">
        <v>6</v>
      </c>
      <c r="GA11" s="778"/>
      <c r="GB11" s="346" t="s">
        <v>99</v>
      </c>
      <c r="GC11" s="350">
        <f t="shared" si="11"/>
        <v>0</v>
      </c>
      <c r="GD11" s="346"/>
      <c r="GE11" s="233"/>
      <c r="GF11" s="233"/>
      <c r="GG11" s="233"/>
      <c r="GH11" s="233"/>
      <c r="GI11" s="233"/>
      <c r="GJ11" s="233"/>
      <c r="GK11" s="233"/>
      <c r="GL11" s="233"/>
      <c r="GM11" s="233"/>
      <c r="GN11" s="233"/>
      <c r="GO11" s="233"/>
      <c r="GP11" s="233"/>
      <c r="GR11" s="184">
        <v>6</v>
      </c>
      <c r="GS11" s="778"/>
      <c r="GT11" s="346" t="s">
        <v>99</v>
      </c>
      <c r="GU11" s="350">
        <f t="shared" si="12"/>
        <v>0</v>
      </c>
      <c r="GV11" s="346"/>
      <c r="GW11" s="233"/>
      <c r="GX11" s="233"/>
      <c r="GY11" s="233"/>
      <c r="GZ11" s="233"/>
      <c r="HA11" s="233"/>
      <c r="HB11" s="233"/>
      <c r="HC11" s="233"/>
      <c r="HD11" s="233"/>
      <c r="HE11" s="233"/>
      <c r="HF11" s="233"/>
      <c r="HG11" s="233"/>
      <c r="HH11" s="233"/>
      <c r="HJ11" s="184">
        <v>6</v>
      </c>
      <c r="HK11" s="778"/>
      <c r="HL11" s="346" t="s">
        <v>99</v>
      </c>
      <c r="HM11" s="350" t="e">
        <f t="shared" si="13"/>
        <v>#REF!</v>
      </c>
      <c r="HN11" s="346" t="e">
        <f>SUM(ඇල්ල!#REF!,ඇල්ල!#REF!)/1000000</f>
        <v>#REF!</v>
      </c>
      <c r="HO11" s="233" t="e">
        <f>SUM(ඇල්ල!#REF!,ඇල්ල!#REF!)/1000000</f>
        <v>#REF!</v>
      </c>
      <c r="HP11" s="184" t="e">
        <f>SUM(ඇල්ල!#REF!,ඇල්ල!#REF!)</f>
        <v>#REF!</v>
      </c>
      <c r="HQ11" s="184" t="e">
        <f>SUM(ඇල්ල!#REF!,ඇල්ල!#REF!)</f>
        <v>#REF!</v>
      </c>
      <c r="HR11" s="184" t="e">
        <f>SUM(ඇල්ල!#REF!,ඇල්ල!#REF!)</f>
        <v>#REF!</v>
      </c>
      <c r="HS11" s="184" t="e">
        <f>SUM(ඇල්ල!#REF!,ඇල්ල!#REF!)</f>
        <v>#REF!</v>
      </c>
      <c r="HT11" s="184" t="e">
        <f>SUM(ඇල්ල!#REF!,ඇල්ල!#REF!)</f>
        <v>#REF!</v>
      </c>
      <c r="HU11" s="184" t="e">
        <f>SUM(ඇල්ල!#REF!,ඇල්ල!#REF!)</f>
        <v>#REF!</v>
      </c>
      <c r="HV11" s="184" t="e">
        <f>SUM(ඇල්ල!#REF!,ඇල්ල!#REF!)</f>
        <v>#REF!</v>
      </c>
      <c r="HW11" s="184" t="e">
        <f>SUM(ඇල්ල!#REF!,ඇල්ල!#REF!)</f>
        <v>#REF!</v>
      </c>
      <c r="HX11" s="184" t="e">
        <f>SUM(ඇල්ල!#REF!,ඇල්ල!#REF!)</f>
        <v>#REF!</v>
      </c>
      <c r="HY11" s="184" t="e">
        <f>SUM(ඇල්ල!#REF!,ඇල්ල!#REF!)</f>
        <v>#REF!</v>
      </c>
      <c r="HZ11" s="184" t="e">
        <f>SUM(ඇල්ල!#REF!,ඇල්ල!#REF!)</f>
        <v>#REF!</v>
      </c>
      <c r="IB11" s="184">
        <v>6</v>
      </c>
      <c r="IC11" s="778"/>
      <c r="ID11" s="346" t="s">
        <v>99</v>
      </c>
      <c r="IE11" s="350">
        <f t="shared" si="14"/>
        <v>0</v>
      </c>
      <c r="IF11" s="346"/>
      <c r="IG11" s="233"/>
      <c r="IH11" s="233"/>
      <c r="II11" s="233"/>
      <c r="IJ11" s="233"/>
      <c r="IK11" s="233"/>
      <c r="IL11" s="233"/>
      <c r="IM11" s="233"/>
      <c r="IN11" s="233"/>
      <c r="IO11" s="233"/>
      <c r="IP11" s="233"/>
      <c r="IQ11" s="233"/>
      <c r="IR11" s="233"/>
      <c r="IT11" s="184">
        <v>6</v>
      </c>
      <c r="IU11" s="778"/>
      <c r="IV11" s="346" t="s">
        <v>99</v>
      </c>
      <c r="IW11" s="350">
        <f t="shared" si="15"/>
        <v>0</v>
      </c>
      <c r="IX11" s="346"/>
      <c r="IY11" s="233"/>
      <c r="IZ11" s="233"/>
      <c r="JA11" s="233"/>
      <c r="JB11" s="233"/>
      <c r="JC11" s="233"/>
      <c r="JD11" s="233"/>
      <c r="JE11" s="233"/>
      <c r="JF11" s="233"/>
      <c r="JG11" s="233"/>
      <c r="JH11" s="233"/>
      <c r="JI11" s="233"/>
      <c r="JJ11" s="233"/>
      <c r="JL11" s="184">
        <v>6</v>
      </c>
      <c r="JM11" s="778"/>
      <c r="JN11" s="346" t="s">
        <v>99</v>
      </c>
      <c r="JO11" s="350" t="e">
        <f t="shared" si="16"/>
        <v>#REF!</v>
      </c>
      <c r="JP11" s="350" t="e">
        <f t="shared" si="17"/>
        <v>#REF!</v>
      </c>
      <c r="JQ11" s="350" t="e">
        <f t="shared" si="18"/>
        <v>#REF!</v>
      </c>
      <c r="JR11" s="350" t="e">
        <f t="shared" si="19"/>
        <v>#REF!</v>
      </c>
      <c r="JS11" s="350" t="e">
        <f t="shared" si="20"/>
        <v>#REF!</v>
      </c>
      <c r="JT11" s="350" t="e">
        <f t="shared" si="21"/>
        <v>#REF!</v>
      </c>
      <c r="JU11" s="350" t="e">
        <f t="shared" si="22"/>
        <v>#REF!</v>
      </c>
      <c r="JV11" s="350" t="e">
        <f t="shared" si="23"/>
        <v>#REF!</v>
      </c>
      <c r="JW11" s="350" t="e">
        <f t="shared" si="24"/>
        <v>#REF!</v>
      </c>
      <c r="JX11" s="350" t="e">
        <f t="shared" si="25"/>
        <v>#REF!</v>
      </c>
      <c r="JY11" s="350" t="e">
        <f t="shared" si="26"/>
        <v>#REF!</v>
      </c>
      <c r="JZ11" s="350" t="e">
        <f t="shared" si="27"/>
        <v>#REF!</v>
      </c>
      <c r="KA11" s="350" t="e">
        <f t="shared" si="28"/>
        <v>#REF!</v>
      </c>
      <c r="KB11" s="350" t="e">
        <f t="shared" si="29"/>
        <v>#REF!</v>
      </c>
    </row>
    <row r="12" spans="2:300" s="234" customFormat="1" ht="27" customHeight="1">
      <c r="B12" s="184">
        <v>7</v>
      </c>
      <c r="C12" s="778"/>
      <c r="D12" s="346" t="s">
        <v>101</v>
      </c>
      <c r="E12" s="350">
        <f t="shared" si="1"/>
        <v>0</v>
      </c>
      <c r="F12" s="346"/>
      <c r="G12" s="233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T12" s="184">
        <v>7</v>
      </c>
      <c r="U12" s="778"/>
      <c r="V12" s="346" t="s">
        <v>101</v>
      </c>
      <c r="W12" s="350">
        <f t="shared" si="2"/>
        <v>0</v>
      </c>
      <c r="X12" s="346"/>
      <c r="Y12" s="233"/>
      <c r="Z12" s="233"/>
      <c r="AA12" s="233"/>
      <c r="AB12" s="233"/>
      <c r="AC12" s="233"/>
      <c r="AD12" s="233"/>
      <c r="AE12" s="233"/>
      <c r="AF12" s="233"/>
      <c r="AG12" s="233"/>
      <c r="AH12" s="233"/>
      <c r="AI12" s="233"/>
      <c r="AJ12" s="233"/>
      <c r="AL12" s="184">
        <v>7</v>
      </c>
      <c r="AM12" s="778"/>
      <c r="AN12" s="346" t="s">
        <v>101</v>
      </c>
      <c r="AO12" s="350">
        <f t="shared" si="3"/>
        <v>0</v>
      </c>
      <c r="AP12" s="346"/>
      <c r="AQ12" s="233"/>
      <c r="AR12" s="233"/>
      <c r="AS12" s="233"/>
      <c r="AT12" s="233"/>
      <c r="AU12" s="233"/>
      <c r="AV12" s="233"/>
      <c r="AW12" s="233"/>
      <c r="AX12" s="233"/>
      <c r="AY12" s="233"/>
      <c r="AZ12" s="233"/>
      <c r="BA12" s="233"/>
      <c r="BB12" s="233"/>
      <c r="BD12" s="184">
        <v>7</v>
      </c>
      <c r="BE12" s="778"/>
      <c r="BF12" s="346" t="s">
        <v>101</v>
      </c>
      <c r="BG12" s="350">
        <f t="shared" si="4"/>
        <v>0</v>
      </c>
      <c r="BH12" s="346"/>
      <c r="BI12" s="233"/>
      <c r="BJ12" s="233"/>
      <c r="BK12" s="233"/>
      <c r="BL12" s="233"/>
      <c r="BM12" s="233"/>
      <c r="BN12" s="233"/>
      <c r="BO12" s="233"/>
      <c r="BP12" s="233"/>
      <c r="BQ12" s="233"/>
      <c r="BR12" s="233"/>
      <c r="BS12" s="233"/>
      <c r="BT12" s="233"/>
      <c r="BV12" s="184">
        <v>7</v>
      </c>
      <c r="BW12" s="778"/>
      <c r="BX12" s="346" t="s">
        <v>101</v>
      </c>
      <c r="BY12" s="350">
        <f t="shared" si="5"/>
        <v>0</v>
      </c>
      <c r="BZ12" s="346"/>
      <c r="CA12" s="233"/>
      <c r="CB12" s="233"/>
      <c r="CC12" s="233"/>
      <c r="CD12" s="233"/>
      <c r="CE12" s="233"/>
      <c r="CF12" s="233"/>
      <c r="CG12" s="233"/>
      <c r="CH12" s="233"/>
      <c r="CI12" s="233"/>
      <c r="CJ12" s="233"/>
      <c r="CK12" s="233"/>
      <c r="CL12" s="233"/>
      <c r="CN12" s="184">
        <v>7</v>
      </c>
      <c r="CO12" s="778"/>
      <c r="CP12" s="346" t="s">
        <v>101</v>
      </c>
      <c r="CQ12" s="350">
        <f t="shared" si="6"/>
        <v>0</v>
      </c>
      <c r="CR12" s="346"/>
      <c r="CS12" s="233"/>
      <c r="CT12" s="233"/>
      <c r="CU12" s="233"/>
      <c r="CV12" s="233"/>
      <c r="CW12" s="233"/>
      <c r="CX12" s="233"/>
      <c r="CY12" s="233"/>
      <c r="CZ12" s="233"/>
      <c r="DA12" s="233"/>
      <c r="DB12" s="233"/>
      <c r="DC12" s="233"/>
      <c r="DD12" s="233"/>
      <c r="DF12" s="184">
        <v>7</v>
      </c>
      <c r="DG12" s="778"/>
      <c r="DH12" s="346" t="s">
        <v>101</v>
      </c>
      <c r="DI12" s="350">
        <f t="shared" si="7"/>
        <v>0</v>
      </c>
      <c r="DJ12" s="346"/>
      <c r="DK12" s="233"/>
      <c r="DL12" s="233"/>
      <c r="DM12" s="233"/>
      <c r="DN12" s="233"/>
      <c r="DO12" s="233"/>
      <c r="DP12" s="233"/>
      <c r="DQ12" s="233"/>
      <c r="DR12" s="233"/>
      <c r="DS12" s="233"/>
      <c r="DT12" s="233"/>
      <c r="DU12" s="233"/>
      <c r="DV12" s="233"/>
      <c r="DX12" s="184">
        <v>7</v>
      </c>
      <c r="DY12" s="778"/>
      <c r="DZ12" s="346" t="s">
        <v>101</v>
      </c>
      <c r="EA12" s="350">
        <f t="shared" si="8"/>
        <v>0</v>
      </c>
      <c r="EB12" s="350"/>
      <c r="EC12" s="184"/>
      <c r="ED12" s="184"/>
      <c r="EE12" s="184"/>
      <c r="EF12" s="184"/>
      <c r="EG12" s="184"/>
      <c r="EH12" s="184"/>
      <c r="EI12" s="184"/>
      <c r="EJ12" s="184"/>
      <c r="EK12" s="184"/>
      <c r="EL12" s="184"/>
      <c r="EM12" s="184"/>
      <c r="EN12" s="184"/>
      <c r="EP12" s="184">
        <v>7</v>
      </c>
      <c r="EQ12" s="778"/>
      <c r="ER12" s="346" t="s">
        <v>101</v>
      </c>
      <c r="ES12" s="350">
        <f t="shared" si="9"/>
        <v>0</v>
      </c>
      <c r="ET12" s="346"/>
      <c r="EU12" s="233"/>
      <c r="EV12" s="233"/>
      <c r="EW12" s="233"/>
      <c r="EX12" s="233"/>
      <c r="EY12" s="233"/>
      <c r="EZ12" s="233"/>
      <c r="FA12" s="233"/>
      <c r="FB12" s="233"/>
      <c r="FC12" s="233"/>
      <c r="FD12" s="233"/>
      <c r="FE12" s="233"/>
      <c r="FF12" s="233"/>
      <c r="FH12" s="184">
        <v>7</v>
      </c>
      <c r="FI12" s="778"/>
      <c r="FJ12" s="346" t="s">
        <v>101</v>
      </c>
      <c r="FK12" s="350">
        <f t="shared" si="10"/>
        <v>0</v>
      </c>
      <c r="FL12" s="346"/>
      <c r="FM12" s="184"/>
      <c r="FN12" s="233"/>
      <c r="FO12" s="233"/>
      <c r="FP12" s="233"/>
      <c r="FQ12" s="233"/>
      <c r="FR12" s="233"/>
      <c r="FS12" s="233"/>
      <c r="FT12" s="233"/>
      <c r="FU12" s="233"/>
      <c r="FV12" s="233"/>
      <c r="FW12" s="233"/>
      <c r="FX12" s="233"/>
      <c r="FZ12" s="184">
        <v>7</v>
      </c>
      <c r="GA12" s="778"/>
      <c r="GB12" s="346" t="s">
        <v>101</v>
      </c>
      <c r="GC12" s="350">
        <f t="shared" si="11"/>
        <v>0</v>
      </c>
      <c r="GD12" s="346"/>
      <c r="GE12" s="233"/>
      <c r="GF12" s="233"/>
      <c r="GG12" s="233"/>
      <c r="GH12" s="233"/>
      <c r="GI12" s="233"/>
      <c r="GJ12" s="233"/>
      <c r="GK12" s="233"/>
      <c r="GL12" s="233"/>
      <c r="GM12" s="233"/>
      <c r="GN12" s="233"/>
      <c r="GO12" s="233"/>
      <c r="GP12" s="233"/>
      <c r="GR12" s="184">
        <v>7</v>
      </c>
      <c r="GS12" s="778"/>
      <c r="GT12" s="346" t="s">
        <v>101</v>
      </c>
      <c r="GU12" s="350">
        <f t="shared" si="12"/>
        <v>0</v>
      </c>
      <c r="GV12" s="346"/>
      <c r="GW12" s="233"/>
      <c r="GX12" s="233"/>
      <c r="GY12" s="233"/>
      <c r="GZ12" s="233"/>
      <c r="HA12" s="233"/>
      <c r="HB12" s="233"/>
      <c r="HC12" s="233"/>
      <c r="HD12" s="233"/>
      <c r="HE12" s="233"/>
      <c r="HF12" s="233"/>
      <c r="HG12" s="233"/>
      <c r="HH12" s="233"/>
      <c r="HJ12" s="184">
        <v>7</v>
      </c>
      <c r="HK12" s="778"/>
      <c r="HL12" s="346" t="s">
        <v>101</v>
      </c>
      <c r="HM12" s="350">
        <f t="shared" si="13"/>
        <v>0</v>
      </c>
      <c r="HN12" s="346"/>
      <c r="HO12" s="233"/>
      <c r="HP12" s="233"/>
      <c r="HQ12" s="233"/>
      <c r="HR12" s="233"/>
      <c r="HS12" s="233"/>
      <c r="HT12" s="233"/>
      <c r="HU12" s="233"/>
      <c r="HV12" s="233"/>
      <c r="HW12" s="233"/>
      <c r="HX12" s="233"/>
      <c r="HY12" s="233"/>
      <c r="HZ12" s="233"/>
      <c r="IB12" s="184">
        <v>7</v>
      </c>
      <c r="IC12" s="778"/>
      <c r="ID12" s="346" t="s">
        <v>101</v>
      </c>
      <c r="IE12" s="350">
        <f t="shared" si="14"/>
        <v>0</v>
      </c>
      <c r="IF12" s="346"/>
      <c r="IG12" s="233"/>
      <c r="IH12" s="233"/>
      <c r="II12" s="233"/>
      <c r="IJ12" s="233"/>
      <c r="IK12" s="233"/>
      <c r="IL12" s="233"/>
      <c r="IM12" s="233"/>
      <c r="IN12" s="233"/>
      <c r="IO12" s="233"/>
      <c r="IP12" s="233"/>
      <c r="IQ12" s="233"/>
      <c r="IR12" s="233"/>
      <c r="IT12" s="184">
        <v>7</v>
      </c>
      <c r="IU12" s="778"/>
      <c r="IV12" s="346" t="s">
        <v>101</v>
      </c>
      <c r="IW12" s="350">
        <f t="shared" si="15"/>
        <v>0</v>
      </c>
      <c r="IX12" s="346"/>
      <c r="IY12" s="233"/>
      <c r="IZ12" s="233"/>
      <c r="JA12" s="233"/>
      <c r="JB12" s="233"/>
      <c r="JC12" s="233"/>
      <c r="JD12" s="233"/>
      <c r="JE12" s="233"/>
      <c r="JF12" s="233"/>
      <c r="JG12" s="233"/>
      <c r="JH12" s="233"/>
      <c r="JI12" s="233"/>
      <c r="JJ12" s="233"/>
      <c r="JL12" s="184">
        <v>7</v>
      </c>
      <c r="JM12" s="778"/>
      <c r="JN12" s="346" t="s">
        <v>101</v>
      </c>
      <c r="JO12" s="350">
        <f t="shared" si="16"/>
        <v>0</v>
      </c>
      <c r="JP12" s="350">
        <f t="shared" si="17"/>
        <v>0</v>
      </c>
      <c r="JQ12" s="350">
        <f t="shared" si="18"/>
        <v>0</v>
      </c>
      <c r="JR12" s="350">
        <f t="shared" si="19"/>
        <v>0</v>
      </c>
      <c r="JS12" s="350">
        <f t="shared" si="20"/>
        <v>0</v>
      </c>
      <c r="JT12" s="350">
        <f t="shared" si="21"/>
        <v>0</v>
      </c>
      <c r="JU12" s="350">
        <f t="shared" si="22"/>
        <v>0</v>
      </c>
      <c r="JV12" s="350">
        <f t="shared" si="23"/>
        <v>0</v>
      </c>
      <c r="JW12" s="350">
        <f t="shared" si="24"/>
        <v>0</v>
      </c>
      <c r="JX12" s="350">
        <f t="shared" si="25"/>
        <v>0</v>
      </c>
      <c r="JY12" s="350">
        <f t="shared" si="26"/>
        <v>0</v>
      </c>
      <c r="JZ12" s="350">
        <f t="shared" si="27"/>
        <v>0</v>
      </c>
      <c r="KA12" s="350">
        <f t="shared" si="28"/>
        <v>0</v>
      </c>
      <c r="KB12" s="350">
        <f t="shared" si="29"/>
        <v>0</v>
      </c>
    </row>
    <row r="13" spans="2:300" s="234" customFormat="1" ht="27" customHeight="1">
      <c r="B13" s="184">
        <v>8</v>
      </c>
      <c r="C13" s="778"/>
      <c r="D13" s="346" t="s">
        <v>103</v>
      </c>
      <c r="E13" s="350">
        <f t="shared" si="1"/>
        <v>1</v>
      </c>
      <c r="F13" s="350">
        <f>SUM(මහියංගණය!I36)/1000000</f>
        <v>1</v>
      </c>
      <c r="G13" s="184">
        <f>SUM(මහියංගණය!L36)/1000000</f>
        <v>0</v>
      </c>
      <c r="H13" s="184">
        <f>SUM(මහියංගණය!N36)</f>
        <v>1</v>
      </c>
      <c r="I13" s="184">
        <f>SUM(මහියංගණය!O36)</f>
        <v>0</v>
      </c>
      <c r="J13" s="184">
        <f>SUM(මහියංගණය!P36)</f>
        <v>0</v>
      </c>
      <c r="K13" s="184">
        <f>SUM(මහියංගණය!Q36)</f>
        <v>0</v>
      </c>
      <c r="L13" s="184">
        <f>SUM(මහියංගණය!R36)</f>
        <v>0</v>
      </c>
      <c r="M13" s="184">
        <f>SUM(මහියංගණය!S36)</f>
        <v>0</v>
      </c>
      <c r="N13" s="184">
        <f>SUM(මහියංගණය!T36)</f>
        <v>0</v>
      </c>
      <c r="O13" s="184">
        <f>SUM(මහියංගණය!U36)</f>
        <v>0</v>
      </c>
      <c r="P13" s="184">
        <f>SUM(මහියංගණය!V36)</f>
        <v>0</v>
      </c>
      <c r="Q13" s="184">
        <f>SUM(මහියංගණය!W36)</f>
        <v>0</v>
      </c>
      <c r="R13" s="184">
        <f>SUM(මහියංගණය!X36)</f>
        <v>0</v>
      </c>
      <c r="T13" s="184">
        <v>8</v>
      </c>
      <c r="U13" s="778"/>
      <c r="V13" s="346" t="s">
        <v>103</v>
      </c>
      <c r="W13" s="350">
        <f t="shared" si="2"/>
        <v>0</v>
      </c>
      <c r="X13" s="346"/>
      <c r="Y13" s="233"/>
      <c r="Z13" s="233"/>
      <c r="AA13" s="233"/>
      <c r="AB13" s="233"/>
      <c r="AC13" s="233"/>
      <c r="AD13" s="233"/>
      <c r="AE13" s="233"/>
      <c r="AF13" s="233"/>
      <c r="AG13" s="233"/>
      <c r="AH13" s="233"/>
      <c r="AI13" s="233"/>
      <c r="AJ13" s="233"/>
      <c r="AL13" s="184">
        <v>8</v>
      </c>
      <c r="AM13" s="778"/>
      <c r="AN13" s="346" t="s">
        <v>103</v>
      </c>
      <c r="AO13" s="350">
        <f t="shared" si="3"/>
        <v>0</v>
      </c>
      <c r="AP13" s="346"/>
      <c r="AQ13" s="233"/>
      <c r="AR13" s="233"/>
      <c r="AS13" s="233"/>
      <c r="AT13" s="233"/>
      <c r="AU13" s="233"/>
      <c r="AV13" s="233"/>
      <c r="AW13" s="233"/>
      <c r="AX13" s="233"/>
      <c r="AY13" s="233"/>
      <c r="AZ13" s="233"/>
      <c r="BA13" s="233"/>
      <c r="BB13" s="233"/>
      <c r="BD13" s="184">
        <v>8</v>
      </c>
      <c r="BE13" s="778"/>
      <c r="BF13" s="346" t="s">
        <v>103</v>
      </c>
      <c r="BG13" s="350">
        <f t="shared" si="4"/>
        <v>0</v>
      </c>
      <c r="BH13" s="346"/>
      <c r="BI13" s="233"/>
      <c r="BJ13" s="233"/>
      <c r="BK13" s="233"/>
      <c r="BL13" s="233"/>
      <c r="BM13" s="233"/>
      <c r="BN13" s="233"/>
      <c r="BO13" s="233"/>
      <c r="BP13" s="233"/>
      <c r="BQ13" s="233"/>
      <c r="BR13" s="233"/>
      <c r="BS13" s="233"/>
      <c r="BT13" s="233"/>
      <c r="BV13" s="184">
        <v>8</v>
      </c>
      <c r="BW13" s="778"/>
      <c r="BX13" s="346" t="s">
        <v>103</v>
      </c>
      <c r="BY13" s="350">
        <f t="shared" si="5"/>
        <v>0</v>
      </c>
      <c r="BZ13" s="346"/>
      <c r="CA13" s="233"/>
      <c r="CB13" s="233"/>
      <c r="CC13" s="233"/>
      <c r="CD13" s="233"/>
      <c r="CE13" s="233"/>
      <c r="CF13" s="233"/>
      <c r="CG13" s="233"/>
      <c r="CH13" s="233"/>
      <c r="CI13" s="233"/>
      <c r="CJ13" s="233"/>
      <c r="CK13" s="233"/>
      <c r="CL13" s="233"/>
      <c r="CN13" s="184">
        <v>8</v>
      </c>
      <c r="CO13" s="778"/>
      <c r="CP13" s="346" t="s">
        <v>103</v>
      </c>
      <c r="CQ13" s="350">
        <f t="shared" si="6"/>
        <v>2</v>
      </c>
      <c r="CR13" s="353">
        <f>SUM(පස්සර!J64,පස්සර!J65)/1000000</f>
        <v>1</v>
      </c>
      <c r="CS13" s="184">
        <f>SUM(පස්සර!M64,පස්සර!M65)/1000000</f>
        <v>0</v>
      </c>
      <c r="CT13" s="184">
        <f>SUM(පස්සර!O64,පස්සර!O65)</f>
        <v>2</v>
      </c>
      <c r="CU13" s="184">
        <f>SUM(පස්සර!P64,පස්සර!P65)</f>
        <v>0</v>
      </c>
      <c r="CV13" s="184">
        <f>SUM(පස්සර!Q64,පස්සර!Q65)</f>
        <v>0</v>
      </c>
      <c r="CW13" s="184">
        <f>SUM(පස්සර!R64,පස්සර!R65)</f>
        <v>0</v>
      </c>
      <c r="CX13" s="184">
        <f>SUM(පස්සර!S64,පස්සර!S65)</f>
        <v>0</v>
      </c>
      <c r="CY13" s="184">
        <f>SUM(පස්සර!T64,පස්සර!T65)</f>
        <v>0</v>
      </c>
      <c r="CZ13" s="184">
        <f>SUM(පස්සර!U64,පස්සර!U65)</f>
        <v>0</v>
      </c>
      <c r="DA13" s="184">
        <f>SUM(පස්සර!V64,පස්සර!V65)</f>
        <v>0</v>
      </c>
      <c r="DB13" s="184">
        <f>SUM(පස්සර!W64,පස්සර!W65)</f>
        <v>0</v>
      </c>
      <c r="DC13" s="184">
        <f>SUM(පස්සර!X64,පස්සර!X65)</f>
        <v>0</v>
      </c>
      <c r="DD13" s="184">
        <f>SUM(පස්සර!Y64,පස්සර!Y65)</f>
        <v>0</v>
      </c>
      <c r="DF13" s="184">
        <v>8</v>
      </c>
      <c r="DG13" s="778"/>
      <c r="DH13" s="346" t="s">
        <v>103</v>
      </c>
      <c r="DI13" s="350">
        <f t="shared" si="7"/>
        <v>1</v>
      </c>
      <c r="DJ13" s="352">
        <f>SUM(ලුණුගල!J53)/1000000</f>
        <v>1</v>
      </c>
      <c r="DK13" s="233">
        <f>SUM(ලුණුගල!M53)/1000000</f>
        <v>0</v>
      </c>
      <c r="DL13" s="184">
        <f>SUM(ලුණුගල!O53)</f>
        <v>1</v>
      </c>
      <c r="DM13" s="184">
        <f>SUM(ලුණුගල!P53)</f>
        <v>0</v>
      </c>
      <c r="DN13" s="184">
        <f>SUM(ලුණුගල!Q53)</f>
        <v>0</v>
      </c>
      <c r="DO13" s="184">
        <f>SUM(ලුණුගල!R53)</f>
        <v>0</v>
      </c>
      <c r="DP13" s="184">
        <f>SUM(ලුණුගල!S53)</f>
        <v>0</v>
      </c>
      <c r="DQ13" s="184">
        <f>SUM(ලුණුගල!T53)</f>
        <v>0</v>
      </c>
      <c r="DR13" s="184">
        <f>SUM(ලුණුගල!U53)</f>
        <v>0</v>
      </c>
      <c r="DS13" s="184">
        <f>SUM(ලුණුගල!V53)</f>
        <v>0</v>
      </c>
      <c r="DT13" s="184">
        <f>SUM(ලුණුගල!W53)</f>
        <v>0</v>
      </c>
      <c r="DU13" s="184">
        <f>SUM(ලුණුගල!X53)</f>
        <v>0</v>
      </c>
      <c r="DV13" s="184">
        <f>SUM(ලුණුගල!Y53)</f>
        <v>0</v>
      </c>
      <c r="DX13" s="184">
        <v>8</v>
      </c>
      <c r="DY13" s="778"/>
      <c r="DZ13" s="346" t="s">
        <v>103</v>
      </c>
      <c r="EA13" s="350">
        <f t="shared" si="8"/>
        <v>1</v>
      </c>
      <c r="EB13" s="353">
        <f>SUM(බදුල්ල!J172)/1000000</f>
        <v>0.5</v>
      </c>
      <c r="EC13" s="184">
        <f>SUM(බදුල්ල!M172)/1000000</f>
        <v>0</v>
      </c>
      <c r="ED13" s="184">
        <f>SUM(බදුල්ල!O172)</f>
        <v>1</v>
      </c>
      <c r="EE13" s="184">
        <f>SUM(බදුල්ල!P172)</f>
        <v>0</v>
      </c>
      <c r="EF13" s="184">
        <f>SUM(බදුල්ල!Q172)</f>
        <v>0</v>
      </c>
      <c r="EG13" s="184">
        <f>SUM(බදුල්ල!R172)</f>
        <v>0</v>
      </c>
      <c r="EH13" s="184">
        <f>SUM(බදුල්ල!S172)</f>
        <v>0</v>
      </c>
      <c r="EI13" s="184">
        <f>SUM(බදුල්ල!T172)</f>
        <v>0</v>
      </c>
      <c r="EJ13" s="184">
        <f>SUM(බදුල්ල!U172)</f>
        <v>0</v>
      </c>
      <c r="EK13" s="184">
        <f>SUM(බදුල්ල!V172)</f>
        <v>0</v>
      </c>
      <c r="EL13" s="184">
        <f>SUM(බදුල්ල!W172)</f>
        <v>0</v>
      </c>
      <c r="EM13" s="184">
        <f>SUM(බදුල්ල!X172)</f>
        <v>0</v>
      </c>
      <c r="EN13" s="184">
        <f>SUM(බදුල්ල!Y172)</f>
        <v>0</v>
      </c>
      <c r="EP13" s="184">
        <v>8</v>
      </c>
      <c r="EQ13" s="778"/>
      <c r="ER13" s="346" t="s">
        <v>103</v>
      </c>
      <c r="ES13" s="350">
        <f t="shared" si="9"/>
        <v>0</v>
      </c>
      <c r="ET13" s="346"/>
      <c r="EU13" s="233"/>
      <c r="EV13" s="233"/>
      <c r="EW13" s="233"/>
      <c r="EX13" s="233"/>
      <c r="EY13" s="233"/>
      <c r="EZ13" s="233"/>
      <c r="FA13" s="233"/>
      <c r="FB13" s="233"/>
      <c r="FC13" s="233"/>
      <c r="FD13" s="233"/>
      <c r="FE13" s="233"/>
      <c r="FF13" s="233"/>
      <c r="FH13" s="184">
        <v>8</v>
      </c>
      <c r="FI13" s="778"/>
      <c r="FJ13" s="346" t="s">
        <v>103</v>
      </c>
      <c r="FK13" s="350">
        <f t="shared" si="10"/>
        <v>0</v>
      </c>
      <c r="FL13" s="346"/>
      <c r="FM13" s="184"/>
      <c r="FN13" s="233"/>
      <c r="FO13" s="233"/>
      <c r="FP13" s="233"/>
      <c r="FQ13" s="233"/>
      <c r="FR13" s="233"/>
      <c r="FS13" s="233"/>
      <c r="FT13" s="233"/>
      <c r="FU13" s="233"/>
      <c r="FV13" s="233"/>
      <c r="FW13" s="233"/>
      <c r="FX13" s="233"/>
      <c r="FZ13" s="184">
        <v>8</v>
      </c>
      <c r="GA13" s="778"/>
      <c r="GB13" s="346" t="s">
        <v>103</v>
      </c>
      <c r="GC13" s="350">
        <f t="shared" si="11"/>
        <v>1</v>
      </c>
      <c r="GD13" s="352">
        <f>SUM(වැලිමඩ!J130)/1000000</f>
        <v>1</v>
      </c>
      <c r="GE13" s="233">
        <f>SUM(වැලිමඩ!M130)/1000000</f>
        <v>0</v>
      </c>
      <c r="GF13" s="184">
        <f>SUM(වැලිමඩ!O130)</f>
        <v>1</v>
      </c>
      <c r="GG13" s="184">
        <f>SUM(වැලිමඩ!P130)</f>
        <v>0</v>
      </c>
      <c r="GH13" s="184">
        <f>SUM(වැලිමඩ!Q130)</f>
        <v>0</v>
      </c>
      <c r="GI13" s="184">
        <f>SUM(වැලිමඩ!R130)</f>
        <v>0</v>
      </c>
      <c r="GJ13" s="184">
        <f>SUM(වැලිමඩ!S130)</f>
        <v>0</v>
      </c>
      <c r="GK13" s="184">
        <f>SUM(වැලිමඩ!T130)</f>
        <v>0</v>
      </c>
      <c r="GL13" s="184">
        <f>SUM(වැලිමඩ!U130)</f>
        <v>0</v>
      </c>
      <c r="GM13" s="184">
        <f>SUM(වැලිමඩ!V130)</f>
        <v>0</v>
      </c>
      <c r="GN13" s="184">
        <f>SUM(වැලිමඩ!W130)</f>
        <v>0</v>
      </c>
      <c r="GO13" s="184">
        <f>SUM(වැලිමඩ!X130)</f>
        <v>0</v>
      </c>
      <c r="GP13" s="184">
        <f>SUM(වැලිමඩ!Y130)</f>
        <v>0</v>
      </c>
      <c r="GR13" s="184">
        <v>8</v>
      </c>
      <c r="GS13" s="778"/>
      <c r="GT13" s="346" t="s">
        <v>103</v>
      </c>
      <c r="GU13" s="350">
        <f t="shared" si="12"/>
        <v>4</v>
      </c>
      <c r="GV13" s="352">
        <f>SUM(බණ්ඩාරවෙල!J83,බණ්ඩාරවෙල!J84,බණ්ඩාරවෙල!J85,බණ්ඩාරවෙල!J86)/1000000</f>
        <v>1</v>
      </c>
      <c r="GW13" s="233">
        <f>SUM(බණ්ඩාරවෙල!M83,බණ්ඩාරවෙල!M84,බණ්ඩාරවෙල!M85,බණ්ඩාරවෙල!M86)/1000000</f>
        <v>0</v>
      </c>
      <c r="GX13" s="184">
        <f>SUM(බණ්ඩාරවෙල!O83,බණ්ඩාරවෙල!O84,බණ්ඩාරවෙල!O85,බණ්ඩාරවෙල!O86)</f>
        <v>4</v>
      </c>
      <c r="GY13" s="184">
        <f>SUM(බණ්ඩාරවෙල!P83,බණ්ඩාරවෙල!P84,බණ්ඩාරවෙල!P85,බණ්ඩාරවෙල!P86)</f>
        <v>0</v>
      </c>
      <c r="GZ13" s="184">
        <f>SUM(බණ්ඩාරවෙල!Q83,බණ්ඩාරවෙල!Q84,බණ්ඩාරවෙල!Q85,බණ්ඩාරවෙල!Q86)</f>
        <v>0</v>
      </c>
      <c r="HA13" s="184">
        <f>SUM(බණ්ඩාරවෙල!R83,බණ්ඩාරවෙල!R84,බණ්ඩාරවෙල!R85,බණ්ඩාරවෙල!R86)</f>
        <v>0</v>
      </c>
      <c r="HB13" s="184">
        <f>SUM(බණ්ඩාරවෙල!S83,බණ්ඩාරවෙල!S84,බණ්ඩාරවෙල!S85,බණ්ඩාරවෙල!S86)</f>
        <v>0</v>
      </c>
      <c r="HC13" s="184">
        <f>SUM(බණ්ඩාරවෙල!T83,බණ්ඩාරවෙල!T84,බණ්ඩාරවෙල!T85,බණ්ඩාරවෙල!T86)</f>
        <v>0</v>
      </c>
      <c r="HD13" s="184">
        <f>SUM(බණ්ඩාරවෙල!U83,බණ්ඩාරවෙල!U84,බණ්ඩාරවෙල!U85,බණ්ඩාරවෙල!U86)</f>
        <v>0</v>
      </c>
      <c r="HE13" s="184">
        <f>SUM(බණ්ඩාරවෙල!V83,බණ්ඩාරවෙල!V84,බණ්ඩාරවෙල!V85,බණ්ඩාරවෙල!V86)</f>
        <v>0</v>
      </c>
      <c r="HF13" s="184">
        <f>SUM(බණ්ඩාරවෙල!W83,බණ්ඩාරවෙල!W84,බණ්ඩාරවෙල!W85,බණ්ඩාරවෙල!W86)</f>
        <v>0</v>
      </c>
      <c r="HG13" s="184">
        <f>SUM(බණ්ඩාරවෙල!X83,බණ්ඩාරවෙල!X84,බණ්ඩාරවෙල!X85,බණ්ඩාරවෙල!X86)</f>
        <v>0</v>
      </c>
      <c r="HH13" s="184">
        <f>SUM(බණ්ඩාරවෙල!Y83,බණ්ඩාරවෙල!Y84,බණ්ඩාරවෙල!Y85,බණ්ඩාරවෙල!Y86)</f>
        <v>0</v>
      </c>
      <c r="HJ13" s="184">
        <v>8</v>
      </c>
      <c r="HK13" s="778"/>
      <c r="HL13" s="346" t="s">
        <v>103</v>
      </c>
      <c r="HM13" s="350" t="e">
        <f t="shared" si="13"/>
        <v>#REF!</v>
      </c>
      <c r="HN13" s="346" t="e">
        <f>SUM(ඇල්ල!#REF!,ඇල්ල!#REF!,ඇල්ල!#REF!)/1000000</f>
        <v>#REF!</v>
      </c>
      <c r="HO13" s="233" t="e">
        <f>SUM(ඇල්ල!#REF!,ඇල්ල!#REF!,ඇල්ල!#REF!)/1000000</f>
        <v>#REF!</v>
      </c>
      <c r="HP13" s="184" t="e">
        <f>SUM(ඇල්ල!#REF!,ඇල්ල!#REF!,ඇල්ල!#REF!)</f>
        <v>#REF!</v>
      </c>
      <c r="HQ13" s="184" t="e">
        <f>SUM(ඇල්ල!#REF!,ඇල්ල!#REF!,ඇල්ල!#REF!)</f>
        <v>#REF!</v>
      </c>
      <c r="HR13" s="184" t="e">
        <f>SUM(ඇල්ල!#REF!,ඇල්ල!#REF!,ඇල්ල!#REF!)</f>
        <v>#REF!</v>
      </c>
      <c r="HS13" s="184" t="e">
        <f>SUM(ඇල්ල!#REF!,ඇල්ල!#REF!,ඇල්ල!#REF!)</f>
        <v>#REF!</v>
      </c>
      <c r="HT13" s="184" t="e">
        <f>SUM(ඇල්ල!#REF!,ඇල්ල!#REF!,ඇල්ල!#REF!)</f>
        <v>#REF!</v>
      </c>
      <c r="HU13" s="184" t="e">
        <f>SUM(ඇල්ල!#REF!,ඇල්ල!#REF!,ඇල්ල!#REF!)</f>
        <v>#REF!</v>
      </c>
      <c r="HV13" s="184" t="e">
        <f>SUM(ඇල්ල!#REF!,ඇල්ල!#REF!,ඇල්ල!#REF!)</f>
        <v>#REF!</v>
      </c>
      <c r="HW13" s="184" t="e">
        <f>SUM(ඇල්ල!#REF!,ඇල්ල!#REF!,ඇල්ල!#REF!)</f>
        <v>#REF!</v>
      </c>
      <c r="HX13" s="184" t="e">
        <f>SUM(ඇල්ල!#REF!,ඇල්ල!#REF!,ඇල්ල!#REF!)</f>
        <v>#REF!</v>
      </c>
      <c r="HY13" s="184" t="e">
        <f>SUM(ඇල්ල!#REF!,ඇල්ල!#REF!,ඇල්ල!#REF!)</f>
        <v>#REF!</v>
      </c>
      <c r="HZ13" s="184" t="e">
        <f>SUM(ඇල්ල!#REF!,ඇල්ල!#REF!,ඇල්ල!#REF!)</f>
        <v>#REF!</v>
      </c>
      <c r="IB13" s="184">
        <v>8</v>
      </c>
      <c r="IC13" s="778"/>
      <c r="ID13" s="346" t="s">
        <v>103</v>
      </c>
      <c r="IE13" s="350">
        <f t="shared" si="14"/>
        <v>0</v>
      </c>
      <c r="IF13" s="346"/>
      <c r="IG13" s="233"/>
      <c r="IH13" s="233"/>
      <c r="II13" s="233"/>
      <c r="IJ13" s="233"/>
      <c r="IK13" s="233"/>
      <c r="IL13" s="233"/>
      <c r="IM13" s="233"/>
      <c r="IN13" s="233"/>
      <c r="IO13" s="233"/>
      <c r="IP13" s="233"/>
      <c r="IQ13" s="233"/>
      <c r="IR13" s="233"/>
      <c r="IT13" s="184">
        <v>8</v>
      </c>
      <c r="IU13" s="778"/>
      <c r="IV13" s="346" t="s">
        <v>103</v>
      </c>
      <c r="IW13" s="350">
        <f t="shared" si="15"/>
        <v>0</v>
      </c>
      <c r="IX13" s="346"/>
      <c r="IY13" s="233"/>
      <c r="IZ13" s="233"/>
      <c r="JA13" s="233"/>
      <c r="JB13" s="233"/>
      <c r="JC13" s="233"/>
      <c r="JD13" s="233"/>
      <c r="JE13" s="233"/>
      <c r="JF13" s="233"/>
      <c r="JG13" s="233"/>
      <c r="JH13" s="233"/>
      <c r="JI13" s="233"/>
      <c r="JJ13" s="233"/>
      <c r="JL13" s="184">
        <v>8</v>
      </c>
      <c r="JM13" s="778"/>
      <c r="JN13" s="346" t="s">
        <v>103</v>
      </c>
      <c r="JO13" s="350" t="e">
        <f t="shared" si="16"/>
        <v>#REF!</v>
      </c>
      <c r="JP13" s="350" t="e">
        <f t="shared" si="17"/>
        <v>#REF!</v>
      </c>
      <c r="JQ13" s="350" t="e">
        <f t="shared" si="18"/>
        <v>#REF!</v>
      </c>
      <c r="JR13" s="350" t="e">
        <f t="shared" si="19"/>
        <v>#REF!</v>
      </c>
      <c r="JS13" s="350" t="e">
        <f t="shared" si="20"/>
        <v>#REF!</v>
      </c>
      <c r="JT13" s="350" t="e">
        <f t="shared" si="21"/>
        <v>#REF!</v>
      </c>
      <c r="JU13" s="350" t="e">
        <f t="shared" si="22"/>
        <v>#REF!</v>
      </c>
      <c r="JV13" s="350" t="e">
        <f t="shared" si="23"/>
        <v>#REF!</v>
      </c>
      <c r="JW13" s="350" t="e">
        <f t="shared" si="24"/>
        <v>#REF!</v>
      </c>
      <c r="JX13" s="350" t="e">
        <f t="shared" si="25"/>
        <v>#REF!</v>
      </c>
      <c r="JY13" s="350" t="e">
        <f t="shared" si="26"/>
        <v>#REF!</v>
      </c>
      <c r="JZ13" s="350" t="e">
        <f t="shared" si="27"/>
        <v>#REF!</v>
      </c>
      <c r="KA13" s="350" t="e">
        <f t="shared" si="28"/>
        <v>#REF!</v>
      </c>
      <c r="KB13" s="350" t="e">
        <f t="shared" si="29"/>
        <v>#REF!</v>
      </c>
    </row>
    <row r="14" spans="2:300" s="234" customFormat="1" ht="27" customHeight="1">
      <c r="B14" s="184">
        <v>9</v>
      </c>
      <c r="C14" s="778"/>
      <c r="D14" s="346" t="s">
        <v>105</v>
      </c>
      <c r="E14" s="350">
        <f t="shared" si="1"/>
        <v>3</v>
      </c>
      <c r="F14" s="350">
        <f>SUM(මහියංගණය!I63,මහියංගණය!I64,මහියංගණය!I65)/1000000</f>
        <v>1.8</v>
      </c>
      <c r="G14" s="184">
        <f>SUM(මහියංගණය!L63,මහියංගණය!L64,මහියංගණය!L65)/1000000</f>
        <v>0</v>
      </c>
      <c r="H14" s="184">
        <f>SUM(මහියංගණය!N63,මහියංගණය!N64,මහියංගණය!N65)</f>
        <v>3</v>
      </c>
      <c r="I14" s="184">
        <f>SUM(මහියංගණය!O63,මහියංගණය!O64,මහියංගණය!O65)</f>
        <v>0</v>
      </c>
      <c r="J14" s="184">
        <f>SUM(මහියංගණය!P63,මහියංගණය!P64,මහියංගණය!P65)</f>
        <v>0</v>
      </c>
      <c r="K14" s="184">
        <f>SUM(මහියංගණය!Q63,මහියංගණය!Q64,මහියංගණය!Q65)</f>
        <v>0</v>
      </c>
      <c r="L14" s="184">
        <f>SUM(මහියංගණය!R63,මහියංගණය!R64,මහියංගණය!R65)</f>
        <v>0</v>
      </c>
      <c r="M14" s="184">
        <f>SUM(මහියංගණය!S63,මහියංගණය!S64,මහියංගණය!S65)</f>
        <v>0</v>
      </c>
      <c r="N14" s="184">
        <f>SUM(මහියංගණය!T63,මහියංගණය!T64,මහියංගණය!T65)</f>
        <v>0</v>
      </c>
      <c r="O14" s="184">
        <f>SUM(මහියංගණය!U63,මහියංගණය!U64,මහියංගණය!U65)</f>
        <v>0</v>
      </c>
      <c r="P14" s="184">
        <f>SUM(මහියංගණය!V63,මහියංගණය!V64,මහියංගණය!V65)</f>
        <v>0</v>
      </c>
      <c r="Q14" s="184">
        <f>SUM(මහියංගණය!W63,මහියංගණය!W64,මහියංගණය!W65)</f>
        <v>0</v>
      </c>
      <c r="R14" s="184">
        <f>SUM(මහියංගණය!X63,මහියංගණය!X64,මහියංගණය!X65)</f>
        <v>0</v>
      </c>
      <c r="T14" s="184">
        <v>9</v>
      </c>
      <c r="U14" s="778"/>
      <c r="V14" s="346" t="s">
        <v>105</v>
      </c>
      <c r="W14" s="350">
        <f t="shared" si="2"/>
        <v>0</v>
      </c>
      <c r="X14" s="346"/>
      <c r="Y14" s="233"/>
      <c r="Z14" s="233"/>
      <c r="AA14" s="233"/>
      <c r="AB14" s="233"/>
      <c r="AC14" s="233"/>
      <c r="AD14" s="233"/>
      <c r="AE14" s="233"/>
      <c r="AF14" s="233"/>
      <c r="AG14" s="233"/>
      <c r="AH14" s="233"/>
      <c r="AI14" s="233"/>
      <c r="AJ14" s="233"/>
      <c r="AL14" s="184">
        <v>9</v>
      </c>
      <c r="AM14" s="778"/>
      <c r="AN14" s="346" t="s">
        <v>105</v>
      </c>
      <c r="AO14" s="350">
        <f t="shared" si="3"/>
        <v>0</v>
      </c>
      <c r="AP14" s="346"/>
      <c r="AQ14" s="233"/>
      <c r="AR14" s="233"/>
      <c r="AS14" s="233"/>
      <c r="AT14" s="233"/>
      <c r="AU14" s="233"/>
      <c r="AV14" s="233"/>
      <c r="AW14" s="233"/>
      <c r="AX14" s="233"/>
      <c r="AY14" s="233"/>
      <c r="AZ14" s="233"/>
      <c r="BA14" s="233"/>
      <c r="BB14" s="233"/>
      <c r="BD14" s="184">
        <v>9</v>
      </c>
      <c r="BE14" s="778"/>
      <c r="BF14" s="346" t="s">
        <v>105</v>
      </c>
      <c r="BG14" s="350">
        <f t="shared" si="4"/>
        <v>0</v>
      </c>
      <c r="BH14" s="346"/>
      <c r="BI14" s="233"/>
      <c r="BJ14" s="233"/>
      <c r="BK14" s="233"/>
      <c r="BL14" s="233"/>
      <c r="BM14" s="233"/>
      <c r="BN14" s="233"/>
      <c r="BO14" s="233"/>
      <c r="BP14" s="233"/>
      <c r="BQ14" s="233"/>
      <c r="BR14" s="233"/>
      <c r="BS14" s="233"/>
      <c r="BT14" s="233"/>
      <c r="BV14" s="184">
        <v>9</v>
      </c>
      <c r="BW14" s="778"/>
      <c r="BX14" s="346" t="s">
        <v>105</v>
      </c>
      <c r="BY14" s="350">
        <f t="shared" si="5"/>
        <v>0</v>
      </c>
      <c r="BZ14" s="346"/>
      <c r="CA14" s="233"/>
      <c r="CB14" s="233"/>
      <c r="CC14" s="233"/>
      <c r="CD14" s="233"/>
      <c r="CE14" s="233"/>
      <c r="CF14" s="233"/>
      <c r="CG14" s="233"/>
      <c r="CH14" s="233"/>
      <c r="CI14" s="233"/>
      <c r="CJ14" s="233"/>
      <c r="CK14" s="233"/>
      <c r="CL14" s="233"/>
      <c r="CN14" s="184">
        <v>9</v>
      </c>
      <c r="CO14" s="778"/>
      <c r="CP14" s="346" t="s">
        <v>105</v>
      </c>
      <c r="CQ14" s="350">
        <f t="shared" si="6"/>
        <v>0</v>
      </c>
      <c r="CR14" s="350"/>
      <c r="CS14" s="184"/>
      <c r="CT14" s="233"/>
      <c r="CU14" s="233"/>
      <c r="CV14" s="233"/>
      <c r="CW14" s="233"/>
      <c r="CX14" s="233"/>
      <c r="CY14" s="233"/>
      <c r="CZ14" s="233"/>
      <c r="DA14" s="233"/>
      <c r="DB14" s="233"/>
      <c r="DC14" s="233"/>
      <c r="DD14" s="233"/>
      <c r="DF14" s="184">
        <v>9</v>
      </c>
      <c r="DG14" s="778"/>
      <c r="DH14" s="346" t="s">
        <v>105</v>
      </c>
      <c r="DI14" s="350">
        <f t="shared" si="7"/>
        <v>0</v>
      </c>
      <c r="DJ14" s="346"/>
      <c r="DK14" s="233"/>
      <c r="DL14" s="233"/>
      <c r="DM14" s="233"/>
      <c r="DN14" s="233"/>
      <c r="DO14" s="233"/>
      <c r="DP14" s="233"/>
      <c r="DQ14" s="233"/>
      <c r="DR14" s="233"/>
      <c r="DS14" s="233"/>
      <c r="DT14" s="233"/>
      <c r="DU14" s="233"/>
      <c r="DV14" s="233"/>
      <c r="DX14" s="184">
        <v>9</v>
      </c>
      <c r="DY14" s="778"/>
      <c r="DZ14" s="346" t="s">
        <v>105</v>
      </c>
      <c r="EA14" s="350">
        <f t="shared" si="8"/>
        <v>0</v>
      </c>
      <c r="EB14" s="350"/>
      <c r="EC14" s="184"/>
      <c r="ED14" s="184"/>
      <c r="EE14" s="184"/>
      <c r="EF14" s="184"/>
      <c r="EG14" s="184"/>
      <c r="EH14" s="184"/>
      <c r="EI14" s="184"/>
      <c r="EJ14" s="184"/>
      <c r="EK14" s="184"/>
      <c r="EL14" s="184"/>
      <c r="EM14" s="184"/>
      <c r="EN14" s="184"/>
      <c r="EP14" s="184">
        <v>9</v>
      </c>
      <c r="EQ14" s="778"/>
      <c r="ER14" s="346" t="s">
        <v>105</v>
      </c>
      <c r="ES14" s="350">
        <f t="shared" si="9"/>
        <v>2</v>
      </c>
      <c r="ET14" s="352">
        <f>SUM(හාලිඇල!J150,හාලිඇල!J151)/1000000</f>
        <v>1.2</v>
      </c>
      <c r="EU14" s="184">
        <f>SUM(හාලිඇල!M150,හාලිඇල!M151)/1000000</f>
        <v>0</v>
      </c>
      <c r="EV14" s="184">
        <f>SUM(හාලිඇල!O150,හාලිඇල!O151)</f>
        <v>2</v>
      </c>
      <c r="EW14" s="184">
        <f>SUM(හාලිඇල!P150,හාලිඇල!P151)</f>
        <v>0</v>
      </c>
      <c r="EX14" s="184">
        <f>SUM(හාලිඇල!Q150,හාලිඇල!Q151)</f>
        <v>0</v>
      </c>
      <c r="EY14" s="184">
        <f>SUM(හාලිඇල!R150,හාලිඇල!R151)</f>
        <v>0</v>
      </c>
      <c r="EZ14" s="184">
        <f>SUM(හාලිඇල!S150,හාලිඇල!S151)</f>
        <v>0</v>
      </c>
      <c r="FA14" s="184">
        <f>SUM(හාලිඇල!T150,හාලිඇල!T151)</f>
        <v>0</v>
      </c>
      <c r="FB14" s="184">
        <f>SUM(හාලිඇල!U150,හාලිඇල!U151)</f>
        <v>0</v>
      </c>
      <c r="FC14" s="184">
        <f>SUM(හාලිඇල!V150,හාලිඇල!V151)</f>
        <v>0</v>
      </c>
      <c r="FD14" s="184">
        <f>SUM(හාලිඇල!W150,හාලිඇල!W151)</f>
        <v>0</v>
      </c>
      <c r="FE14" s="184">
        <f>SUM(හාලිඇල!X150,හාලිඇල!X151)</f>
        <v>0</v>
      </c>
      <c r="FF14" s="184">
        <f>SUM(හාලිඇල!Y150,හාලිඇල!Y151)</f>
        <v>0</v>
      </c>
      <c r="FH14" s="184">
        <v>9</v>
      </c>
      <c r="FI14" s="778"/>
      <c r="FJ14" s="346" t="s">
        <v>105</v>
      </c>
      <c r="FK14" s="350">
        <f t="shared" si="10"/>
        <v>1</v>
      </c>
      <c r="FL14" s="350">
        <f>SUM(ඌවපරණගම!J131)/1000000</f>
        <v>0.6</v>
      </c>
      <c r="FM14" s="184">
        <f>SUM(ඌවපරණගම!M131)/1000000</f>
        <v>0</v>
      </c>
      <c r="FN14" s="184">
        <f>SUM(ඌවපරණගම!O131)</f>
        <v>1</v>
      </c>
      <c r="FO14" s="184">
        <f>SUM(ඌවපරණගම!P131)</f>
        <v>0</v>
      </c>
      <c r="FP14" s="184">
        <f>SUM(ඌවපරණගම!Q131)</f>
        <v>0</v>
      </c>
      <c r="FQ14" s="184">
        <f>SUM(ඌවපරණගම!R131)</f>
        <v>0</v>
      </c>
      <c r="FR14" s="184">
        <f>SUM(ඌවපරණගම!S131)</f>
        <v>0</v>
      </c>
      <c r="FS14" s="184">
        <f>SUM(ඌවපරණගම!T131)</f>
        <v>0</v>
      </c>
      <c r="FT14" s="184">
        <f>SUM(ඌවපරණගම!U131)</f>
        <v>0</v>
      </c>
      <c r="FU14" s="184">
        <f>SUM(ඌවපරණගම!V131)</f>
        <v>0</v>
      </c>
      <c r="FV14" s="184">
        <f>SUM(ඌවපරණගම!W131)</f>
        <v>0</v>
      </c>
      <c r="FW14" s="184">
        <f>SUM(ඌවපරණගම!X131)</f>
        <v>0</v>
      </c>
      <c r="FX14" s="184">
        <f>SUM(ඌවපරණගම!Y131)</f>
        <v>0</v>
      </c>
      <c r="FZ14" s="184">
        <v>9</v>
      </c>
      <c r="GA14" s="778"/>
      <c r="GB14" s="346" t="s">
        <v>105</v>
      </c>
      <c r="GC14" s="350">
        <f t="shared" si="11"/>
        <v>0</v>
      </c>
      <c r="GD14" s="346"/>
      <c r="GE14" s="233"/>
      <c r="GF14" s="233"/>
      <c r="GG14" s="233"/>
      <c r="GH14" s="233"/>
      <c r="GI14" s="233"/>
      <c r="GJ14" s="233"/>
      <c r="GK14" s="233"/>
      <c r="GL14" s="233"/>
      <c r="GM14" s="233"/>
      <c r="GN14" s="233"/>
      <c r="GO14" s="233"/>
      <c r="GP14" s="233"/>
      <c r="GR14" s="184">
        <v>9</v>
      </c>
      <c r="GS14" s="778"/>
      <c r="GT14" s="346" t="s">
        <v>105</v>
      </c>
      <c r="GU14" s="350">
        <f t="shared" si="12"/>
        <v>0</v>
      </c>
      <c r="GV14" s="346"/>
      <c r="GW14" s="233"/>
      <c r="GX14" s="233"/>
      <c r="GY14" s="233"/>
      <c r="GZ14" s="233"/>
      <c r="HA14" s="233"/>
      <c r="HB14" s="233"/>
      <c r="HC14" s="233"/>
      <c r="HD14" s="233"/>
      <c r="HE14" s="233"/>
      <c r="HF14" s="233"/>
      <c r="HG14" s="233"/>
      <c r="HH14" s="233"/>
      <c r="HJ14" s="184">
        <v>9</v>
      </c>
      <c r="HK14" s="778"/>
      <c r="HL14" s="346" t="s">
        <v>105</v>
      </c>
      <c r="HM14" s="350" t="e">
        <f t="shared" si="13"/>
        <v>#REF!</v>
      </c>
      <c r="HN14" s="346" t="e">
        <f>SUM(ඇල්ල!#REF!,ඇල්ල!#REF!,ඇල්ල!#REF!,ඇල්ල!#REF!)/1000000</f>
        <v>#REF!</v>
      </c>
      <c r="HO14" s="233" t="e">
        <f>SUM(ඇල්ල!#REF!,ඇල්ල!#REF!,ඇල්ල!#REF!,ඇල්ල!#REF!)/1000000</f>
        <v>#REF!</v>
      </c>
      <c r="HP14" s="184" t="e">
        <f>SUM(ඇල්ල!#REF!,ඇල්ල!#REF!,ඇල්ල!#REF!,ඇල්ල!#REF!)</f>
        <v>#REF!</v>
      </c>
      <c r="HQ14" s="184" t="e">
        <f>SUM(ඇල්ල!#REF!,ඇල්ල!#REF!,ඇල්ල!#REF!,ඇල්ල!#REF!)</f>
        <v>#REF!</v>
      </c>
      <c r="HR14" s="184" t="e">
        <f>SUM(ඇල්ල!#REF!,ඇල්ල!#REF!,ඇල්ල!#REF!,ඇල්ල!#REF!)</f>
        <v>#REF!</v>
      </c>
      <c r="HS14" s="184" t="e">
        <f>SUM(ඇල්ල!#REF!,ඇල්ල!#REF!,ඇල්ල!#REF!,ඇල්ල!#REF!)</f>
        <v>#REF!</v>
      </c>
      <c r="HT14" s="184" t="e">
        <f>SUM(ඇල්ල!#REF!,ඇල්ල!#REF!,ඇල්ල!#REF!,ඇල්ල!#REF!)</f>
        <v>#REF!</v>
      </c>
      <c r="HU14" s="184" t="e">
        <f>SUM(ඇල්ල!#REF!,ඇල්ල!#REF!,ඇල්ල!#REF!,ඇල්ල!#REF!)</f>
        <v>#REF!</v>
      </c>
      <c r="HV14" s="184" t="e">
        <f>SUM(ඇල්ල!#REF!,ඇල්ල!#REF!,ඇල්ල!#REF!,ඇල්ල!#REF!)</f>
        <v>#REF!</v>
      </c>
      <c r="HW14" s="184" t="e">
        <f>SUM(ඇල්ල!#REF!,ඇල්ල!#REF!,ඇල්ල!#REF!,ඇල්ල!#REF!)</f>
        <v>#REF!</v>
      </c>
      <c r="HX14" s="184" t="e">
        <f>SUM(ඇල්ල!#REF!,ඇල්ල!#REF!,ඇල්ල!#REF!,ඇල්ල!#REF!)</f>
        <v>#REF!</v>
      </c>
      <c r="HY14" s="184" t="e">
        <f>SUM(ඇල්ල!#REF!,ඇල්ල!#REF!,ඇල්ල!#REF!,ඇල්ල!#REF!)</f>
        <v>#REF!</v>
      </c>
      <c r="HZ14" s="184" t="e">
        <f>SUM(ඇල්ල!#REF!,ඇල්ල!#REF!,ඇල්ල!#REF!,ඇල්ල!#REF!)</f>
        <v>#REF!</v>
      </c>
      <c r="IB14" s="184">
        <v>9</v>
      </c>
      <c r="IC14" s="778"/>
      <c r="ID14" s="346" t="s">
        <v>105</v>
      </c>
      <c r="IE14" s="350">
        <f t="shared" si="14"/>
        <v>0</v>
      </c>
      <c r="IF14" s="346"/>
      <c r="IG14" s="233"/>
      <c r="IH14" s="233"/>
      <c r="II14" s="233"/>
      <c r="IJ14" s="233"/>
      <c r="IK14" s="233"/>
      <c r="IL14" s="233"/>
      <c r="IM14" s="233"/>
      <c r="IN14" s="233"/>
      <c r="IO14" s="233"/>
      <c r="IP14" s="233"/>
      <c r="IQ14" s="233"/>
      <c r="IR14" s="233"/>
      <c r="IT14" s="184">
        <v>9</v>
      </c>
      <c r="IU14" s="778"/>
      <c r="IV14" s="346" t="s">
        <v>105</v>
      </c>
      <c r="IW14" s="350">
        <f t="shared" si="15"/>
        <v>0</v>
      </c>
      <c r="IX14" s="346"/>
      <c r="IY14" s="233"/>
      <c r="IZ14" s="233"/>
      <c r="JA14" s="233"/>
      <c r="JB14" s="233"/>
      <c r="JC14" s="233"/>
      <c r="JD14" s="233"/>
      <c r="JE14" s="233"/>
      <c r="JF14" s="233"/>
      <c r="JG14" s="233"/>
      <c r="JH14" s="233"/>
      <c r="JI14" s="233"/>
      <c r="JJ14" s="233"/>
      <c r="JL14" s="184">
        <v>9</v>
      </c>
      <c r="JM14" s="778"/>
      <c r="JN14" s="346" t="s">
        <v>105</v>
      </c>
      <c r="JO14" s="350" t="e">
        <f t="shared" si="16"/>
        <v>#REF!</v>
      </c>
      <c r="JP14" s="350" t="e">
        <f t="shared" si="17"/>
        <v>#REF!</v>
      </c>
      <c r="JQ14" s="350" t="e">
        <f t="shared" si="18"/>
        <v>#REF!</v>
      </c>
      <c r="JR14" s="350" t="e">
        <f t="shared" si="19"/>
        <v>#REF!</v>
      </c>
      <c r="JS14" s="350" t="e">
        <f t="shared" si="20"/>
        <v>#REF!</v>
      </c>
      <c r="JT14" s="350" t="e">
        <f t="shared" si="21"/>
        <v>#REF!</v>
      </c>
      <c r="JU14" s="350" t="e">
        <f t="shared" si="22"/>
        <v>#REF!</v>
      </c>
      <c r="JV14" s="350" t="e">
        <f t="shared" si="23"/>
        <v>#REF!</v>
      </c>
      <c r="JW14" s="350" t="e">
        <f t="shared" si="24"/>
        <v>#REF!</v>
      </c>
      <c r="JX14" s="350" t="e">
        <f t="shared" si="25"/>
        <v>#REF!</v>
      </c>
      <c r="JY14" s="350" t="e">
        <f t="shared" si="26"/>
        <v>#REF!</v>
      </c>
      <c r="JZ14" s="350" t="e">
        <f t="shared" si="27"/>
        <v>#REF!</v>
      </c>
      <c r="KA14" s="350" t="e">
        <f t="shared" si="28"/>
        <v>#REF!</v>
      </c>
      <c r="KB14" s="350" t="e">
        <f t="shared" si="29"/>
        <v>#REF!</v>
      </c>
    </row>
    <row r="15" spans="2:300" s="234" customFormat="1" ht="27" customHeight="1">
      <c r="B15" s="184">
        <v>10</v>
      </c>
      <c r="C15" s="778"/>
      <c r="D15" s="347" t="s">
        <v>106</v>
      </c>
      <c r="E15" s="350">
        <f t="shared" si="1"/>
        <v>0</v>
      </c>
      <c r="F15" s="347"/>
      <c r="G15" s="233"/>
      <c r="H15" s="233"/>
      <c r="I15" s="233"/>
      <c r="J15" s="233"/>
      <c r="K15" s="233"/>
      <c r="L15" s="233"/>
      <c r="M15" s="233"/>
      <c r="N15" s="233"/>
      <c r="O15" s="233"/>
      <c r="P15" s="233"/>
      <c r="Q15" s="233"/>
      <c r="R15" s="233"/>
      <c r="T15" s="184">
        <v>10</v>
      </c>
      <c r="U15" s="778"/>
      <c r="V15" s="347" t="s">
        <v>106</v>
      </c>
      <c r="W15" s="350">
        <f t="shared" si="2"/>
        <v>0</v>
      </c>
      <c r="X15" s="347"/>
      <c r="Y15" s="233"/>
      <c r="Z15" s="233"/>
      <c r="AA15" s="233"/>
      <c r="AB15" s="233"/>
      <c r="AC15" s="233"/>
      <c r="AD15" s="233"/>
      <c r="AE15" s="233"/>
      <c r="AF15" s="233"/>
      <c r="AG15" s="233"/>
      <c r="AH15" s="233"/>
      <c r="AI15" s="233"/>
      <c r="AJ15" s="233"/>
      <c r="AL15" s="184">
        <v>10</v>
      </c>
      <c r="AM15" s="778"/>
      <c r="AN15" s="347" t="s">
        <v>106</v>
      </c>
      <c r="AO15" s="350">
        <f t="shared" si="3"/>
        <v>0</v>
      </c>
      <c r="AP15" s="347"/>
      <c r="AQ15" s="233"/>
      <c r="AR15" s="233"/>
      <c r="AS15" s="233"/>
      <c r="AT15" s="233"/>
      <c r="AU15" s="233"/>
      <c r="AV15" s="233"/>
      <c r="AW15" s="233"/>
      <c r="AX15" s="233"/>
      <c r="AY15" s="233"/>
      <c r="AZ15" s="233"/>
      <c r="BA15" s="233"/>
      <c r="BB15" s="233"/>
      <c r="BD15" s="184">
        <v>10</v>
      </c>
      <c r="BE15" s="778"/>
      <c r="BF15" s="347" t="s">
        <v>106</v>
      </c>
      <c r="BG15" s="350">
        <f t="shared" si="4"/>
        <v>0</v>
      </c>
      <c r="BH15" s="347"/>
      <c r="BI15" s="233"/>
      <c r="BJ15" s="233"/>
      <c r="BK15" s="233"/>
      <c r="BL15" s="233"/>
      <c r="BM15" s="233"/>
      <c r="BN15" s="233"/>
      <c r="BO15" s="233"/>
      <c r="BP15" s="233"/>
      <c r="BQ15" s="233"/>
      <c r="BR15" s="233"/>
      <c r="BS15" s="233"/>
      <c r="BT15" s="233"/>
      <c r="BV15" s="184">
        <v>10</v>
      </c>
      <c r="BW15" s="778"/>
      <c r="BX15" s="347" t="s">
        <v>106</v>
      </c>
      <c r="BY15" s="350">
        <f t="shared" si="5"/>
        <v>0</v>
      </c>
      <c r="BZ15" s="347"/>
      <c r="CA15" s="233"/>
      <c r="CB15" s="233"/>
      <c r="CC15" s="233"/>
      <c r="CD15" s="233"/>
      <c r="CE15" s="233"/>
      <c r="CF15" s="233"/>
      <c r="CG15" s="233"/>
      <c r="CH15" s="233"/>
      <c r="CI15" s="233"/>
      <c r="CJ15" s="233"/>
      <c r="CK15" s="233"/>
      <c r="CL15" s="233"/>
      <c r="CN15" s="184">
        <v>10</v>
      </c>
      <c r="CO15" s="778"/>
      <c r="CP15" s="347" t="s">
        <v>106</v>
      </c>
      <c r="CQ15" s="350">
        <f t="shared" si="6"/>
        <v>72</v>
      </c>
      <c r="CR15" s="355">
        <f>SUM(පස්සර!J122,පස්සර!J123,පස්සර!J124,පස්සර!J125,පස්සර!J126,පස්සර!J127,පස්සර!J128,පස්සර!J129,පස්සර!J130,පස්සර!J131,පස්සර!J132,පස්සර!J133,පස්සර!J134,පස්සර!J135,පස්සර!J136,පස්සර!J137,පස්සර!J138,පස්සර!J139,පස්සර!J140,පස්සර!J141,පස්සර!J142,පස්සර!J143,පස්සර!J144,පස්සර!J145,පස්සර!J146,පස්සර!J147,පස්සර!J148,පස්සර!J149,පස්සර!J150,පස්සර!J151,පස්සර!J152,පස්සර!J153,පස්සර!J154,පස්සර!J155,පස්සර!J156,පස්සර!J157,පස්සර!J158,පස්සර!J159,පස්සර!J160,පස්සර!J161,පස්සර!J162,පස්සර!J163,පස්සර!J164,පස්සර!J165,පස්සර!J166,පස්සර!J167,පස්සර!J168,පස්සර!J169,පස්සර!J170,පස්සර!J171,පස්සර!J172,පස්සර!J173,පස්සර!J174,පස්සර!J175,පස්සර!J176,පස්සර!J177,පස්සර!J178,පස්සර!J179,පස්සර!J180,පස්සර!J181,පස්සර!J182,පස්සර!J183,පස්සර!J184,පස්සර!J185,පස්සර!J186,පස්සර!J187,පස්සර!J188,පස්සර!J189,පස්සර!J190,පස්සර!J191,පස්සර!J192,පස්සර!J193)/1000000</f>
        <v>21.6</v>
      </c>
      <c r="CS15" s="184">
        <f>SUM(පස්සර!M122,පස්සර!M123,පස්සර!M124,පස්සර!M125,පස්සර!M126,පස්සර!M127,පස්සර!M128,පස්සර!M129,පස්සර!M130,පස්සර!M131,පස්සර!M132,පස්සර!M133,පස්සර!M134,පස්සර!M135,පස්සර!M136,පස්සර!M137,පස්සර!M138,පස්සර!M139,පස්සර!M140,පස්සර!M141,පස්සර!M142,පස්සර!M143,පස්සර!M144,පස්සර!M145,පස්සර!M146,පස්සර!M147,පස්සර!M148,පස්සර!M149,පස්සර!M150,පස්සර!M151,පස්සර!M152,පස්සර!M153,පස්සර!M154,පස්සර!M155,පස්සර!M156,පස්සර!M157,පස්සර!M158,පස්සර!M159,පස්සර!M160,පස්සර!M161,පස්සර!M162,පස්සර!M163,පස්සර!M164,පස්සර!M165,පස්සර!M166,පස්සර!M167,පස්සර!M168,පස්සර!M169,පස්සර!M170,පස්සර!M171,පස්සර!M172,පස්සර!M173,පස්සර!M174,පස්සර!M175,පස්සර!M176,පස්සර!M177,පස්සර!M178,පස්සර!M179,පස්සර!M180,පස්සර!M181,පස්සර!M182,පස්සර!M183,පස්සර!M184,පස්සර!M185,පස්සර!M186,පස්සර!M187,පස්සර!M188,පස්සර!M189,පස්සර!M190,පස්සර!M191,පස්සර!M192,පස්සර!M193)/1000000</f>
        <v>0</v>
      </c>
      <c r="CT15" s="184">
        <f>SUM(පස්සර!O122,පස්සර!O123,පස්සර!O124,පස්සර!O125,පස්සර!O126,පස්සර!O127,පස්සර!O128,පස්සර!O129,පස්සර!O130,පස්සර!O131,පස්සර!O132,පස්සර!O133,පස්සර!O134,පස්සර!O135,පස්සර!O136,පස්සර!O137,පස්සර!O138,පස්සර!O139,පස්සර!O140,පස්සර!O141,පස්සර!O142,පස්සර!O143,පස්සර!O144,පස්සර!O145,පස්සර!O146,පස්සර!O147,පස්සර!O148,පස්සර!O149,පස්සර!O150,පස්සර!O151,පස්සර!O152,පස්සර!O153,පස්සර!O154,පස්සර!O155,පස්සර!O156,පස්සර!O157,පස්සර!O158,පස්සර!O159,පස්සර!O160,පස්සර!O161,පස්සර!O162,පස්සර!O163,පස්සර!O164,පස්සර!O165,පස්සර!O166,පස්සර!O167,පස්සර!O168,පස්සර!O169,පස්සර!O170,පස්සර!O171,පස්සර!O172,පස්සර!O173,පස්සර!O174,පස්සර!O175,පස්සර!O176,පස්සර!O177,පස්සර!O178,පස්සර!O179,පස්සර!O180,පස්සර!O181,පස්සර!O182,පස්සර!O183,පස්සර!O184,පස්සර!O185,පස්සර!O186,පස්සර!O187,පස්සර!O188,පස්සර!O189,පස්සර!O190,පස්සර!O191,පස්සර!O192,පස්සර!O193)</f>
        <v>72</v>
      </c>
      <c r="CU15" s="184">
        <f>SUM(පස්සර!P122,පස්සර!P123,පස්සර!P124,පස්සර!P125,පස්සර!P126,පස්සර!P127,පස්සර!P128,පස්සර!P129,පස්සර!P130,පස්සර!P131,පස්සර!P132,පස්සර!P133,පස්සර!P134,පස්සර!P135,පස්සර!P136,පස්සර!P137,පස්සර!P138,පස්සර!P139,පස්සර!P140,පස්සර!P141,පස්සර!P142,පස්සර!P143,පස්සර!P144,පස්සර!P145,පස්සර!P146,පස්සර!P147,පස්සර!P148,පස්සර!P149,පස්සර!P150,පස්සර!P151,පස්සර!P152,පස්සර!P153,පස්සර!P154,පස්සර!P155,පස්සර!P156,පස්සර!P157,පස්සර!P158,පස්සර!P159,පස්සර!P160,පස්සර!P161,පස්සර!P162,පස්සර!P163,පස්සර!P164,පස්සර!P165,පස්සර!P166,පස්සර!P167,පස්සර!P168,පස්සර!P169,පස්සර!P170,පස්සර!P171,පස්සර!P172,පස්සර!P173,පස්සර!P174,පස්සර!P175,පස්සර!P176,පස්සර!P177,පස්සර!P178,පස්සර!P179,පස්සර!P180,පස්සර!P181,පස්සර!P182,පස්සර!P183,පස්සර!P184,පස්සර!P185,පස්සර!P186,පස්සර!P187,පස්සර!P188,පස්සර!P189,පස්සර!P190,පස්සර!P191,පස්සර!P192,පස්සර!P193)</f>
        <v>0</v>
      </c>
      <c r="CV15" s="184">
        <f>SUM(පස්සර!Q122,පස්සර!Q123,පස්සර!Q124,පස්සර!Q125,පස්සර!Q126,පස්සර!Q127,පස්සර!Q128,පස්සර!Q129,පස්සර!Q130,පස්සර!Q131,පස්සර!Q132,පස්සර!Q133,පස්සර!Q134,පස්සර!Q135,පස්සර!Q136,පස්සර!Q137,පස්සර!Q138,පස්සර!Q139,පස්සර!Q140,පස්සර!Q141,පස්සර!Q142,පස්සර!Q143,පස්සර!Q144,පස්සර!Q145,පස්සර!Q146,පස්සර!Q147,පස්සර!Q148,පස්සර!Q149,පස්සර!Q150,පස්සර!Q151,පස්සර!Q152,පස්සර!Q153,පස්සර!Q154,පස්සර!Q155,පස්සර!Q156,පස්සර!Q157,පස්සර!Q158,පස්සර!Q159,පස්සර!Q160,පස්සර!Q161,පස්සර!Q162,පස්සර!Q163,පස්සර!Q164,පස්සර!Q165,පස්සර!Q166,පස්සර!Q167,පස්සර!Q168,පස්සර!Q169,පස්සර!Q170,පස්සර!Q171,පස්සර!Q172,පස්සර!Q173,පස්සර!Q174,පස්සර!Q175,පස්සර!Q176,පස්සර!Q177,පස්සර!Q178,පස්සර!Q179,පස්සර!Q180,පස්සර!Q181,පස්සර!Q182,පස්සර!Q183,පස්සර!Q184,පස්සර!Q185,පස්සර!Q186,පස්සර!Q187,පස්සර!Q188,පස්සර!Q189,පස්සර!Q190,පස්සර!Q191,පස්සර!Q192,පස්සර!Q193)</f>
        <v>0</v>
      </c>
      <c r="CW15" s="184">
        <f>SUM(පස්සර!R122,පස්සර!R123,පස්සර!R124,පස්සර!R125,පස්සර!R126,පස්සර!R127,පස්සර!R128,පස්සර!R129,පස්සර!R130,පස්සර!R131,පස්සර!R132,පස්සර!R133,පස්සර!R134,පස්සර!R135,පස්සර!R136,පස්සර!R137,පස්සර!R138,පස්සර!R139,පස්සර!R140,පස්සර!R141,පස්සර!R142,පස්සර!R143,පස්සර!R144,පස්සර!R145,පස්සර!R146,පස්සර!R147,පස්සර!R148,පස්සර!R149,පස්සර!R150,පස්සර!R151,පස්සර!R152,පස්සර!R153,පස්සර!R154,පස්සර!R155,පස්සර!R156,පස්සර!R157,පස්සර!R158,පස්සර!R159,පස්සර!R160,පස්සර!R161,පස්සර!R162,පස්සර!R163,පස්සර!R164,පස්සර!R165,පස්සර!R166,පස්සර!R167,පස්සර!R168,පස්සර!R169,පස්සර!R170,පස්සර!R171,පස්සර!R172,පස්සර!R173,පස්සර!R174,පස්සර!R175,පස්සර!R176,පස්සර!R177,පස්සර!R178,පස්සර!R179,පස්සර!R180,පස්සර!R181,පස්සර!R182,පස්සර!R183,පස්සර!R184,පස්සර!R185,පස්සර!R186,පස්සර!R187,පස්සර!R188,පස්සර!R189,පස්සර!R190,පස්සර!R191,පස්සර!R192,පස්සර!R193)</f>
        <v>0</v>
      </c>
      <c r="CX15" s="184">
        <f>SUM(පස්සර!S122,පස්සර!S123,පස්සර!S124,පස්සර!S125,පස්සර!S126,පස්සර!S127,පස්සර!S128,පස්සර!S129,පස්සර!S130,පස්සර!S131,පස්සර!S132,පස්සර!S133,පස්සර!S134,පස්සර!S135,පස්සර!S136,පස්සර!S137,පස්සර!S138,පස්සර!S139,පස්සර!S140,පස්සර!S141,පස්සර!S142,පස්සර!S143,පස්සර!S144,පස්සර!S145,පස්සර!S146,පස්සර!S147,පස්සර!S148,පස්සර!S149,පස්සර!S150,පස්සර!S151,පස්සර!S152,පස්සර!S153,පස්සර!S154,පස්සර!S155,පස්සර!S156,පස්සර!S157,පස්සර!S158,පස්සර!S159,පස්සර!S160,පස්සර!S161,පස්සර!S162,පස්සර!S163,පස්සර!S164,පස්සර!S165,පස්සර!S166,පස්සර!S167,පස්සර!S168,පස්සර!S169,පස්සර!S170,පස්සර!S171,පස්සර!S172,පස්සර!S173,පස්සර!S174,පස්සර!S175,පස්සර!S176,පස්සර!S177,පස්සර!S178,පස්සර!S179,පස්සර!S180,පස්සර!S181,පස්සර!S182,පස්සර!S183,පස්සර!S184,පස්සර!S185,පස්සර!S186,පස්සර!S187,පස්සර!S188,පස්සර!S189,පස්සර!S190,පස්සර!S191,පස්සර!S192,පස්සර!S193)</f>
        <v>0</v>
      </c>
      <c r="CY15" s="184">
        <f>SUM(පස්සර!T122,පස්සර!T123,පස්සර!T124,පස්සර!T125,පස්සර!T126,පස්සර!T127,පස්සර!T128,පස්සර!T129,පස්සර!T130,පස්සර!T131,පස්සර!T132,පස්සර!T133,පස්සර!T134,පස්සර!T135,පස්සර!T136,පස්සර!T137,පස්සර!T138,පස්සර!T139,පස්සර!T140,පස්සර!T141,පස්සර!T142,පස්සර!T143,පස්සර!T144,පස්සර!T145,පස්සර!T146,පස්සර!T147,පස්සර!T148,පස්සර!T149,පස්සර!T150,පස්සර!T151,පස්සර!T152,පස්සර!T153,පස්සර!T154,පස්සර!T155,පස්සර!T156,පස්සර!T157,පස්සර!T158,පස්සර!T159,පස්සර!T160,පස්සර!T161,පස්සර!T162,පස්සර!T163,පස්සර!T164,පස්සර!T165,පස්සර!T166,පස්සර!T167,පස්සර!T168,පස්සර!T169,පස්සර!T170,පස්සර!T171,පස්සර!T172,පස්සර!T173,පස්සර!T174,පස්සර!T175,පස්සර!T176,පස්සර!T177,පස්සර!T178,පස්සර!T179,පස්සර!T180,පස්සර!T181,පස්සර!T182,පස්සර!T183,පස්සර!T184,පස්සර!T185,පස්සර!T186,පස්සර!T187,පස්සර!T188,පස්සර!T189,පස්සර!T190,පස්සර!T191,පස්සර!T192,පස්සර!T193)</f>
        <v>0</v>
      </c>
      <c r="CZ15" s="184">
        <f>SUM(පස්සර!U122,පස්සර!U123,පස්සර!U124,පස්සර!U125,පස්සර!U126,පස්සර!U127,පස්සර!U128,පස්සර!U129,පස්සර!U130,පස්සර!U131,පස්සර!U132,පස්සර!U133,පස්සර!U134,පස්සර!U135,පස්සර!U136,පස්සර!U137,පස්සර!U138,පස්සර!U139,පස්සර!U140,පස්සර!U141,පස්සර!U142,පස්සර!U143,පස්සර!U144,පස්සර!U145,පස්සර!U146,පස්සර!U147,පස්සර!U148,පස්සර!U149,පස්සර!U150,පස්සර!U151,පස්සර!U152,පස්සර!U153,පස්සර!U154,පස්සර!U155,පස්සර!U156,පස්සර!U157,පස්සර!U158,පස්සර!U159,පස්සර!U160,පස්සර!U161,පස්සර!U162,පස්සර!U163,පස්සර!U164,පස්සර!U165,පස්සර!U166,පස්සර!U167,පස්සර!U168,පස්සර!U169,පස්සර!U170,පස්සර!U171,පස්සර!U172,පස්සර!U173,පස්සර!U174,පස්සර!U175,පස්සර!U176,පස්සර!U177,පස්සර!U178,පස්සර!U179,පස්සර!U180,පස්සර!U181,පස්සර!U182,පස්සර!U183,පස්සර!U184,පස්සර!U185,පස්සර!U186,පස්සර!U187,පස්සර!U188,පස්සර!U189,පස්සර!U190,පස්සර!U191,පස්සර!U192,පස්සර!U193)</f>
        <v>0</v>
      </c>
      <c r="DA15" s="184">
        <f>SUM(පස්සර!V122,පස්සර!V123,පස්සර!V124,පස්සර!V125,පස්සර!V126,පස්සර!V127,පස්සර!V128,පස්සර!V129,පස්සර!V130,පස්සර!V131,පස්සර!V132,පස්සර!V133,පස්සර!V134,පස්සර!V135,පස්සර!V136,පස්සර!V137,පස්සර!V138,පස්සර!V139,පස්සර!V140,පස්සර!V141,පස්සර!V142,පස්සර!V143,පස්සර!V144,පස්සර!V145,පස්සර!V146,පස්සර!V147,පස්සර!V148,පස්සර!V149,පස්සර!V150,පස්සර!V151,පස්සර!V152,පස්සර!V153,පස්සර!V154,පස්සර!V155,පස්සර!V156,පස්සර!V157,පස්සර!V158,පස්සර!V159,පස්සර!V160,පස්සර!V161,පස්සර!V162,පස්සර!V163,පස්සර!V164,පස්සර!V165,පස්සර!V166,පස්සර!V167,පස්සර!V168,පස්සර!V169,පස්සර!V170,පස්සර!V171,පස්සර!V172,පස්සර!V173,පස්සර!V174,පස්සර!V175,පස්සර!V176,පස්සර!V177,පස්සර!V178,පස්සර!V179,පස්සර!V180,පස්සර!V181,පස්සර!V182,පස්සර!V183,පස්සර!V184,පස්සර!V185,පස්සර!V186,පස්සර!V187,පස්සර!V188,පස්සර!V189,පස්සර!V190,පස්සර!V191,පස්සර!V192,පස්සර!V193)</f>
        <v>0</v>
      </c>
      <c r="DB15" s="184">
        <f>SUM(පස්සර!W122,පස්සර!W123,පස්සර!W124,පස්සර!W125,පස්සර!W126,පස්සර!W127,පස්සර!W128,පස්සර!W129,පස්සර!W130,පස්සර!W131,පස්සර!W132,පස්සර!W133,පස්සර!W134,පස්සර!W135,පස්සර!W136,පස්සර!W137,පස්සර!W138,පස්සර!W139,පස්සර!W140,පස්සර!W141,පස්සර!W142,පස්සර!W143,පස්සර!W144,පස්සර!W145,පස්සර!W146,පස්සර!W147,පස්සර!W148,පස්සර!W149,පස්සර!W150,පස්සර!W151,පස්සර!W152,පස්සර!W153,පස්සර!W154,පස්සර!W155,පස්සර!W156,පස්සර!W157,පස්සර!W158,පස්සර!W159,පස්සර!W160,පස්සර!W161,පස්සර!W162,පස්සර!W163,පස්සර!W164,පස්සර!W165,පස්සර!W166,පස්සර!W167,පස්සර!W168,පස්සර!W169,පස්සර!W170,පස්සර!W171,පස්සර!W172,පස්සර!W173,පස්සර!W174,පස්සර!W175,පස්සර!W176,පස්සර!W177,පස්සර!W178,පස්සර!W179,පස්සර!W180,පස්සර!W181,පස්සර!W182,පස්සර!W183,පස්සර!W184,පස්සර!W185,පස්සර!W186,පස්සර!W187,පස්සර!W188,පස්සර!W189,පස්සර!W190,පස්සර!W191,පස්සර!W192,පස්සර!W193)</f>
        <v>0</v>
      </c>
      <c r="DC15" s="184">
        <f>SUM(පස්සර!X122,පස්සර!X123,පස්සර!X124,පස්සර!X125,පස්සර!X126,පස්සර!X127,පස්සර!X128,පස්සර!X129,පස්සර!X130,පස්සර!X131,පස්සර!X132,පස්සර!X133,පස්සර!X134,පස්සර!X135,පස්සර!X136,පස්සර!X137,පස්සර!X138,පස්සර!X139,පස්සර!X140,පස්සර!X141,පස්සර!X142,පස්සර!X143,පස්සර!X144,පස්සර!X145,පස්සර!X146,පස්සර!X147,පස්සර!X148,පස්සර!X149,පස්සර!X150,පස්සර!X151,පස්සර!X152,පස්සර!X153,පස්සර!X154,පස්සර!X155,පස්සර!X156,පස්සර!X157,පස්සර!X158,පස්සර!X159,පස්සර!X160,පස්සර!X161,පස්සර!X162,පස්සර!X163,පස්සර!X164,පස්සර!X165,පස්සර!X166,පස්සර!X167,පස්සර!X168,පස්සර!X169,පස්සර!X170,පස්සර!X171,පස්සර!X172,පස්සර!X173,පස්සර!X174,පස්සර!X175,පස්සර!X176,පස්සර!X177,පස්සර!X178,පස්සර!X179,පස්සර!X180,පස්සර!X181,පස්සර!X182,පස්සර!X183,පස්සර!X184,පස්සර!X185,පස්සර!X186,පස්සර!X187,පස්සර!X188,පස්සර!X189,පස්සර!X190,පස්සර!X191,පස්සර!X192,පස්සර!X193)</f>
        <v>0</v>
      </c>
      <c r="DD15" s="184">
        <f>SUM(පස්සර!Y122,පස්සර!Y123,පස්සර!Y124,පස්සර!Y125,පස්සර!Y126,පස්සර!Y127,පස්සර!Y128,පස්සර!Y129,පස්සර!Y130,පස්සර!Y131,පස්සර!Y132,පස්සර!Y133,පස්සර!Y134,පස්සර!Y135,පස්සර!Y136,පස්සර!Y137,පස්සර!Y138,පස්සර!Y139,පස්සර!Y140,පස්සර!Y141,පස්සර!Y142,පස්සර!Y143,පස්සර!Y144,පස්සර!Y145,පස්සර!Y146,පස්සර!Y147,පස්සර!Y148,පස්සර!Y149,පස්සර!Y150,පස්සර!Y151,පස්සර!Y152,පස්සර!Y153,පස්සර!Y154,පස්සර!Y155,පස්සර!Y156,පස්සර!Y157,පස්සර!Y158,පස්සර!Y159,පස්සර!Y160,පස්සර!Y161,පස්සර!Y162,පස්සර!Y163,පස්සර!Y164,පස්සර!Y165,පස්සර!Y166,පස්සර!Y167,පස්සර!Y168,පස්සර!Y169,පස්සර!Y170,පස්සර!Y171,පස්සර!Y172,පස්සර!Y173,පස්සර!Y174,පස්සර!Y175,පස්සර!Y176,පස්සර!Y177,පස්සර!Y178,පස්සර!Y179,පස්සර!Y180,පස්සර!Y181,පස්සර!Y182,පස්සර!Y183,පස්සර!Y184,පස්සර!Y185,පස්සර!Y186,පස්සර!Y187,පස්සර!Y188,පස්සර!Y189,පස්සර!Y190,පස්සර!Y191,පස්සර!Y192,පස්සර!Y193)</f>
        <v>0</v>
      </c>
      <c r="DF15" s="184">
        <v>10</v>
      </c>
      <c r="DG15" s="778"/>
      <c r="DH15" s="347" t="s">
        <v>106</v>
      </c>
      <c r="DI15" s="350">
        <f t="shared" si="7"/>
        <v>61</v>
      </c>
      <c r="DJ15" s="354">
        <f>SUM(ලුණුගල!J106,ලුණුගල!J107,ලුණුගල!J108,ලුණුගල!J109,ලුණුගල!J110,ලුණුගල!J111,ලුණුගල!J112,ලුණුගල!J113,ලුණුගල!J114,ලුණුගල!J115,ලුණුගල!J116,ලුණුගල!J117,ලුණුගල!J118,ලුණුගල!J119,ලුණුගල!J120,ලුණුගල!J121,ලුණුගල!J122,ලුණුගල!J123,ලුණුගල!J124,ලුණුගල!J125,ලුණුගල!J126,ලුණුගල!J127,ලුණුගල!J128,ලුණුගල!J129,ලුණුගල!J130,ලුණුගල!J131,ලුණුගල!J132,ලුණුගල!J133,ලුණුගල!J134,ලුණුගල!J135,ලුණුගල!J136,ලුණුගල!J137,ලුණුගල!J138,ලුණුගල!J139,ලුණුගල!J140,ලුණුගල!J141,ලුණුගල!J142,ලුණුගල!J143,ලුණුගල!J144,ලුණුගල!J145,ලුණුගල!J146,ලුණුගල!J147,ලුණුගල!J148,ලුණුගල!J149,ලුණුගල!J150,ලුණුගල!J151,ලුණුගල!J152,ලුණුගල!J153,ලුණුගල!J154,ලුණුගල!J155,ලුණුගල!J156,ලුණුගල!J157,ලුණුගල!J158,ලුණුගල!J159,ලුණුගල!J160,ලුණුගල!J161,ලුණුගල!J162,ලුණුගල!J163,ලුණුගල!J164,ලුණුගල!J165,ලුණුගල!J166)/1000000</f>
        <v>18.3</v>
      </c>
      <c r="DK15" s="233">
        <f>SUM(ලුණුගල!M106,ලුණුගල!M107,ලුණුගල!M108,ලුණුගල!M109,ලුණුගල!M110,ලුණුගල!M111,ලුණුගල!M112,ලුණුගල!M113,ලුණුගල!M114,ලුණුගල!M115,ලුණුගල!M116,ලුණුගල!M117,ලුණුගල!M118,ලුණුගල!M119,ලුණුගල!M120,ලුණුගල!M121,ලුණුගල!M122,ලුණුගල!M123,ලුණුගල!M124,ලුණුගල!M125,ලුණුගල!M126,ලුණුගල!M127,ලුණුගල!M128,ලුණුගල!M129,ලුණුගල!M130,ලුණුගල!M131,ලුණුගල!M132,ලුණුගල!M133,ලුණුගල!M134,ලුණුගල!M135,ලුණුගල!M136,ලුණුගල!M137,ලුණුගල!M138,ලුණුගල!M139,ලුණුගල!M140,ලුණුගල!M141,ලුණුගල!M142,ලුණුගල!M143,ලුණුගල!M144,ලුණුගල!M145,ලුණුගල!M146,ලුණුගල!M147,ලුණුගල!M148,ලුණුගල!M149,ලුණුගල!M150,ලුණුගල!M151,ලුණුගල!M152,ලුණුගල!M153,ලුණුගල!M154,ලුණුගල!M155,ලුණුගල!M156,ලුණුගල!M157,ලුණුගල!M158,ලුණුගල!M159,ලුණුගල!M160,ලුණුගල!M161,ලුණුගල!M162,ලුණුගල!M163,ලුණුගල!M164,ලුණුගල!M165,ලුණුගල!M166)/1000000</f>
        <v>0</v>
      </c>
      <c r="DL15" s="184">
        <f>SUM(ලුණුගල!O106,ලුණුගල!O107,ලුණුගල!O108,ලුණුගල!O109,ලුණුගල!O110,ලුණුගල!O111,ලුණුගල!O112,ලුණුගල!O113,ලුණුගල!O114,ලුණුගල!O115,ලුණුගල!O116,ලුණුගල!O117,ලුණුගල!O118,ලුණුගල!O119,ලුණුගල!O120,ලුණුගල!O121,ලුණුගල!O122,ලුණුගල!O123,ලුණුගල!O124,ලුණුගල!O125,ලුණුගල!O126,ලුණුගල!O127,ලුණුගල!O128,ලුණුගල!O129,ලුණුගල!O130,ලුණුගල!O131,ලුණුගල!O132,ලුණුගල!O133,ලුණුගල!O134,ලුණුගල!O135,ලුණුගල!O136,ලුණුගල!O137,ලුණුගල!O138,ලුණුගල!O139,ලුණුගල!O140,ලුණුගල!O141,ලුණුගල!O142,ලුණුගල!O143,ලුණුගල!O144,ලුණුගල!O145,ලුණුගල!O146,ලුණුගල!O147,ලුණුගල!O148,ලුණුගල!O149,ලුණුගල!O150,ලුණුගල!O151,ලුණුගල!O152,ලුණුගල!O153,ලුණුගල!O154,ලුණුගල!O155,ලුණුගල!O156,ලුණුගල!O157,ලුණුගල!O158,ලුණුගල!O159,ලුණුගල!O160,ලුණුගල!O161,ලුණුගල!O162,ලුණුගල!O163,ලුණුගල!O164,ලුණුගල!O165,ලුණුගල!O166)</f>
        <v>61</v>
      </c>
      <c r="DM15" s="184">
        <f>SUM(ලුණුගල!P106,ලුණුගල!P107,ලුණුගල!P108,ලුණුගල!P109,ලුණුගල!P110,ලුණුගල!P111,ලුණුගල!P112,ලුණුගල!P113,ලුණුගල!P114,ලුණුගල!P115,ලුණුගල!P116,ලුණුගල!P117,ලුණුගල!P118,ලුණුගල!P119,ලුණුගල!P120,ලුණුගල!P121,ලුණුගල!P122,ලුණුගල!P123,ලුණුගල!P124,ලුණුගල!P125,ලුණුගල!P126,ලුණුගල!P127,ලුණුගල!P128,ලුණුගල!P129,ලුණුගල!P130,ලුණුගල!P131,ලුණුගල!P132,ලුණුගල!P133,ලුණුගල!P134,ලුණුගල!P135,ලුණුගල!P136,ලුණුගල!P137,ලුණුගල!P138,ලුණුගල!P139,ලුණුගල!P140,ලුණුගල!P141,ලුණුගල!P142,ලුණුගල!P143,ලුණුගල!P144,ලුණුගල!P145,ලුණුගල!P146,ලුණුගල!P147,ලුණුගල!P148,ලුණුගල!P149,ලුණුගල!P150,ලුණුගල!P151,ලුණුගල!P152,ලුණුගල!P153,ලුණුගල!P154,ලුණුගල!P155,ලුණුගල!P156,ලුණුගල!P157,ලුණුගල!P158,ලුණුගල!P159,ලුණුගල!P160,ලුණුගල!P161,ලුණුගල!P162,ලුණුගල!P163,ලුණුගල!P164,ලුණුගල!P165,ලුණුගල!P166)</f>
        <v>0</v>
      </c>
      <c r="DN15" s="184">
        <f>SUM(ලුණුගල!Q106,ලුණුගල!Q107,ලුණුගල!Q108,ලුණුගල!Q109,ලුණුගල!Q110,ලුණුගල!Q111,ලුණුගල!Q112,ලුණුගල!Q113,ලුණුගල!Q114,ලුණුගල!Q115,ලුණුගල!Q116,ලුණුගල!Q117,ලුණුගල!Q118,ලුණුගල!Q119,ලුණුගල!Q120,ලුණුගල!Q121,ලුණුගල!Q122,ලුණුගල!Q123,ලුණුගල!Q124,ලුණුගල!Q125,ලුණුගල!Q126,ලුණුගල!Q127,ලුණුගල!Q128,ලුණුගල!Q129,ලුණුගල!Q130,ලුණුගල!Q131,ලුණුගල!Q132,ලුණුගල!Q133,ලුණුගල!Q134,ලුණුගල!Q135,ලුණුගල!Q136,ලුණුගල!Q137,ලුණුගල!Q138,ලුණුගල!Q139,ලුණුගල!Q140,ලුණුගල!Q141,ලුණුගල!Q142,ලුණුගල!Q143,ලුණුගල!Q144,ලුණුගල!Q145,ලුණුගල!Q146,ලුණුගල!Q147,ලුණුගල!Q148,ලුණුගල!Q149,ලුණුගල!Q150,ලුණුගල!Q151,ලුණුගල!Q152,ලුණුගල!Q153,ලුණුගල!Q154,ලුණුගල!Q155,ලුණුගල!Q156,ලුණුගල!Q157,ලුණුගල!Q158,ලුණුගල!Q159,ලුණුගල!Q160,ලුණුගල!Q161,ලුණුගල!Q162,ලුණුගල!Q163,ලුණුගල!Q164,ලුණුගල!Q165,ලුණුගල!Q166)</f>
        <v>0</v>
      </c>
      <c r="DO15" s="184">
        <f>SUM(ලුණුගල!R106,ලුණුගල!R107,ලුණුගල!R108,ලුණුගල!R109,ලුණුගල!R110,ලුණුගල!R111,ලුණුගල!R112,ලුණුගල!R113,ලුණුගල!R114,ලුණුගල!R115,ලුණුගල!R116,ලුණුගල!R117,ලුණුගල!R118,ලුණුගල!R119,ලුණුගල!R120,ලුණුගල!R121,ලුණුගල!R122,ලුණුගල!R123,ලුණුගල!R124,ලුණුගල!R125,ලුණුගල!R126,ලුණුගල!R127,ලුණුගල!R128,ලුණුගල!R129,ලුණුගල!R130,ලුණුගල!R131,ලුණුගල!R132,ලුණුගල!R133,ලුණුගල!R134,ලුණුගල!R135,ලුණුගල!R136,ලුණුගල!R137,ලුණුගල!R138,ලුණුගල!R139,ලුණුගල!R140,ලුණුගල!R141,ලුණුගල!R142,ලුණුගල!R143,ලුණුගල!R144,ලුණුගල!R145,ලුණුගල!R146,ලුණුගල!R147,ලුණුගල!R148,ලුණුගල!R149,ලුණුගල!R150,ලුණුගල!R151,ලුණුගල!R152,ලුණුගල!R153,ලුණුගල!R154,ලුණුගල!R155,ලුණුගල!R156,ලුණුගල!R157,ලුණුගල!R158,ලුණුගල!R159,ලුණුගල!R160,ලුණුගල!R161,ලුණුගල!R162,ලුණුගල!R163,ලුණුගල!R164,ලුණුගල!R165,ලුණුගල!R166)</f>
        <v>0</v>
      </c>
      <c r="DP15" s="184">
        <f>SUM(ලුණුගල!S106,ලුණුගල!S107,ලුණුගල!S108,ලුණුගල!S109,ලුණුගල!S110,ලුණුගල!S111,ලුණුගල!S112,ලුණුගල!S113,ලුණුගල!S114,ලුණුගල!S115,ලුණුගල!S116,ලුණුගල!S117,ලුණුගල!S118,ලුණුගල!S119,ලුණුගල!S120,ලුණුගල!S121,ලුණුගල!S122,ලුණුගල!S123,ලුණුගල!S124,ලුණුගල!S125,ලුණුගල!S126,ලුණුගල!S127,ලුණුගල!S128,ලුණුගල!S129,ලුණුගල!S130,ලුණුගල!S131,ලුණුගල!S132,ලුණුගල!S133,ලුණුගල!S134,ලුණුගල!S135,ලුණුගල!S136,ලුණුගල!S137,ලුණුගල!S138,ලුණුගල!S139,ලුණුගල!S140,ලුණුගල!S141,ලුණුගල!S142,ලුණුගල!S143,ලුණුගල!S144,ලුණුගල!S145,ලුණුගල!S146,ලුණුගල!S147,ලුණුගල!S148,ලුණුගල!S149,ලුණුගල!S150,ලුණුගල!S151,ලුණුගල!S152,ලුණුගල!S153,ලුණුගල!S154,ලුණුගල!S155,ලුණුගල!S156,ලුණුගල!S157,ලුණුගල!S158,ලුණුගල!S159,ලුණුගල!S160,ලුණුගල!S161,ලුණුගල!S162,ලුණුගල!S163,ලුණුගල!S164,ලුණුගල!S165,ලුණුගල!S166)</f>
        <v>0</v>
      </c>
      <c r="DQ15" s="184">
        <f>SUM(ලුණුගල!T106,ලුණුගල!T107,ලුණුගල!T108,ලුණුගල!T109,ලුණුගල!T110,ලුණුගල!T111,ලුණුගල!T112,ලුණුගල!T113,ලුණුගල!T114,ලුණුගල!T115,ලුණුගල!T116,ලුණුගල!T117,ලුණුගල!T118,ලුණුගල!T119,ලුණුගල!T120,ලුණුගල!T121,ලුණුගල!T122,ලුණුගල!T123,ලුණුගල!T124,ලුණුගල!T125,ලුණුගල!T126,ලුණුගල!T127,ලුණුගල!T128,ලුණුගල!T129,ලුණුගල!T130,ලුණුගල!T131,ලුණුගල!T132,ලුණුගල!T133,ලුණුගල!T134,ලුණුගල!T135,ලුණුගල!T136,ලුණුගල!T137,ලුණුගල!T138,ලුණුගල!T139,ලුණුගල!T140,ලුණුගල!T141,ලුණුගල!T142,ලුණුගල!T143,ලුණුගල!T144,ලුණුගල!T145,ලුණුගල!T146,ලුණුගල!T147,ලුණුගල!T148,ලුණුගල!T149,ලුණුගල!T150,ලුණුගල!T151,ලුණුගල!T152,ලුණුගල!T153,ලුණුගල!T154,ලුණුගල!T155,ලුණුගල!T156,ලුණුගල!T157,ලුණුගල!T158,ලුණුගල!T159,ලුණුගල!T160,ලුණුගල!T161,ලුණුගල!T162,ලුණුගල!T163,ලුණුගල!T164,ලුණුගල!T165,ලුණුගල!T166)</f>
        <v>0</v>
      </c>
      <c r="DR15" s="184">
        <f>SUM(ලුණුගල!U106,ලුණුගල!U107,ලුණුගල!U108,ලුණුගල!U109,ලුණුගල!U110,ලුණුගල!U111,ලුණුගල!U112,ලුණුගල!U113,ලුණුගල!U114,ලුණුගල!U115,ලුණුගල!U116,ලුණුගල!U117,ලුණුගල!U118,ලුණුගල!U119,ලුණුගල!U120,ලුණුගල!U121,ලුණුගල!U122,ලුණුගල!U123,ලුණුගල!U124,ලුණුගල!U125,ලුණුගල!U126,ලුණුගල!U127,ලුණුගල!U128,ලුණුගල!U129,ලුණුගල!U130,ලුණුගල!U131,ලුණුගල!U132,ලුණුගල!U133,ලුණුගල!U134,ලුණුගල!U135,ලුණුගල!U136,ලුණුගල!U137,ලුණුගල!U138,ලුණුගල!U139,ලුණුගල!U140,ලුණුගල!U141,ලුණුගල!U142,ලුණුගල!U143,ලුණුගල!U144,ලුණුගල!U145,ලුණුගල!U146,ලුණුගල!U147,ලුණුගල!U148,ලුණුගල!U149,ලුණුගල!U150,ලුණුගල!U151,ලුණුගල!U152,ලුණුගල!U153,ලුණුගල!U154,ලුණුගල!U155,ලුණුගල!U156,ලුණුගල!U157,ලුණුගල!U158,ලුණුගල!U159,ලුණුගල!U160,ලුණුගල!U161,ලුණුගල!U162,ලුණුගල!U163,ලුණුගල!U164,ලුණුගල!U165,ලුණුගල!U166)</f>
        <v>0</v>
      </c>
      <c r="DS15" s="184">
        <f>SUM(ලුණුගල!V106,ලුණුගල!V107,ලුණුගල!V108,ලුණුගල!V109,ලුණුගල!V110,ලුණුගල!V111,ලුණුගල!V112,ලුණුගල!V113,ලුණුගල!V114,ලුණුගල!V115,ලුණුගල!V116,ලුණුගල!V117,ලුණුගල!V118,ලුණුගල!V119,ලුණුගල!V120,ලුණුගල!V121,ලුණුගල!V122,ලුණුගල!V123,ලුණුගල!V124,ලුණුගල!V125,ලුණුගල!V126,ලුණුගල!V127,ලුණුගල!V128,ලුණුගල!V129,ලුණුගල!V130,ලුණුගල!V131,ලුණුගල!V132,ලුණුගල!V133,ලුණුගල!V134,ලුණුගල!V135,ලුණුගල!V136,ලුණුගල!V137,ලුණුගල!V138,ලුණුගල!V139,ලුණුගල!V140,ලුණුගල!V141,ලුණුගල!V142,ලුණුගල!V143,ලුණුගල!V144,ලුණුගල!V145,ලුණුගල!V146,ලුණුගල!V147,ලුණුගල!V148,ලුණුගල!V149,ලුණුගල!V150,ලුණුගල!V151,ලුණුගල!V152,ලුණුගල!V153,ලුණුගල!V154,ලුණුගල!V155,ලුණුගල!V156,ලුණුගල!V157,ලුණුගල!V158,ලුණුගල!V159,ලුණුගල!V160,ලුණුගල!V161,ලුණුගල!V162,ලුණුගල!V163,ලුණුගල!V164,ලුණුගල!V165,ලුණුගල!V166)</f>
        <v>0</v>
      </c>
      <c r="DT15" s="184">
        <f>SUM(ලුණුගල!W106,ලුණුගල!W107,ලුණුගල!W108,ලුණුගල!W109,ලුණුගල!W110,ලුණුගල!W111,ලුණුගල!W112,ලුණුගල!W113,ලුණුගල!W114,ලුණුගල!W115,ලුණුගල!W116,ලුණුගල!W117,ලුණුගල!W118,ලුණුගල!W119,ලුණුගල!W120,ලුණුගල!W121,ලුණුගල!W122,ලුණුගල!W123,ලුණුගල!W124,ලුණුගල!W125,ලුණුගල!W126,ලුණුගල!W127,ලුණුගල!W128,ලුණුගල!W129,ලුණුගල!W130,ලුණුගල!W131,ලුණුගල!W132,ලුණුගල!W133,ලුණුගල!W134,ලුණුගල!W135,ලුණුගල!W136,ලුණුගල!W137,ලුණුගල!W138,ලුණුගල!W139,ලුණුගල!W140,ලුණුගල!W141,ලුණුගල!W142,ලුණුගල!W143,ලුණුගල!W144,ලුණුගල!W145,ලුණුගල!W146,ලුණුගල!W147,ලුණුගල!W148,ලුණුගල!W149,ලුණුගල!W150,ලුණුගල!W151,ලුණුගල!W152,ලුණුගල!W153,ලුණුගල!W154,ලුණුගල!W155,ලුණුගල!W156,ලුණුගල!W157,ලුණුගල!W158,ලුණුගල!W159,ලුණුගල!W160,ලුණුගල!W161,ලුණුගල!W162,ලුණුගල!W163,ලුණුගල!W164,ලුණුගල!W165,ලුණුගල!W166)</f>
        <v>0</v>
      </c>
      <c r="DU15" s="184">
        <f>SUM(ලුණුගල!X106,ලුණුගල!X107,ලුණුගල!X108,ලුණුගල!X109,ලුණුගල!X110,ලුණුගල!X111,ලුණුගල!X112,ලුණුගල!X113,ලුණුගල!X114,ලුණුගල!X115,ලුණුගල!X116,ලුණුගල!X117,ලුණුගල!X118,ලුණුගල!X119,ලුණුගල!X120,ලුණුගල!X121,ලුණුගල!X122,ලුණුගල!X123,ලුණුගල!X124,ලුණුගල!X125,ලුණුගල!X126,ලුණුගල!X127,ලුණුගල!X128,ලුණුගල!X129,ලුණුගල!X130,ලුණුගල!X131,ලුණුගල!X132,ලුණුගල!X133,ලුණුගල!X134,ලුණුගල!X135,ලුණුගල!X136,ලුණුගල!X137,ලුණුගල!X138,ලුණුගල!X139,ලුණුගල!X140,ලුණුගල!X141,ලුණුගල!X142,ලුණුගල!X143,ලුණුගල!X144,ලුණුගල!X145,ලුණුගල!X146,ලුණුගල!X147,ලුණුගල!X148,ලුණුගල!X149,ලුණුගල!X150,ලුණුගල!X151,ලුණුගල!X152,ලුණුගල!X153,ලුණුගල!X154,ලුණුගල!X155,ලුණුගල!X156,ලුණුගල!X157,ලුණුගල!X158,ලුණුගල!X159,ලුණුගල!X160,ලුණුගල!X161,ලුණුගල!X162,ලුණුගල!X163,ලුණුගල!X164,ලුණුගල!X165,ලුණුගල!X166)</f>
        <v>0</v>
      </c>
      <c r="DV15" s="184">
        <f>SUM(ලුණුගල!Y106,ලුණුගල!Y107,ලුණුගල!Y108,ලුණුගල!Y109,ලුණුගල!Y110,ලුණුගල!Y111,ලුණුගල!Y112,ලුණුගල!Y113,ලුණුගල!Y114,ලුණුගල!Y115,ලුණුගල!Y116,ලුණුගල!Y117,ලුණුගල!Y118,ලුණුගල!Y119,ලුණුගල!Y120,ලුණුගල!Y121,ලුණුගල!Y122,ලුණුගල!Y123,ලුණුගල!Y124,ලුණුගල!Y125,ලුණුගල!Y126,ලුණුගල!Y127,ලුණුගල!Y128,ලුණුගල!Y129,ලුණුගල!Y130,ලුණුගල!Y131,ලුණුගල!Y132,ලුණුගල!Y133,ලුණුගල!Y134,ලුණුගල!Y135,ලුණුගල!Y136,ලුණුගල!Y137,ලුණුගල!Y138,ලුණුගල!Y139,ලුණුගල!Y140,ලුණුගල!Y141,ලුණුගල!Y142,ලුණුගල!Y143,ලුණුගල!Y144,ලුණුගල!Y145,ලුණුගල!Y146,ලුණුගල!Y147,ලුණුගල!Y148,ලුණුගල!Y149,ලුණුගල!Y150,ලුණුගල!Y151,ලුණුගල!Y152,ලුණුගල!Y153,ලුණුගල!Y154,ලුණුගල!Y155,ලුණුගල!Y156,ලුණුගල!Y157,ලුණුගල!Y158,ලුණුගල!Y159,ලුණුගල!Y160,ලුණුගල!Y161,ලුණුගල!Y162,ලුණුගල!Y163,ලුණුගල!Y164,ලුණුගල!Y165,ලුණුගල!Y166)</f>
        <v>0</v>
      </c>
      <c r="DX15" s="184">
        <v>10</v>
      </c>
      <c r="DY15" s="778"/>
      <c r="DZ15" s="347" t="s">
        <v>106</v>
      </c>
      <c r="EA15" s="350">
        <f t="shared" si="8"/>
        <v>0</v>
      </c>
      <c r="EB15" s="357"/>
      <c r="EC15" s="184"/>
      <c r="ED15" s="184"/>
      <c r="EE15" s="184"/>
      <c r="EF15" s="184"/>
      <c r="EG15" s="184"/>
      <c r="EH15" s="184"/>
      <c r="EI15" s="184"/>
      <c r="EJ15" s="184"/>
      <c r="EK15" s="184"/>
      <c r="EL15" s="184"/>
      <c r="EM15" s="184"/>
      <c r="EN15" s="184"/>
      <c r="EP15" s="184">
        <v>10</v>
      </c>
      <c r="EQ15" s="778"/>
      <c r="ER15" s="347" t="s">
        <v>106</v>
      </c>
      <c r="ES15" s="350">
        <f t="shared" si="9"/>
        <v>0</v>
      </c>
      <c r="ET15" s="347"/>
      <c r="EU15" s="233"/>
      <c r="EV15" s="233"/>
      <c r="EW15" s="233"/>
      <c r="EX15" s="233"/>
      <c r="EY15" s="233"/>
      <c r="EZ15" s="233"/>
      <c r="FA15" s="233"/>
      <c r="FB15" s="233"/>
      <c r="FC15" s="233"/>
      <c r="FD15" s="233"/>
      <c r="FE15" s="233"/>
      <c r="FF15" s="233"/>
      <c r="FH15" s="184">
        <v>10</v>
      </c>
      <c r="FI15" s="778"/>
      <c r="FJ15" s="347" t="s">
        <v>106</v>
      </c>
      <c r="FK15" s="350">
        <f>SUM(FN15:FW15)</f>
        <v>101</v>
      </c>
      <c r="FL15" s="360">
        <f>SUM(FI70)/1000000</f>
        <v>31</v>
      </c>
      <c r="FM15" s="184">
        <f>SUM(FL70)/1000000</f>
        <v>0</v>
      </c>
      <c r="FN15" s="184">
        <f>SUM(ඌවපරණගම!O132,ඌවපරණගම!O133,ඌවපරණගම!O134,ඌවපරණගම!O135,ඌවපරණගම!O136,ඌවපරණගම!O137,ඌවපරණගම!O138,ඌවපරණගම!O139,ඌවපරණගම!O140,ඌවපරණගම!O141,ඌවපරණගම!O142,ඌවපරණගම!O143,ඌවපරණගම!O144,ඌවපරණගම!O145,ඌවපරණගම!O146,ඌවපරණගම!O147,ඌවපරණගම!O148,ඌවපරණගම!O149,ඌවපරණගම!O150,ඌවපරණගම!O151,ඌවපරණගම!O152,ඌවපරණගම!O153,ඌවපරණගම!O154,ඌවපරණගම!O155,ඌවපරණගම!O156,ඌවපරණගම!O157,ඌවපරණගම!O158,ඌවපරණගම!O159,ඌවපරණගම!O160,ඌවපරණගම!O161,ඌවපරණගම!O162,ඌවපරණගම!O163,ඌවපරණගම!O164,ඌවපරණගම!O165,ඌවපරණගම!O166,ඌවපරණගම!O167,ඌවපරණගම!O168,ඌවපරණගම!O169,ඌවපරණගම!O170,ඌවපරණගම!O171,ඌවපරණගම!O172,ඌවපරණගම!O173,ඌවපරණගම!O174,ඌවපරණගම!O175,ඌවපරණගම!O176,ඌවපරණගම!O177,ඌවපරණගම!O178,ඌවපරණගම!O179,ඌවපරණගම!O180,ඌවපරණගම!O181,ඌවපරණගම!O182,ඌවපරණගම!O183,ඌවපරණගම!O184,ඌවපරණගම!O185,ඌවපරණගම!O186,ඌවපරණගම!O187,ඌවපරණගම!O188,ඌවපරණගම!O189,ඌවපරණගම!O190,ඌවපරණගම!O191,ඌවපරණගම!O192,ඌවපරණගම!O193,ඌවපරණගම!O194,ඌවපරණගම!O195,ඌවපරණගම!O196,ඌවපරණගම!O197,ඌවපරණගම!O198,ඌවපරණගම!O199,ඌවපරණගම!O200,ඌවපරණගම!O201,ඌවපරණගම!O202,ඌවපරණගම!O203,ඌවපරණගම!O204,ඌවපරණගම!O205,ඌවපරණගම!O206,ඌවපරණගම!O207,ඌවපරණගම!O208,ඌවපරණගම!O209,ඌවපරණගම!O210,ඌවපරණගම!O211,ඌවපරණගම!O212,ඌවපරණගම!O213,ඌවපරණගම!O214,ඌවපරණගම!O215,ඌවපරණගම!O216,ඌවපරණගම!O217,ඌවපරණගම!O218,ඌවපරණගම!O219,ඌවපරණගම!O220,ඌවපරණගම!O221,ඌවපරණගම!O222,ඌවපරණගම!O223,ඌවපරණගම!O224,ඌවපරණගම!O225,ඌවපරණගම!O226,ඌවපරණගම!O227,ඌවපරණගම!O228,ඌවපරණගම!O229,ඌවපරණගම!O230,ඌවපරණගම!O231,ඌවපරණගම!O232)</f>
        <v>101</v>
      </c>
      <c r="FO15" s="184">
        <f>SUM(ඌවපරණගම!P132,ඌවපරණගම!P133,ඌවපරණගම!P134,ඌවපරණගම!P135,ඌවපරණගම!P136,ඌවපරණගම!P137,ඌවපරණගම!P138,ඌවපරණගම!P139,ඌවපරණගම!P140,ඌවපරණගම!P141,ඌවපරණගම!P142,ඌවපරණගම!P143,ඌවපරණගම!P144,ඌවපරණගම!P145,ඌවපරණගම!P146,ඌවපරණගම!P147,ඌවපරණගම!P148,ඌවපරණගම!P149,ඌවපරණගම!P150,ඌවපරණගම!P151,ඌවපරණගම!P152,ඌවපරණගම!P153,ඌවපරණගම!P154,ඌවපරණගම!P155,ඌවපරණගම!P156,ඌවපරණගම!P157,ඌවපරණගම!P158,ඌවපරණගම!P159,ඌවපරණගම!P160,ඌවපරණගම!P161,ඌවපරණගම!P162,ඌවපරණගම!P163,ඌවපරණගම!P164,ඌවපරණගම!P165,ඌවපරණගම!P166,ඌවපරණගම!P167,ඌවපරණගම!P168,ඌවපරණගම!P169,ඌවපරණගම!P170,ඌවපරණගම!P171,ඌවපරණගම!P172,ඌවපරණගම!P173,ඌවපරණගම!P174,ඌවපරණගම!P175,ඌවපරණගම!P176,ඌවපරණගම!P177,ඌවපරණගම!P178,ඌවපරණගම!P179,ඌවපරණගම!P180,ඌවපරණගම!P181,ඌවපරණගම!P182,ඌවපරණගම!P183,ඌවපරණගම!P184,ඌවපරණගම!P185,ඌවපරණගම!P186,ඌවපරණගම!P187,ඌවපරණගම!P188,ඌවපරණගම!P189,ඌවපරණගම!P190,ඌවපරණගම!P191,ඌවපරණගම!P192,ඌවපරණගම!P193,ඌවපරණගම!P194,ඌවපරණගම!P195,ඌවපරණගම!P196,ඌවපරණගම!P197,ඌවපරණගම!P198,ඌවපරණගම!P199,ඌවපරණගම!P200,ඌවපරණගම!P201,ඌවපරණගම!P202,ඌවපරණගම!P203,ඌවපරණගම!P204,ඌවපරණගම!P205,ඌවපරණගම!P206,ඌවපරණගම!P207,ඌවපරණගම!P208,ඌවපරණගම!P209,ඌවපරණගම!P210,ඌවපරණගම!P211,ඌවපරණගම!P212,ඌවපරණගම!P213,ඌවපරණගම!P214,ඌවපරණගම!P215,ඌවපරණගම!P216,ඌවපරණගම!P217,ඌවපරණගම!P218,ඌවපරණගම!P219,ඌවපරණගම!P220,ඌවපරණගම!P221,ඌවපරණගම!P222,ඌවපරණගම!P223,ඌවපරණගම!P224,ඌවපරණගම!P225,ඌවපරණගම!P226,ඌවපරණගම!P227,ඌවපරණගම!P228,ඌවපරණගම!P229,ඌවපරණගම!P230,ඌවපරණගම!P231,ඌවපරණගම!P232)</f>
        <v>0</v>
      </c>
      <c r="FP15" s="184">
        <f>SUM(ඌවපරණගම!Q132,ඌවපරණගම!Q133,ඌවපරණගම!Q134,ඌවපරණගම!Q135,ඌවපරණගම!Q136,ඌවපරණගම!Q137,ඌවපරණගම!Q138,ඌවපරණගම!Q139,ඌවපරණගම!Q140,ඌවපරණගම!Q141,ඌවපරණගම!Q142,ඌවපරණගම!Q143,ඌවපරණගම!Q144,ඌවපරණගම!Q145,ඌවපරණගම!Q146,ඌවපරණගම!Q147,ඌවපරණගම!Q148,ඌවපරණගම!Q149,ඌවපරණගම!Q150,ඌවපරණගම!Q151,ඌවපරණගම!Q152,ඌවපරණගම!Q153,ඌවපරණගම!Q154,ඌවපරණගම!Q155,ඌවපරණගම!Q156,ඌවපරණගම!Q157,ඌවපරණගම!Q158,ඌවපරණගම!Q159,ඌවපරණගම!Q160,ඌවපරණගම!Q161,ඌවපරණගම!Q162,ඌවපරණගම!Q163,ඌවපරණගම!Q164,ඌවපරණගම!Q165,ඌවපරණගම!Q166,ඌවපරණගම!Q167,ඌවපරණගම!Q168,ඌවපරණගම!Q169,ඌවපරණගම!Q170,ඌවපරණගම!Q171,ඌවපරණගම!Q172,ඌවපරණගම!Q173,ඌවපරණගම!Q174,ඌවපරණගම!Q175,ඌවපරණගම!Q176,ඌවපරණගම!Q177,ඌවපරණගම!Q178,ඌවපරණගම!Q179,ඌවපරණගම!Q180,ඌවපරණගම!Q181,ඌවපරණගම!Q182,ඌවපරණගම!Q183,ඌවපරණගම!Q184,ඌවපරණගම!Q185,ඌවපරණගම!Q186,ඌවපරණගම!Q187,ඌවපරණගම!Q188,ඌවපරණගම!Q189,ඌවපරණගම!Q190,ඌවපරණගම!Q191,ඌවපරණගම!Q192,ඌවපරණගම!Q193,ඌවපරණගම!Q194,ඌවපරණගම!Q195,ඌවපරණගම!Q196,ඌවපරණගම!Q197,ඌවපරණගම!Q198,ඌවපරණගම!Q199,ඌවපරණගම!Q200,ඌවපරණගම!Q201,ඌවපරණගම!Q202,ඌවපරණගම!Q203,ඌවපරණගම!Q204,ඌවපරණගම!Q205,ඌවපරණගම!Q206,ඌවපරණගම!Q207,ඌවපරණගම!Q208,ඌවපරණගම!Q209,ඌවපරණගම!Q210,ඌවපරණගම!Q211,ඌවපරණගම!Q212,ඌවපරණගම!Q213,ඌවපරණගම!Q214,ඌවපරණගම!Q215,ඌවපරණගම!Q216,ඌවපරණගම!Q217,ඌවපරණගම!Q218,ඌවපරණගම!Q219,ඌවපරණගම!Q220,ඌවපරණගම!Q221,ඌවපරණගම!Q222,ඌවපරණගම!Q223,ඌවපරණගම!Q224,ඌවපරණගම!Q225,ඌවපරණගම!Q226,ඌවපරණගම!Q227,ඌවපරණගම!Q228,ඌවපරණගම!Q229,ඌවපරණගම!Q230,ඌවපරණගම!Q231,ඌවපරණගම!Q232)</f>
        <v>0</v>
      </c>
      <c r="FQ15" s="184">
        <f>SUM(ඌවපරණගම!R132,ඌවපරණගම!R133,ඌවපරණගම!R134,ඌවපරණගම!R135,ඌවපරණගම!R136,ඌවපරණගම!R137,ඌවපරණගම!R138,ඌවපරණගම!R139,ඌවපරණගම!R140,ඌවපරණගම!R141,ඌවපරණගම!R142,ඌවපරණගම!R143,ඌවපරණගම!R144,ඌවපරණගම!R145,ඌවපරණගම!R146,ඌවපරණගම!R147,ඌවපරණගම!R148,ඌවපරණගම!R149,ඌවපරණගම!R150,ඌවපරණගම!R151,ඌවපරණගම!R152,ඌවපරණගම!R153,ඌවපරණගම!R154,ඌවපරණගම!R155,ඌවපරණගම!R156,ඌවපරණගම!R157,ඌවපරණගම!R158,ඌවපරණගම!R159,ඌවපරණගම!R160,ඌවපරණගම!R161,ඌවපරණගම!R162,ඌවපරණගම!R163,ඌවපරණගම!R164,ඌවපරණගම!R165,ඌවපරණගම!R166,ඌවපරණගම!R167,ඌවපරණගම!R168,ඌවපරණගම!R169,ඌවපරණගම!R170,ඌවපරණගම!R171,ඌවපරණගම!R172,ඌවපරණගම!R173,ඌවපරණගම!R174,ඌවපරණගම!R175,ඌවපරණගම!R176,ඌවපරණගම!R177,ඌවපරණගම!R178,ඌවපරණගම!R179,ඌවපරණගම!R180,ඌවපරණගම!R181,ඌවපරණගම!R182,ඌවපරණගම!R183,ඌවපරණගම!R184,ඌවපරණගම!R185,ඌවපරණගම!R186,ඌවපරණගම!R187,ඌවපරණගම!R188,ඌවපරණගම!R189,ඌවපරණගම!R190,ඌවපරණගම!R191,ඌවපරණගම!R192,ඌවපරණගම!R193,ඌවපරණගම!R194,ඌවපරණගම!R195,ඌවපරණගම!R196,ඌවපරණගම!R197,ඌවපරණගම!R198,ඌවපරණගම!R199,ඌවපරණගම!R200,ඌවපරණගම!R201,ඌවපරණගම!R202,ඌවපරණගම!R203,ඌවපරණගම!R204,ඌවපරණගම!R205,ඌවපරණගම!R206,ඌවපරණගම!R207,ඌවපරණගම!R208,ඌවපරණගම!R209,ඌවපරණගම!R210,ඌවපරණගම!R211,ඌවපරණගම!R212,ඌවපරණගම!R213,ඌවපරණගම!R214,ඌවපරණගම!R215,ඌවපරණගම!R216,ඌවපරණගම!R217,ඌවපරණගම!R218,ඌවපරණගම!R219,ඌවපරණගම!R220,ඌවපරණගම!R221,ඌවපරණගම!R222,ඌවපරණගම!R223,ඌවපරණගම!R224,ඌවපරණගම!R225,ඌවපරණගම!R226,ඌවපරණගම!R227,ඌවපරණගම!R228,ඌවපරණගම!R229,ඌවපරණගම!R230,ඌවපරණගම!R231,ඌවපරණගම!R232)</f>
        <v>0</v>
      </c>
      <c r="FR15" s="184">
        <f>SUM(ඌවපරණගම!S132,ඌවපරණගම!S133,ඌවපරණගම!S134,ඌවපරණගම!S135,ඌවපරණගම!S136,ඌවපරණගම!S137,ඌවපරණගම!S138,ඌවපරණගම!S139,ඌවපරණගම!S140,ඌවපරණගම!S141,ඌවපරණගම!S142,ඌවපරණගම!S143,ඌවපරණගම!S144,ඌවපරණගම!S145,ඌවපරණගම!S146,ඌවපරණගම!S147,ඌවපරණගම!S148,ඌවපරණගම!S149,ඌවපරණගම!S150,ඌවපරණගම!S151,ඌවපරණගම!S152,ඌවපරණගම!S153,ඌවපරණගම!S154,ඌවපරණගම!S155,ඌවපරණගම!S156,ඌවපරණගම!S157,ඌවපරණගම!S158,ඌවපරණගම!S159,ඌවපරණගම!S160,ඌවපරණගම!S161,ඌවපරණගම!S162,ඌවපරණගම!S163,ඌවපරණගම!S164,ඌවපරණගම!S165,ඌවපරණගම!S166,ඌවපරණගම!S167,ඌවපරණගම!S168,ඌවපරණගම!S169,ඌවපරණගම!S170,ඌවපරණගම!S171,ඌවපරණගම!S172,ඌවපරණගම!S173,ඌවපරණගම!S174,ඌවපරණගම!S175,ඌවපරණගම!S176,ඌවපරණගම!S177,ඌවපරණගම!S178,ඌවපරණගම!S179,ඌවපරණගම!S180,ඌවපරණගම!S181,ඌවපරණගම!S182,ඌවපරණගම!S183,ඌවපරණගම!S184,ඌවපරණගම!S185,ඌවපරණගම!S186,ඌවපරණගම!S187,ඌවපරණගම!S188,ඌවපරණගම!S189,ඌවපරණගම!S190,ඌවපරණගම!S191,ඌවපරණගම!S192,ඌවපරණගම!S193,ඌවපරණගම!S194,ඌවපරණගම!S195,ඌවපරණගම!S196,ඌවපරණගම!S197,ඌවපරණගම!S198,ඌවපරණගම!S199,ඌවපරණගම!S200,ඌවපරණගම!S201,ඌවපරණගම!S202,ඌවපරණගම!S203,ඌවපරණගම!S204,ඌවපරණගම!S205,ඌවපරණගම!S206,ඌවපරණගම!S207,ඌවපරණගම!S208,ඌවපරණගම!S209,ඌවපරණගම!S210,ඌවපරණගම!S211,ඌවපරණගම!S212,ඌවපරණගම!S213,ඌවපරණගම!S214,ඌවපරණගම!S215,ඌවපරණගම!S216,ඌවපරණගම!S217,ඌවපරණගම!S218,ඌවපරණගම!S219,ඌවපරණගම!S220,ඌවපරණගම!S221,ඌවපරණගම!S222,ඌවපරණගම!S223,ඌවපරණගම!S224,ඌවපරණගම!S225,ඌවපරණගම!S226,ඌවපරණගම!S227,ඌවපරණගම!S228,ඌවපරණගම!S229,ඌවපරණගම!S230,ඌවපරණගම!S231,ඌවපරණගම!S232)</f>
        <v>0</v>
      </c>
      <c r="FS15" s="184">
        <f>SUM(ඌවපරණගම!T132,ඌවපරණගම!T133,ඌවපරණගම!T134,ඌවපරණගම!T135,ඌවපරණගම!T136,ඌවපරණගම!T137,ඌවපරණගම!T138,ඌවපරණගම!T139,ඌවපරණගම!T140,ඌවපරණගම!T141,ඌවපරණගම!T142,ඌවපරණගම!T143,ඌවපරණගම!T144,ඌවපරණගම!T145,ඌවපරණගම!T146,ඌවපරණගම!T147,ඌවපරණගම!T148,ඌවපරණගම!T149,ඌවපරණගම!T150,ඌවපරණගම!T151,ඌවපරණගම!T152,ඌවපරණගම!T153,ඌවපරණගම!T154,ඌවපරණගම!T155,ඌවපරණගම!T156,ඌවපරණගම!T157,ඌවපරණගම!T158,ඌවපරණගම!T159,ඌවපරණගම!T160,ඌවපරණගම!T161,ඌවපරණගම!T162,ඌවපරණගම!T163,ඌවපරණගම!T164,ඌවපරණගම!T165,ඌවපරණගම!T166,ඌවපරණගම!T167,ඌවපරණගම!T168,ඌවපරණගම!T169,ඌවපරණගම!T170,ඌවපරණගම!T171,ඌවපරණගම!T172,ඌවපරණගම!T173,ඌවපරණගම!T174,ඌවපරණගම!T175,ඌවපරණගම!T176,ඌවපරණගම!T177,ඌවපරණගම!T178,ඌවපරණගම!T179,ඌවපරණගම!T180,ඌවපරණගම!T181,ඌවපරණගම!T182,ඌවපරණගම!T183,ඌවපරණගම!T184,ඌවපරණගම!T185,ඌවපරණගම!T186,ඌවපරණගම!T187,ඌවපරණගම!T188,ඌවපරණගම!T189,ඌවපරණගම!T190,ඌවපරණගම!T191,ඌවපරණගම!T192,ඌවපරණගම!T193,ඌවපරණගම!T194,ඌවපරණගම!T195,ඌවපරණගම!T196,ඌවපරණගම!T197,ඌවපරණගම!T198,ඌවපරණගම!T199,ඌවපරණගම!T200,ඌවපරණගම!T201,ඌවපරණගම!T202,ඌවපරණගම!T203,ඌවපරණගම!T204,ඌවපරණගම!T205,ඌවපරණගම!T206,ඌවපරණගම!T207,ඌවපරණගම!T208,ඌවපරණගම!T209,ඌවපරණගම!T210,ඌවපරණගම!T211,ඌවපරණගම!T212,ඌවපරණගම!T213,ඌවපරණගම!T214,ඌවපරණගම!T215,ඌවපරණගම!T216,ඌවපරණගම!T217,ඌවපරණගම!T218,ඌවපරණගම!T219,ඌවපරණගම!T220,ඌවපරණගම!T221,ඌවපරණගම!T222,ඌවපරණගම!T223,ඌවපරණගම!T224,ඌවපරණගම!T225,ඌවපරණගම!T226,ඌවපරණගම!T227,ඌවපරණගම!T228,ඌවපරණගම!T229,ඌවපරණගම!T230,ඌවපරණගම!T231,ඌවපරණගම!T232)</f>
        <v>0</v>
      </c>
      <c r="FT15" s="184">
        <f>SUM(ඌවපරණගම!U132,ඌවපරණගම!U133,ඌවපරණගම!U134,ඌවපරණගම!U135,ඌවපරණගම!U136,ඌවපරණගම!U137,ඌවපරණගම!U138,ඌවපරණගම!U139,ඌවපරණගම!U140,ඌවපරණගම!U141,ඌවපරණගම!U142,ඌවපරණගම!U143,ඌවපරණගම!U144,ඌවපරණගම!U145,ඌවපරණගම!U146,ඌවපරණගම!U147,ඌවපරණගම!U148,ඌවපරණගම!U149,ඌවපරණගම!U150,ඌවපරණගම!U151,ඌවපරණගම!U152,ඌවපරණගම!U153,ඌවපරණගම!U154,ඌවපරණගම!U155,ඌවපරණගම!U156,ඌවපරණගම!U157,ඌවපරණගම!U158,ඌවපරණගම!U159,ඌවපරණගම!U160,ඌවපරණගම!U161,ඌවපරණගම!U162,ඌවපරණගම!U163,ඌවපරණගම!U164,ඌවපරණගම!U165,ඌවපරණගම!U166,ඌවපරණගම!U167,ඌවපරණගම!U168,ඌවපරණගම!U169,ඌවපරණගම!U170,ඌවපරණගම!U171,ඌවපරණගම!U172,ඌවපරණගම!U173,ඌවපරණගම!U174,ඌවපරණගම!U175,ඌවපරණගම!U176,ඌවපරණගම!U177,ඌවපරණගම!U178,ඌවපරණගම!U179,ඌවපරණගම!U180,ඌවපරණගම!U181,ඌවපරණගම!U182,ඌවපරණගම!U183,ඌවපරණගම!U184,ඌවපරණගම!U185,ඌවපරණගම!U186,ඌවපරණගම!U187,ඌවපරණගම!U188,ඌවපරණගම!U189,ඌවපරණගම!U190,ඌවපරණගම!U191,ඌවපරණගම!U192,ඌවපරණගම!U193,ඌවපරණගම!U194,ඌවපරණගම!U195,ඌවපරණගම!U196,ඌවපරණගම!U197,ඌවපරණගම!U198,ඌවපරණගම!U199,ඌවපරණගම!U200,ඌවපරණගම!U201,ඌවපරණගම!U202,ඌවපරණගම!U203,ඌවපරණගම!U204,ඌවපරණගම!U205,ඌවපරණගම!U206,ඌවපරණගම!U207,ඌවපරණගම!U208,ඌවපරණගම!U209,ඌවපරණගම!U210,ඌවපරණගම!U211,ඌවපරණගම!U212,ඌවපරණගම!U213,ඌවපරණගම!U214,ඌවපරණගම!U215,ඌවපරණගම!U216,ඌවපරණගම!U217,ඌවපරණගම!U218,ඌවපරණගම!U219,ඌවපරණගම!U220,ඌවපරණගම!U221,ඌවපරණගම!U222,ඌවපරණගම!U223,ඌවපරණගම!U224,ඌවපරණගම!U225,ඌවපරණගම!U226,ඌවපරණගම!U227,ඌවපරණගම!U228,ඌවපරණගම!U229,ඌවපරණගම!U230,ඌවපරණගම!U231,ඌවපරණගම!U232)</f>
        <v>0</v>
      </c>
      <c r="FU15" s="184">
        <f>SUM(ඌවපරණගම!V132,ඌවපරණගම!V133,ඌවපරණගම!V134,ඌවපරණගම!V135,ඌවපරණගම!V136,ඌවපරණගම!V137,ඌවපරණගම!V138,ඌවපරණගම!V139,ඌවපරණගම!V140,ඌවපරණගම!V141,ඌවපරණගම!V142,ඌවපරණගම!V143,ඌවපරණගම!V144,ඌවපරණගම!V145,ඌවපරණගම!V146,ඌවපරණගම!V147,ඌවපරණගම!V148,ඌවපරණගම!V149,ඌවපරණගම!V150,ඌවපරණගම!V151,ඌවපරණගම!V152,ඌවපරණගම!V153,ඌවපරණගම!V154,ඌවපරණගම!V155,ඌවපරණගම!V156,ඌවපරණගම!V157,ඌවපරණගම!V158,ඌවපරණගම!V159,ඌවපරණගම!V160,ඌවපරණගම!V161,ඌවපරණගම!V162,ඌවපරණගම!V163,ඌවපරණගම!V164,ඌවපරණගම!V165,ඌවපරණගම!V166,ඌවපරණගම!V167,ඌවපරණගම!V168,ඌවපරණගම!V169,ඌවපරණගම!V170,ඌවපරණගම!V171,ඌවපරණගම!V172,ඌවපරණගම!V173,ඌවපරණගම!V174,ඌවපරණගම!V175,ඌවපරණගම!V176,ඌවපරණගම!V177,ඌවපරණගම!V178,ඌවපරණගම!V179,ඌවපරණගම!V180,ඌවපරණගම!V181,ඌවපරණගම!V182,ඌවපරණගම!V183,ඌවපරණගම!V184,ඌවපරණගම!V185,ඌවපරණගම!V186,ඌවපරණගම!V187,ඌවපරණගම!V188,ඌවපරණගම!V189,ඌවපරණගම!V190,ඌවපරණගම!V191,ඌවපරණගම!V192,ඌවපරණගම!V193,ඌවපරණගම!V194,ඌවපරණගම!V195,ඌවපරණගම!V196,ඌවපරණගම!V197,ඌවපරණගම!V198,ඌවපරණගම!V199,ඌවපරණගම!V200,ඌවපරණගම!V201,ඌවපරණගම!V202,ඌවපරණගම!V203,ඌවපරණගම!V204,ඌවපරණගම!V205,ඌවපරණගම!V206,ඌවපරණගම!V207,ඌවපරණගම!V208,ඌවපරණගම!V209,ඌවපරණගම!V210,ඌවපරණගම!V211,ඌවපරණගම!V212,ඌවපරණගම!V213,ඌවපරණගම!V214,ඌවපරණගම!V215,ඌවපරණගම!V216,ඌවපරණගම!V217,ඌවපරණගම!V218,ඌවපරණගම!V219,ඌවපරණගම!V220,ඌවපරණගම!V221,ඌවපරණගම!V222,ඌවපරණගම!V223,ඌවපරණගම!V224,ඌවපරණගම!V225,ඌවපරණගම!V226,ඌවපරණගම!V227,ඌවපරණගම!V228,ඌවපරණගම!V229,ඌවපරණගම!V230,ඌවපරණගම!V231,ඌවපරණගම!V232)</f>
        <v>0</v>
      </c>
      <c r="FV15" s="184">
        <f>SUM(ඌවපරණගම!W132,ඌවපරණගම!W133,ඌවපරණගම!W134,ඌවපරණගම!W135,ඌවපරණගම!W136,ඌවපරණගම!W137,ඌවපරණගම!W138,ඌවපරණගම!W139,ඌවපරණගම!W140,ඌවපරණගම!W141,ඌවපරණගම!W142,ඌවපරණගම!W143,ඌවපරණගම!W144,ඌවපරණගම!W145,ඌවපරණගම!W146,ඌවපරණගම!W147,ඌවපරණගම!W148,ඌවපරණගම!W149,ඌවපරණගම!W150,ඌවපරණගම!W151,ඌවපරණගම!W152,ඌවපරණගම!W153,ඌවපරණගම!W154,ඌවපරණගම!W155,ඌවපරණගම!W156,ඌවපරණගම!W157,ඌවපරණගම!W158,ඌවපරණගම!W159,ඌවපරණගම!W160,ඌවපරණගම!W161,ඌවපරණගම!W162,ඌවපරණගම!W163,ඌවපරණගම!W164,ඌවපරණගම!W165,ඌවපරණගම!W166,ඌවපරණගම!W167,ඌවපරණගම!W168,ඌවපරණගම!W169,ඌවපරණගම!W170,ඌවපරණගම!W171,ඌවපරණගම!W172,ඌවපරණගම!W173,ඌවපරණගම!W174,ඌවපරණගම!W175,ඌවපරණගම!W176,ඌවපරණගම!W177,ඌවපරණගම!W178,ඌවපරණගම!W179,ඌවපරණගම!W180,ඌවපරණගම!W181,ඌවපරණගම!W182,ඌවපරණගම!W183,ඌවපරණගම!W184,ඌවපරණගම!W185,ඌවපරණගම!W186,ඌවපරණගම!W187,ඌවපරණගම!W188,ඌවපරණගම!W189,ඌවපරණගම!W190,ඌවපරණගම!W191,ඌවපරණගම!W192,ඌවපරණගම!W193,ඌවපරණගම!W194,ඌවපරණගම!W195,ඌවපරණගම!W196,ඌවපරණගම!W197,ඌවපරණගම!W198,ඌවපරණගම!W199,ඌවපරණගම!W200,ඌවපරණගම!W201,ඌවපරණගම!W202,ඌවපරණගම!W203,ඌවපරණගම!W204,ඌවපරණගම!W205,ඌවපරණගම!W206,ඌවපරණගම!W207,ඌවපරණගම!W208,ඌවපරණගම!W209,ඌවපරණගම!W210,ඌවපරණගම!W211,ඌවපරණගම!W212,ඌවපරණගම!W213,ඌවපරණගම!W214,ඌවපරණගම!W215,ඌවපරණගම!W216,ඌවපරණගම!W217,ඌවපරණගම!W218,ඌවපරණගම!W219,ඌවපරණගම!W220,ඌවපරණගම!W221,ඌවපරණගම!W222,ඌවපරණගම!W223,ඌවපරණගම!W224,ඌවපරණගම!W225,ඌවපරණගම!W226,ඌවපරණගම!W227,ඌවපරණගම!W228,ඌවපරණගම!W229,ඌවපරණගම!W230,ඌවපරණගම!W231,ඌවපරණගම!W232)</f>
        <v>0</v>
      </c>
      <c r="FW15" s="184">
        <f>SUM(ඌවපරණගම!X132,ඌවපරණගම!X133,ඌවපරණගම!X134,ඌවපරණගම!X135,ඌවපරණගම!X136,ඌවපරණගම!X137,ඌවපරණගම!X138,ඌවපරණගම!X139,ඌවපරණගම!X140,ඌවපරණගම!X141,ඌවපරණගම!X142,ඌවපරණගම!X143,ඌවපරණගම!X144,ඌවපරණගම!X145,ඌවපරණගම!X146,ඌවපරණගම!X147,ඌවපරණගම!X148,ඌවපරණගම!X149,ඌවපරණගම!X150,ඌවපරණගම!X151,ඌවපරණගම!X152,ඌවපරණගම!X153,ඌවපරණගම!X154,ඌවපරණගම!X155,ඌවපරණගම!X156,ඌවපරණගම!X157,ඌවපරණගම!X158,ඌවපරණගම!X159,ඌවපරණගම!X160,ඌවපරණගම!X161,ඌවපරණගම!X162,ඌවපරණගම!X163,ඌවපරණගම!X164,ඌවපරණගම!X165,ඌවපරණගම!X166,ඌවපරණගම!X167,ඌවපරණගම!X168,ඌවපරණගම!X169,ඌවපරණගම!X170,ඌවපරණගම!X171,ඌවපරණගම!X172,ඌවපරණගම!X173,ඌවපරණගම!X174,ඌවපරණගම!X175,ඌවපරණගම!X176,ඌවපරණගම!X177,ඌවපරණගම!X178,ඌවපරණගම!X179,ඌවපරණගම!X180,ඌවපරණගම!X181,ඌවපරණගම!X182,ඌවපරණගම!X183,ඌවපරණගම!X184,ඌවපරණගම!X185,ඌවපරණගම!X186,ඌවපරණගම!X187,ඌවපරණගම!X188,ඌවපරණගම!X189,ඌවපරණගම!X190,ඌවපරණගම!X191,ඌවපරණගම!X192,ඌවපරණගම!X193,ඌවපරණගම!X194,ඌවපරණගම!X195,ඌවපරණගම!X196,ඌවපරණගම!X197,ඌවපරණගම!X198,ඌවපරණගම!X199,ඌවපරණගම!X200,ඌවපරණගම!X201,ඌවපරණගම!X202,ඌවපරණගම!X203,ඌවපරණගම!X204,ඌවපරණගම!X205,ඌවපරණගම!X206,ඌවපරණගම!X207,ඌවපරණගම!X208,ඌවපරණගම!X209,ඌවපරණගම!X210,ඌවපරණගම!X211,ඌවපරණගම!X212,ඌවපරණගම!X213,ඌවපරණගම!X214,ඌවපරණගම!X215,ඌවපරණගම!X216,ඌවපරණගම!X217,ඌවපරණගම!X218,ඌවපරණගම!X219,ඌවපරණගම!X220,ඌවපරණගම!X221,ඌවපරණගම!X222,ඌවපරණගම!X223,ඌවපරණගම!X224,ඌවපරණගම!X225,ඌවපරණගම!X226,ඌවපරණගම!X227,ඌවපරණගම!X228,ඌවපරණගම!X229,ඌවපරණගම!X230,ඌවපරණගම!X231,ඌවපරණගම!X232)</f>
        <v>0</v>
      </c>
      <c r="FX15" s="184">
        <f>SUM(ඌවපරණගම!Y132,ඌවපරණගම!Y133,ඌවපරණගම!Y134,ඌවපරණගම!Y135,ඌවපරණගම!Y136,ඌවපරණගම!Y137,ඌවපරණගම!Y138,ඌවපරණගම!Y139,ඌවපරණගම!Y140,ඌවපරණගම!Y141,ඌවපරණගම!Y142,ඌවපරණගම!Y143,ඌවපරණගම!Y144,ඌවපරණගම!Y145,ඌවපරණගම!Y146,ඌවපරණගම!Y147,ඌවපරණගම!Y148,ඌවපරණගම!Y149,ඌවපරණගම!Y150,ඌවපරණගම!Y151,ඌවපරණගම!Y152,ඌවපරණගම!Y153,ඌවපරණගම!Y154,ඌවපරණගම!Y155,ඌවපරණගම!Y156,ඌවපරණගම!Y157,ඌවපරණගම!Y158,ඌවපරණගම!Y159,ඌවපරණගම!Y160,ඌවපරණගම!Y161,ඌවපරණගම!Y162,ඌවපරණගම!Y163,ඌවපරණගම!Y164,ඌවපරණගම!Y165,ඌවපරණගම!Y166,ඌවපරණගම!Y167,ඌවපරණගම!Y168,ඌවපරණගම!Y169,ඌවපරණගම!Y170,ඌවපරණගම!Y171,ඌවපරණගම!Y172,ඌවපරණගම!Y173,ඌවපරණගම!Y174,ඌවපරණගම!Y175,ඌවපරණගම!Y176,ඌවපරණගම!Y177,ඌවපරණගම!Y178,ඌවපරණගම!Y179,ඌවපරණගම!Y180,ඌවපරණගම!Y181,ඌවපරණගම!Y182,ඌවපරණගම!Y183,ඌවපරණගම!Y184,ඌවපරණගම!Y185,ඌවපරණගම!Y186,ඌවපරණගම!Y187,ඌවපරණගම!Y188,ඌවපරණගම!Y189,ඌවපරණගම!Y190,ඌවපරණගම!Y191,ඌවපරණගම!Y192,ඌවපරණගම!Y193,ඌවපරණගම!Y194,ඌවපරණගම!Y195,ඌවපරණගම!Y196,ඌවපරණගම!Y197,ඌවපරණගම!Y198,ඌවපරණගම!Y199,ඌවපරණගම!Y200,ඌවපරණගම!Y201,ඌවපරණගම!Y202,ඌවපරණගම!Y203,ඌවපරණගම!Y204,ඌවපරණගම!Y205,ඌවපරණගම!Y206,ඌවපරණගම!Y207,ඌවපරණගම!Y208,ඌවපරණගම!Y209,ඌවපරණගම!Y210,ඌවපරණගම!Y211,ඌවපරණගම!Y212,ඌවපරණගම!Y213,ඌවපරණගම!Y214,ඌවපරණගම!Y215,ඌවපරණගම!Y216,ඌවපරණගම!Y217,ඌවපරණගම!Y218,ඌවපරණගම!Y219,ඌවපරණගම!Y220,ඌවපරණගම!Y221,ඌවපරණගම!Y222,ඌවපරණගම!Y223,ඌවපරණගම!Y224,ඌවපරණගම!Y225,ඌවපරණගම!Y226,ඌවපරණගම!Y227,ඌවපරණගම!Y228,ඌවපරණගම!Y229,ඌවපරණගම!Y230,ඌවපරණගම!Y231,ඌවපරණගම!Y232)</f>
        <v>0</v>
      </c>
      <c r="FZ15" s="184">
        <v>10</v>
      </c>
      <c r="GA15" s="778"/>
      <c r="GB15" s="347" t="s">
        <v>106</v>
      </c>
      <c r="GC15" s="350">
        <f t="shared" si="11"/>
        <v>0</v>
      </c>
      <c r="GD15" s="347"/>
      <c r="GE15" s="233"/>
      <c r="GF15" s="233"/>
      <c r="GG15" s="233"/>
      <c r="GH15" s="233"/>
      <c r="GI15" s="233"/>
      <c r="GJ15" s="233"/>
      <c r="GK15" s="233"/>
      <c r="GL15" s="233"/>
      <c r="GM15" s="233"/>
      <c r="GN15" s="233"/>
      <c r="GO15" s="233"/>
      <c r="GP15" s="233"/>
      <c r="GR15" s="184">
        <v>10</v>
      </c>
      <c r="GS15" s="778"/>
      <c r="GT15" s="347" t="s">
        <v>106</v>
      </c>
      <c r="GU15" s="350">
        <f t="shared" si="12"/>
        <v>0</v>
      </c>
      <c r="GV15" s="347"/>
      <c r="GW15" s="233"/>
      <c r="GX15" s="233"/>
      <c r="GY15" s="233"/>
      <c r="GZ15" s="233"/>
      <c r="HA15" s="233"/>
      <c r="HB15" s="233"/>
      <c r="HC15" s="233"/>
      <c r="HD15" s="233"/>
      <c r="HE15" s="233"/>
      <c r="HF15" s="233"/>
      <c r="HG15" s="233"/>
      <c r="HH15" s="233"/>
      <c r="HJ15" s="184">
        <v>10</v>
      </c>
      <c r="HK15" s="778"/>
      <c r="HL15" s="347" t="s">
        <v>106</v>
      </c>
      <c r="HM15" s="350">
        <f t="shared" si="13"/>
        <v>0</v>
      </c>
      <c r="HN15" s="347"/>
      <c r="HO15" s="233"/>
      <c r="HP15" s="233"/>
      <c r="HQ15" s="233"/>
      <c r="HR15" s="233"/>
      <c r="HS15" s="233"/>
      <c r="HT15" s="233"/>
      <c r="HU15" s="233"/>
      <c r="HV15" s="233"/>
      <c r="HW15" s="233"/>
      <c r="HX15" s="233"/>
      <c r="HY15" s="233"/>
      <c r="HZ15" s="233"/>
      <c r="IB15" s="184">
        <v>10</v>
      </c>
      <c r="IC15" s="778"/>
      <c r="ID15" s="347" t="s">
        <v>106</v>
      </c>
      <c r="IE15" s="350">
        <f t="shared" si="14"/>
        <v>0</v>
      </c>
      <c r="IF15" s="347"/>
      <c r="IG15" s="233"/>
      <c r="IH15" s="233"/>
      <c r="II15" s="233"/>
      <c r="IJ15" s="233"/>
      <c r="IK15" s="233"/>
      <c r="IL15" s="233"/>
      <c r="IM15" s="233"/>
      <c r="IN15" s="233"/>
      <c r="IO15" s="233"/>
      <c r="IP15" s="233"/>
      <c r="IQ15" s="233"/>
      <c r="IR15" s="233"/>
      <c r="IT15" s="184">
        <v>10</v>
      </c>
      <c r="IU15" s="778"/>
      <c r="IV15" s="347" t="s">
        <v>106</v>
      </c>
      <c r="IW15" s="350">
        <f t="shared" si="15"/>
        <v>42</v>
      </c>
      <c r="IX15" s="354">
        <f>SUM(හල්දුම්මුල්ල!J46,හල්දුම්මුල්ල!J47,හල්දුම්මුල්ල!J48,හල්දුම්මුල්ල!J49,හල්දුම්මුල්ල!J50,හල්දුම්මුල්ල!J51,හල්දුම්මුල්ල!J52,හල්දුම්මුල්ල!J53,හල්දුම්මුල්ල!J54,හල්දුම්මුල්ල!J55,හල්දුම්මුල්ල!J56,හල්දුම්මුල්ල!J57,හල්දුම්මුල්ල!J58,හල්දුම්මුල්ල!J59,හල්දුම්මුල්ල!J60,හල්දුම්මුල්ල!J61,හල්දුම්මුල්ල!J62,හල්දුම්මුල්ල!J63,හල්දුම්මුල්ල!J64,හල්දුම්මුල්ල!J65,හල්දුම්මුල්ල!J66,හල්දුම්මුල්ල!J67,හල්දුම්මුල්ල!J68,හල්දුම්මුල්ල!J69,හල්දුම්මුල්ල!J70,හල්දුම්මුල්ල!J71,හල්දුම්මුල්ල!J72,හල්දුම්මුල්ල!J73,හල්දුම්මුල්ල!J74,හල්දුම්මුල්ල!J75,හල්දුම්මුල්ල!J76,හල්දුම්මුල්ල!J77,හල්දුම්මුල්ල!J78,හල්දුම්මුල්ල!J79,හල්දුම්මුල්ල!J80,හල්දුම්මුල්ල!J81,හල්දුම්මුල්ල!J82,හල්දුම්මුල්ල!J83,හල්දුම්මුල්ල!J84,හල්දුම්මුල්ල!J85,හල්දුම්මුල්ල!J86,හල්දුම්මුල්ල!J87)/1000000</f>
        <v>12.6</v>
      </c>
      <c r="IY15" s="233">
        <f>SUM(හල්දුම්මුල්ල!M46,හල්දුම්මුල්ල!M47,හල්දුම්මුල්ල!M48,හල්දුම්මුල්ල!M49,හල්දුම්මුල්ල!M50,හල්දුම්මුල්ල!M51,හල්දුම්මුල්ල!M52,හල්දුම්මුල්ල!M53,හල්දුම්මුල්ල!M54,හල්දුම්මුල්ල!M55,හල්දුම්මුල්ල!M56,හල්දුම්මුල්ල!M57,හල්දුම්මුල්ල!M58,හල්දුම්මුල්ල!M59,හල්දුම්මුල්ල!M60,හල්දුම්මුල්ල!M61,හල්දුම්මුල්ල!M62,හල්දුම්මුල්ල!M63,හල්දුම්මුල්ල!M64,හල්දුම්මුල්ල!M65,හල්දුම්මුල්ල!M66,හල්දුම්මුල්ල!M67,හල්දුම්මුල්ල!M68,හල්දුම්මුල්ල!M69,හල්දුම්මුල්ල!M70,හල්දුම්මුල්ල!M71,හල්දුම්මුල්ල!M72,හල්දුම්මුල්ල!M73,හල්දුම්මුල්ල!M74,හල්දුම්මුල්ල!M75,හල්දුම්මුල්ල!M76,හල්දුම්මුල්ල!M77,හල්දුම්මුල්ල!M78,හල්දුම්මුල්ල!M79,හල්දුම්මුල්ල!M80,හල්දුම්මුල්ල!M81,හල්දුම්මුල්ල!M82,හල්දුම්මුල්ල!M83,හල්දුම්මුල්ල!M84,හල්දුම්මුල්ල!M85,හල්දුම්මුල්ල!M86,හල්දුම්මුල්ල!M87)/1000000</f>
        <v>0</v>
      </c>
      <c r="IZ15" s="184">
        <f>SUM(හල්දුම්මුල්ල!O46,හල්දුම්මුල්ල!O47,හල්දුම්මුල්ල!O48,හල්දුම්මුල්ල!O49,හල්දුම්මුල්ල!O50,හල්දුම්මුල්ල!O51,හල්දුම්මුල්ල!O52,හල්දුම්මුල්ල!O53,හල්දුම්මුල්ල!O54,හල්දුම්මුල්ල!O55,හල්දුම්මුල්ල!O56,හල්දුම්මුල්ල!O57,හල්දුම්මුල්ල!O58,හල්දුම්මුල්ල!O59,හල්දුම්මුල්ල!O60,හල්දුම්මුල්ල!O61,හල්දුම්මුල්ල!O62,හල්දුම්මුල්ල!O63,හල්දුම්මුල්ල!O64,හල්දුම්මුල්ල!O65,හල්දුම්මුල්ල!O66,හල්දුම්මුල්ල!O67,හල්දුම්මුල්ල!O68,හල්දුම්මුල්ල!O69,හල්දුම්මුල්ල!O70,හල්දුම්මුල්ල!O71,හල්දුම්මුල්ල!O72,හල්දුම්මුල්ල!O73,හල්දුම්මුල්ල!O74,හල්දුම්මුල්ල!O75,හල්දුම්මුල්ල!O76,හල්දුම්මුල්ල!O77,හල්දුම්මුල්ල!O78,හල්දුම්මුල්ල!O79,හල්දුම්මුල්ල!O80,හල්දුම්මුල්ල!O81,හල්දුම්මුල්ල!O82,හල්දුම්මුල්ල!O83,හල්දුම්මුල්ල!O84,හල්දුම්මුල්ල!O85,හල්දුම්මුල්ල!O86,හල්දුම්මුල්ල!O87)</f>
        <v>42</v>
      </c>
      <c r="JA15" s="184">
        <f>SUM(හල්දුම්මුල්ල!P46,හල්දුම්මුල්ල!P47,හල්දුම්මුල්ල!P48,හල්දුම්මුල්ල!P49,හල්දුම්මුල්ල!P50,හල්දුම්මුල්ල!P51,හල්දුම්මුල්ල!P52,හල්දුම්මුල්ල!P53,හල්දුම්මුල්ල!P54,හල්දුම්මුල්ල!P55,හල්දුම්මුල්ල!P56,හල්දුම්මුල්ල!P57,හල්දුම්මුල්ල!P58,හල්දුම්මුල්ල!P59,හල්දුම්මුල්ල!P60,හල්දුම්මුල්ල!P61,හල්දුම්මුල්ල!P62,හල්දුම්මුල්ල!P63,හල්දුම්මුල්ල!P64,හල්දුම්මුල්ල!P65,හල්දුම්මුල්ල!P66,හල්දුම්මුල්ල!P67,හල්දුම්මුල්ල!P68,හල්දුම්මුල්ල!P69,හල්දුම්මුල්ල!P70,හල්දුම්මුල්ල!P71,හල්දුම්මුල්ල!P72,හල්දුම්මුල්ල!P73,හල්දුම්මුල්ල!P74,හල්දුම්මුල්ල!P75,හල්දුම්මුල්ල!P76,හල්දුම්මුල්ල!P77,හල්දුම්මුල්ල!P78,හල්දුම්මුල්ල!P79,හල්දුම්මුල්ල!P80,හල්දුම්මුල්ල!P81,හල්දුම්මුල්ල!P82,හල්දුම්මුල්ල!P83,හල්දුම්මුල්ල!P84,හල්දුම්මුල්ල!P85,හල්දුම්මුල්ල!P86,හල්දුම්මුල්ල!P87)</f>
        <v>0</v>
      </c>
      <c r="JB15" s="184">
        <f>SUM(හල්දුම්මුල්ල!Q46,හල්දුම්මුල්ල!Q47,හල්දුම්මුල්ල!Q48,හල්දුම්මුල්ල!Q49,හල්දුම්මුල්ල!Q50,හල්දුම්මුල්ල!Q51,හල්දුම්මුල්ල!Q52,හල්දුම්මුල්ල!Q53,හල්දුම්මුල්ල!Q54,හල්දුම්මුල්ල!Q55,හල්දුම්මුල්ල!Q56,හල්දුම්මුල්ල!Q57,හල්දුම්මුල්ල!Q58,හල්දුම්මුල්ල!Q59,හල්දුම්මුල්ල!Q60,හල්දුම්මුල්ල!Q61,හල්දුම්මුල්ල!Q62,හල්දුම්මුල්ල!Q63,හල්දුම්මුල්ල!Q64,හල්දුම්මුල්ල!Q65,හල්දුම්මුල්ල!Q66,හල්දුම්මුල්ල!Q67,හල්දුම්මුල්ල!Q68,හල්දුම්මුල්ල!Q69,හල්දුම්මුල්ල!Q70,හල්දුම්මුල්ල!Q71,හල්දුම්මුල්ල!Q72,හල්දුම්මුල්ල!Q73,හල්දුම්මුල්ල!Q74,හල්දුම්මුල්ල!Q75,හල්දුම්මුල්ල!Q76,හල්දුම්මුල්ල!Q77,හල්දුම්මුල්ල!Q78,හල්දුම්මුල්ල!Q79,හල්දුම්මුල්ල!Q80,හල්දුම්මුල්ල!Q81,හල්දුම්මුල්ල!Q82,හල්දුම්මුල්ල!Q83,හල්දුම්මුල්ල!Q84,හල්දුම්මුල්ල!Q85,හල්දුම්මුල්ල!Q86,හල්දුම්මුල්ල!Q87)</f>
        <v>0</v>
      </c>
      <c r="JC15" s="184">
        <f>SUM(හල්දුම්මුල්ල!R46,හල්දුම්මුල්ල!R47,හල්දුම්මුල්ල!R48,හල්දුම්මුල්ල!R49,හල්දුම්මුල්ල!R50,හල්දුම්මුල්ල!R51,හල්දුම්මුල්ල!R52,හල්දුම්මුල්ල!R53,හල්දුම්මුල්ල!R54,හල්දුම්මුල්ල!R55,හල්දුම්මුල්ල!R56,හල්දුම්මුල්ල!R57,හල්දුම්මුල්ල!R58,හල්දුම්මුල්ල!R59,හල්දුම්මුල්ල!R60,හල්දුම්මුල්ල!R61,හල්දුම්මුල්ල!R62,හල්දුම්මුල්ල!R63,හල්දුම්මුල්ල!R64,හල්දුම්මුල්ල!R65,හල්දුම්මුල්ල!R66,හල්දුම්මුල්ල!R67,හල්දුම්මුල්ල!R68,හල්දුම්මුල්ල!R69,හල්දුම්මුල්ල!R70,හල්දුම්මුල්ල!R71,හල්දුම්මුල්ල!R72,හල්දුම්මුල්ල!R73,හල්දුම්මුල්ල!R74,හල්දුම්මුල්ල!R75,හල්දුම්මුල්ල!R76,හල්දුම්මුල්ල!R77,හල්දුම්මුල්ල!R78,හල්දුම්මුල්ල!R79,හල්දුම්මුල්ල!R80,හල්දුම්මුල්ල!R81,හල්දුම්මුල්ල!R82,හල්දුම්මුල්ල!R83,හල්දුම්මුල්ල!R84,හල්දුම්මුල්ල!R85,හල්දුම්මුල්ල!R86,හල්දුම්මුල්ල!R87)</f>
        <v>0</v>
      </c>
      <c r="JD15" s="184">
        <f>SUM(හල්දුම්මුල්ල!S46,හල්දුම්මුල්ල!S47,හල්දුම්මුල්ල!S48,හල්දුම්මුල්ල!S49,හල්දුම්මුල්ල!S50,හල්දුම්මුල්ල!S51,හල්දුම්මුල්ල!S52,හල්දුම්මුල්ල!S53,හල්දුම්මුල්ල!S54,හල්දුම්මුල්ල!S55,හල්දුම්මුල්ල!S56,හල්දුම්මුල්ල!S57,හල්දුම්මුල්ල!S58,හල්දුම්මුල්ල!S59,හල්දුම්මුල්ල!S60,හල්දුම්මුල්ල!S61,හල්දුම්මුල්ල!S62,හල්දුම්මුල්ල!S63,හල්දුම්මුල්ල!S64,හල්දුම්මුල්ල!S65,හල්දුම්මුල්ල!S66,හල්දුම්මුල්ල!S67,හල්දුම්මුල්ල!S68,හල්දුම්මුල්ල!S69,හල්දුම්මුල්ල!S70,හල්දුම්මුල්ල!S71,හල්දුම්මුල්ල!S72,හල්දුම්මුල්ල!S73,හල්දුම්මුල්ල!S74,හල්දුම්මුල්ල!S75,හල්දුම්මුල්ල!S76,හල්දුම්මුල්ල!S77,හල්දුම්මුල්ල!S78,හල්දුම්මුල්ල!S79,හල්දුම්මුල්ල!S80,හල්දුම්මුල්ල!S81,හල්දුම්මුල්ල!S82,හල්දුම්මුල්ල!S83,හල්දුම්මුල්ල!S84,හල්දුම්මුල්ල!S85,හල්දුම්මුල්ල!S86,හල්දුම්මුල්ල!S87)</f>
        <v>0</v>
      </c>
      <c r="JE15" s="184">
        <f>SUM(හල්දුම්මුල්ල!T46,හල්දුම්මුල්ල!T47,හල්දුම්මුල්ල!T48,හල්දුම්මුල්ල!T49,හල්දුම්මුල්ල!T50,හල්දුම්මුල්ල!T51,හල්දුම්මුල්ල!T52,හල්දුම්මුල්ල!T53,හල්දුම්මුල්ල!T54,හල්දුම්මුල්ල!T55,හල්දුම්මුල්ල!T56,හල්දුම්මුල්ල!T57,හල්දුම්මුල්ල!T58,හල්දුම්මුල්ල!T59,හල්දුම්මුල්ල!T60,හල්දුම්මුල්ල!T61,හල්දුම්මුල්ල!T62,හල්දුම්මුල්ල!T63,හල්දුම්මුල්ල!T64,හල්දුම්මුල්ල!T65,හල්දුම්මුල්ල!T66,හල්දුම්මුල්ල!T67,හල්දුම්මුල්ල!T68,හල්දුම්මුල්ල!T69,හල්දුම්මුල්ල!T70,හල්දුම්මුල්ල!T71,හල්දුම්මුල්ල!T72,හල්දුම්මුල්ල!T73,හල්දුම්මුල්ල!T74,හල්දුම්මුල්ල!T75,හල්දුම්මුල්ල!T76,හල්දුම්මුල්ල!T77,හල්දුම්මුල්ල!T78,හල්දුම්මුල්ල!T79,හල්දුම්මුල්ල!T80,හල්දුම්මුල්ල!T81,හල්දුම්මුල්ල!T82,හල්දුම්මුල්ල!T83,හල්දුම්මුල්ල!T84,හල්දුම්මුල්ල!T85,හල්දුම්මුල්ල!T86,හල්දුම්මුල්ල!T87)</f>
        <v>0</v>
      </c>
      <c r="JF15" s="184">
        <f>SUM(හල්දුම්මුල්ල!U46,හල්දුම්මුල්ල!U47,හල්දුම්මුල්ල!U48,හල්දුම්මුල්ල!U49,හල්දුම්මුල්ල!U50,හල්දුම්මුල්ල!U51,හල්දුම්මුල්ල!U52,හල්දුම්මුල්ල!U53,හල්දුම්මුල්ල!U54,හල්දුම්මුල්ල!U55,හල්දුම්මුල්ල!U56,හල්දුම්මුල්ල!U57,හල්දුම්මුල්ල!U58,හල්දුම්මුල්ල!U59,හල්දුම්මුල්ල!U60,හල්දුම්මුල්ල!U61,හල්දුම්මුල්ල!U62,හල්දුම්මුල්ල!U63,හල්දුම්මුල්ල!U64,හල්දුම්මුල්ල!U65,හල්දුම්මුල්ල!U66,හල්දුම්මුල්ල!U67,හල්දුම්මුල්ල!U68,හල්දුම්මුල්ල!U69,හල්දුම්මුල්ල!U70,හල්දුම්මුල්ල!U71,හල්දුම්මුල්ල!U72,හල්දුම්මුල්ල!U73,හල්දුම්මුල්ල!U74,හල්දුම්මුල්ල!U75,හල්දුම්මුල්ල!U76,හල්දුම්මුල්ල!U77,හල්දුම්මුල්ල!U78,හල්දුම්මුල්ල!U79,හල්දුම්මුල්ල!U80,හල්දුම්මුල්ල!U81,හල්දුම්මුල්ල!U82,හල්දුම්මුල්ල!U83,හල්දුම්මුල්ල!U84,හල්දුම්මුල්ල!U85,හල්දුම්මුල්ල!U86,හල්දුම්මුල්ල!U87)</f>
        <v>0</v>
      </c>
      <c r="JG15" s="184">
        <f>SUM(හල්දුම්මුල්ල!V46,හල්දුම්මුල්ල!V47,හල්දුම්මුල්ල!V48,හල්දුම්මුල්ල!V49,හල්දුම්මුල්ල!V50,හල්දුම්මුල්ල!V51,හල්දුම්මුල්ල!V52,හල්දුම්මුල්ල!V53,හල්දුම්මුල්ල!V54,හල්දුම්මුල්ල!V55,හල්දුම්මුල්ල!V56,හල්දුම්මුල්ල!V57,හල්දුම්මුල්ල!V58,හල්දුම්මුල්ල!V59,හල්දුම්මුල්ල!V60,හල්දුම්මුල්ල!V61,හල්දුම්මුල්ල!V62,හල්දුම්මුල්ල!V63,හල්දුම්මුල්ල!V64,හල්දුම්මුල්ල!V65,හල්දුම්මුල්ල!V66,හල්දුම්මුල්ල!V67,හල්දුම්මුල්ල!V68,හල්දුම්මුල්ල!V69,හල්දුම්මුල්ල!V70,හල්දුම්මුල්ල!V71,හල්දුම්මුල්ල!V72,හල්දුම්මුල්ල!V73,හල්දුම්මුල්ල!V74,හල්දුම්මුල්ල!V75,හල්දුම්මුල්ල!V76,හල්දුම්මුල්ල!V77,හල්දුම්මුල්ල!V78,හල්දුම්මුල්ල!V79,හල්දුම්මුල්ල!V80,හල්දුම්මුල්ල!V81,හල්දුම්මුල්ල!V82,හල්දුම්මුල්ල!V83,හල්දුම්මුල්ල!V84,හල්දුම්මුල්ල!V85,හල්දුම්මුල්ල!V86,හල්දුම්මුල්ල!V87)</f>
        <v>0</v>
      </c>
      <c r="JH15" s="184">
        <f>SUM(හල්දුම්මුල්ල!W46,හල්දුම්මුල්ල!W47,හල්දුම්මුල්ල!W48,හල්දුම්මුල්ල!W49,හල්දුම්මුල්ල!W50,හල්දුම්මුල්ල!W51,හල්දුම්මුල්ල!W52,හල්දුම්මුල්ල!W53,හල්දුම්මුල්ල!W54,හල්දුම්මුල්ල!W55,හල්දුම්මුල්ල!W56,හල්දුම්මුල්ල!W57,හල්දුම්මුල්ල!W58,හල්දුම්මුල්ල!W59,හල්දුම්මුල්ල!W60,හල්දුම්මුල්ල!W61,හල්දුම්මුල්ල!W62,හල්දුම්මුල්ල!W63,හල්දුම්මුල්ල!W64,හල්දුම්මුල්ල!W65,හල්දුම්මුල්ල!W66,හල්දුම්මුල්ල!W67,හල්දුම්මුල්ල!W68,හල්දුම්මුල්ල!W69,හල්දුම්මුල්ල!W70,හල්දුම්මුල්ල!W71,හල්දුම්මුල්ල!W72,හල්දුම්මුල්ල!W73,හල්දුම්මුල්ල!W74,හල්දුම්මුල්ල!W75,හල්දුම්මුල්ල!W76,හල්දුම්මුල්ල!W77,හල්දුම්මුල්ල!W78,හල්දුම්මුල්ල!W79,හල්දුම්මුල්ල!W80,හල්දුම්මුල්ල!W81,හල්දුම්මුල්ල!W82,හල්දුම්මුල්ල!W83,හල්දුම්මුල්ල!W84,හල්දුම්මුල්ල!W85,හල්දුම්මුල්ල!W86,හල්දුම්මුල්ල!W87)</f>
        <v>0</v>
      </c>
      <c r="JI15" s="184">
        <f>SUM(හල්දුම්මුල්ල!X46,හල්දුම්මුල්ල!X47,හල්දුම්මුල්ල!X48,හල්දුම්මුල්ල!X49,හල්දුම්මුල්ල!X50,හල්දුම්මුල්ල!X51,හල්දුම්මුල්ල!X52,හල්දුම්මුල්ල!X53,හල්දුම්මුල්ල!X54,හල්දුම්මුල්ල!X55,හල්දුම්මුල්ල!X56,හල්දුම්මුල්ල!X57,හල්දුම්මුල්ල!X58,හල්දුම්මුල්ල!X59,හල්දුම්මුල්ල!X60,හල්දුම්මුල්ල!X61,හල්දුම්මුල්ල!X62,හල්දුම්මුල්ල!X63,හල්දුම්මුල්ල!X64,හල්දුම්මුල්ල!X65,හල්දුම්මුල්ල!X66,හල්දුම්මුල්ල!X67,හල්දුම්මුල්ල!X68,හල්දුම්මුල්ල!X69,හල්දුම්මුල්ල!X70,හල්දුම්මුල්ල!X71,හල්දුම්මුල්ල!X72,හල්දුම්මුල්ල!X73,හල්දුම්මුල්ල!X74,හල්දුම්මුල්ල!X75,හල්දුම්මුල්ල!X76,හල්දුම්මුල්ල!X77,හල්දුම්මුල්ල!X78,හල්දුම්මුල්ල!X79,හල්දුම්මුල්ල!X80,හල්දුම්මුල්ල!X81,හල්දුම්මුල්ල!X82,හල්දුම්මුල්ල!X83,හල්දුම්මුල්ල!X84,හල්දුම්මුල්ල!X85,හල්දුම්මුල්ල!X86,හල්දුම්මුල්ල!X87)</f>
        <v>0</v>
      </c>
      <c r="JJ15" s="184">
        <f>SUM(හල්දුම්මුල්ල!Y46,හල්දුම්මුල්ල!Y47,හල්දුම්මුල්ල!Y48,හල්දුම්මුල්ල!Y49,හල්දුම්මුල්ල!Y50,හල්දුම්මුල්ල!Y51,හල්දුම්මුල්ල!Y52,හල්දුම්මුල්ල!Y53,හල්දුම්මුල්ල!Y54,හල්දුම්මුල්ල!Y55,හල්දුම්මුල්ල!Y56,හල්දුම්මුල්ල!Y57,හල්දුම්මුල්ල!Y58,හල්දුම්මුල්ල!Y59,හල්දුම්මුල්ල!Y60,හල්දුම්මුල්ල!Y61,හල්දුම්මුල්ල!Y62,හල්දුම්මුල්ල!Y63,හල්දුම්මුල්ල!Y64,හල්දුම්මුල්ල!Y65,හල්දුම්මුල්ල!Y66,හල්දුම්මුල්ල!Y67,හල්දුම්මුල්ල!Y68,හල්දුම්මුල්ල!Y69,හල්දුම්මුල්ල!Y70,හල්දුම්මුල්ල!Y71,හල්දුම්මුල්ල!Y72,හල්දුම්මුල්ල!Y73,හල්දුම්මුල්ල!Y74,හල්දුම්මුල්ල!Y75,හල්දුම්මුල්ල!Y76,හල්දුම්මුල්ල!Y77,හල්දුම්මුල්ල!Y78,හල්දුම්මුල්ල!Y79,හල්දුම්මුල්ල!Y80,හල්දුම්මුල්ල!Y81,හල්දුම්මුල්ල!Y82,හල්දුම්මුල්ල!Y83,හල්දුම්මුල්ල!Y84,හල්දුම්මුල්ල!Y85,හල්දුම්මුල්ල!Y86,හල්දුම්මුල්ල!Y87)</f>
        <v>0</v>
      </c>
      <c r="JL15" s="184">
        <v>10</v>
      </c>
      <c r="JM15" s="778"/>
      <c r="JN15" s="347" t="s">
        <v>106</v>
      </c>
      <c r="JO15" s="350">
        <f t="shared" si="16"/>
        <v>276</v>
      </c>
      <c r="JP15" s="350">
        <f t="shared" si="17"/>
        <v>83.5</v>
      </c>
      <c r="JQ15" s="350">
        <f t="shared" si="18"/>
        <v>0</v>
      </c>
      <c r="JR15" s="350">
        <f t="shared" si="19"/>
        <v>276</v>
      </c>
      <c r="JS15" s="350">
        <f t="shared" si="20"/>
        <v>0</v>
      </c>
      <c r="JT15" s="350">
        <f t="shared" si="21"/>
        <v>0</v>
      </c>
      <c r="JU15" s="350">
        <f t="shared" si="22"/>
        <v>0</v>
      </c>
      <c r="JV15" s="350">
        <f t="shared" si="23"/>
        <v>0</v>
      </c>
      <c r="JW15" s="350">
        <f t="shared" si="24"/>
        <v>0</v>
      </c>
      <c r="JX15" s="350">
        <f t="shared" si="25"/>
        <v>0</v>
      </c>
      <c r="JY15" s="350">
        <f t="shared" si="26"/>
        <v>0</v>
      </c>
      <c r="JZ15" s="350">
        <f t="shared" si="27"/>
        <v>0</v>
      </c>
      <c r="KA15" s="350">
        <f t="shared" si="28"/>
        <v>0</v>
      </c>
      <c r="KB15" s="350">
        <f t="shared" si="29"/>
        <v>0</v>
      </c>
    </row>
    <row r="16" spans="2:300" s="234" customFormat="1" ht="27" customHeight="1">
      <c r="B16" s="184">
        <v>11</v>
      </c>
      <c r="C16" s="778"/>
      <c r="D16" s="346" t="s">
        <v>107</v>
      </c>
      <c r="E16" s="350">
        <f t="shared" si="1"/>
        <v>14</v>
      </c>
      <c r="F16" s="350">
        <f>SUM(මහියංගණය!I11,මහියංගණය!I50,මහියංගණය!I51,මහියංගණය!I52,මහියංගණය!I53,මහියංගණය!I54,මහියංගණය!I55,මහියංගණය!I56,මහියංගණය!I57,මහියංගණය!I58,මහියංගණය!I59,මහියංගණය!I60,මහියංගණය!I61,මහියංගණය!I62)/1000000</f>
        <v>7</v>
      </c>
      <c r="G16" s="184">
        <f>SUM(මහියංගණය!L11,මහියංගණය!L50,මහියංගණය!L51,මහියංගණය!L52,මහියංගණය!L53,මහියංගණය!L54,මහියංගණය!L55,මහියංගණය!L56,මහියංගණය!L57,මහියංගණය!L58,මහියංගණය!L59,මහියංගණය!L60,මහියංගණය!L61,මහියංගණය!L62)</f>
        <v>0</v>
      </c>
      <c r="H16" s="184">
        <f>SUM(මහියංගණය!N11,මහියංගණය!N50,මහියංගණය!N51,මහියංගණය!N52,මහියංගණය!N53,මහියංගණය!N54,මහියංගණය!N55,මහියංගණය!N56,මහියංගණය!N57,මහියංගණය!N58,මහියංගණය!N59,මහියංගණය!N60,මහියංගණය!N61,මහියංගණය!N62)</f>
        <v>10</v>
      </c>
      <c r="I16" s="184">
        <f>SUM(මහියංගණය!O11,මහියංගණය!O50,මහියංගණය!O51,මහියංගණය!O52,මහියංගණය!O53,මහියංගණය!O54,මහියංගණය!O55,මහියංගණය!O56,මහියංගණය!O57,මහියංගණය!O58,මහියංගණය!O59,මහියංගණය!O60,මහියංගණය!O61,මහියංගණය!O62)</f>
        <v>2</v>
      </c>
      <c r="J16" s="184">
        <f>SUM(මහියංගණය!P11,මහියංගණය!P50,මහියංගණය!P51,මහියංගණය!P52,මහියංගණය!P53,මහියංගණය!P54,මහියංගණය!P55,මහියංගණය!P56,මහියංගණය!P57,මහියංගණය!P58,මහියංගණය!P59,මහියංගණය!P60,මහියංගණය!P61,මහියංගණය!P62)</f>
        <v>0</v>
      </c>
      <c r="K16" s="184">
        <f>SUM(මහියංගණය!Q11,මහියංගණය!Q50,මහියංගණය!Q51,මහියංගණය!Q52,මහියංගණය!Q53,මහියංගණය!Q54,මහියංගණය!Q55,මහියංගණය!Q56,මහියංගණය!Q57,මහියංගණය!Q58,මහියංගණය!Q59,මහියංගණය!Q60,මහියංගණය!Q61,මහියංගණය!Q62)</f>
        <v>0</v>
      </c>
      <c r="L16" s="184">
        <f>SUM(මහියංගණය!R11,මහියංගණය!R50,මහියංගණය!R51,මහියංගණය!R52,මහියංගණය!R53,මහියංගණය!R54,මහියංගණය!R55,මහියංගණය!R56,මහියංගණය!R57,මහියංගණය!R58,මහියංගණය!R59,මහියංගණය!R60,මහියංගණය!R61,මහියංගණය!R62)</f>
        <v>2</v>
      </c>
      <c r="M16" s="184">
        <f>SUM(මහියංගණය!S11,මහියංගණය!S50,මහියංගණය!S51,මහියංගණය!S52,මහියංගණය!S53,මහියංගණය!S54,මහියංගණය!S55,මහියංගණය!S56,මහියංගණය!S57,මහියංගණය!S58,මහියංගණය!S59,මහියංගණය!S60,මහියංගණය!S61,මහියංගණය!S62)</f>
        <v>0</v>
      </c>
      <c r="N16" s="184">
        <f>SUM(මහියංගණය!T11,මහියංගණය!T50,මහියංගණය!T51,මහියංගණය!T52,මහියංගණය!T53,මහියංගණය!T54,මහියංගණය!T55,මහියංගණය!T56,මහියංගණය!T57,මහියංගණය!T58,මහියංගණය!T59,මහියංගණය!T60,මහියංගණය!T61,මහියංගණය!T62)</f>
        <v>0</v>
      </c>
      <c r="O16" s="184">
        <f>SUM(මහියංගණය!U11,මහියංගණය!U50,මහියංගණය!U51,මහියංගණය!U52,මහියංගණය!U53,මහියංගණය!U54,මහියංගණය!U55,මහියංගණය!U56,මහියංගණය!U57,මහියංගණය!U58,මහියංගණය!U59,මහියංගණය!U60,මහියංගණය!U61,මහියංගණය!U62)</f>
        <v>0</v>
      </c>
      <c r="P16" s="184">
        <f>SUM(මහියංගණය!V11,මහියංගණය!V50,මහියංගණය!V51,මහියංගණය!V52,මහියංගණය!V53,මහියංගණය!V54,මහියංගණය!V55,මහියංගණය!V56,මහියංගණය!V57,මහියංගණය!V58,මහියංගණය!V59,මහියංගණය!V60,මහියංගණය!V61,මහියංගණය!V62)</f>
        <v>0</v>
      </c>
      <c r="Q16" s="184">
        <f>SUM(මහියංගණය!W11,මහියංගණය!W50,මහියංගණය!W51,මහියංගණය!W52,මහියංගණය!W53,මහියංගණය!W54,මහියංගණය!W55,මහියංගණය!W56,මහියංගණය!W57,මහියංගණය!W58,මහියංගණය!W59,මහියංගණය!W60,මහියංගණය!W61,මහියංගණය!W62)</f>
        <v>0</v>
      </c>
      <c r="R16" s="184">
        <f>SUM(මහියංගණය!X11,මහියංගණය!X50,මහියංගණය!X51,මහියංගණය!X52,මහියංගණය!X53,මහියංගණය!X54,මහියංගණය!X55,මහියංගණය!X56,මහියංගණය!X57,මහියංගණය!X58,මහියංගණය!X59,මහියංගණය!X60,මහියංගණය!X61,මහියංගණය!X62)</f>
        <v>982</v>
      </c>
      <c r="T16" s="184">
        <v>11</v>
      </c>
      <c r="U16" s="778"/>
      <c r="V16" s="346" t="s">
        <v>107</v>
      </c>
      <c r="W16" s="350">
        <f t="shared" si="2"/>
        <v>8</v>
      </c>
      <c r="X16" s="352">
        <f>SUM(රිදීමාලියද්ද!I10,රිදීමාලියද්ද!I31,රිදීමාලියද්ද!I32,රිදීමාලියද්ද!I33,රිදීමාලියද්ද!I34,රිදීමාලියද්ද!I35,රිදීමාලියද්ද!I36,රිදීමාලියද්ද!I37)/1000000</f>
        <v>4</v>
      </c>
      <c r="Y16" s="184">
        <f>SUM(රිදීමාලියද්ද!L10,රිදීමාලියද්ද!L31,රිදීමාලියද්ද!L32,රිදීමාලියද්ද!L33,රිදීමාලියද්ද!L34,රිදීමාලියද්ද!L35,රිදීමාලියද්ද!L36,රිදීමාලියද්ද!L37)/1000000</f>
        <v>0</v>
      </c>
      <c r="Z16" s="184">
        <f>SUM(රිදීමාලියද්ද!N10,රිදීමාලියද්ද!N31,රිදීමාලියද්ද!N32,රිදීමාලියද්ද!N33,රිදීමාලියද්ද!N34,රිදීමාලියද්ද!N35,රිදීමාලියද්ද!N36,රිදීමාලියද්ද!N37)</f>
        <v>7</v>
      </c>
      <c r="AA16" s="184">
        <f>SUM(රිදීමාලියද්ද!O10,රිදීමාලියද්ද!O31,රිදීමාලියද්ද!O32,රිදීමාලියද්ද!O33,රිදීමාලියද්ද!O34,රිදීමාලියද්ද!O35,රිදීමාලියද්ද!O36,රිදීමාලියද්ද!O37)</f>
        <v>1</v>
      </c>
      <c r="AB16" s="184">
        <f>SUM(රිදීමාලියද්ද!P10,රිදීමාලියද්ද!P31,රිදීමාලියද්ද!P32,රිදීමාලියද්ද!P33,රිදීමාලියද්ද!P34,රිදීමාලියද්ද!P35,රිදීමාලියද්ද!P36,රිදීමාලියද්ද!P37)</f>
        <v>0</v>
      </c>
      <c r="AC16" s="184">
        <f>SUM(රිදීමාලියද්ද!Q10,රිදීමාලියද්ද!Q31,රිදීමාලියද්ද!Q32,රිදීමාලියද්ද!Q33,රිදීමාලියද්ද!Q34,රිදීමාලියද්ද!Q35,රිදීමාලියද්ද!Q36,රිදීමාලියද්ද!Q37)</f>
        <v>0</v>
      </c>
      <c r="AD16" s="184">
        <f>SUM(රිදීමාලියද්ද!R10,රිදීමාලියද්ද!R31,රිදීමාලියද්ද!R32,රිදීමාලියද්ද!R33,රිදීමාලියද්ද!R34,රිදීමාලියද්ද!R35,රිදීමාලියද්ද!R36,රිදීමාලියද්ද!R37)</f>
        <v>0</v>
      </c>
      <c r="AE16" s="184">
        <f>SUM(රිදීමාලියද්ද!S10,රිදීමාලියද්ද!S31,රිදීමාලියද්ද!S32,රිදීමාලියද්ද!S33,රිදීමාලියද්ද!S34,රිදීමාලියද්ද!S35,රිදීමාලියද්ද!S36,රිදීමාලියද්ද!S37)</f>
        <v>0</v>
      </c>
      <c r="AF16" s="184">
        <f>SUM(රිදීමාලියද්ද!T10,රිදීමාලියද්ද!T31,රිදීමාලියද්ද!T32,රිදීමාලියද්ද!T33,රිදීමාලියද්ද!T34,රිදීමාලියද්ද!T35,රිදීමාලියද්ද!T36,රිදීමාලියද්ද!T37)</f>
        <v>0</v>
      </c>
      <c r="AG16" s="184">
        <f>SUM(රිදීමාලියද්ද!U10,රිදීමාලියද්ද!U31,රිදීමාලියද්ද!U32,රිදීමාලියද්ද!U33,රිදීමාලියද්ද!U34,රිදීමාලියද්ද!U35,රිදීමාලියද්ද!U36,රිදීමාලියද්ද!U37)</f>
        <v>0</v>
      </c>
      <c r="AH16" s="184">
        <f>SUM(රිදීමාලියද්ද!V10,රිදීමාලියද්ද!V31,රිදීමාලියද්ද!V32,රිදීමාලියද්ද!V33,රිදීමාලියද්ද!V34,රිදීමාලියද්ද!V35,රිදීමාලියද්ද!V36,රිදීමාලියද්ද!V37)</f>
        <v>0</v>
      </c>
      <c r="AI16" s="184">
        <f>SUM(රිදීමාලියද්ද!W10,රිදීමාලියද්ද!W31,රිදීමාලියද්ද!W32,රිදීමාලියද්ද!W33,රිදීමාලියද්ද!W34,රිදීමාලියද්ද!W35,රිදීමාලියද්ද!W36,රිදීමාලියද්ද!W37)</f>
        <v>0</v>
      </c>
      <c r="AJ16" s="184">
        <f>SUM(රිදීමාලියද්ද!X10,රිදීමාලියද්ද!X31,රිදීමාලියද්ද!X32,රිදීමාලියද්ද!X33,රිදීමාලියද්ද!X34,රිදීමාලියද්ද!X35,රිදීමාලියද්ද!X36,රිදීමාලියද්ද!X37)</f>
        <v>0</v>
      </c>
      <c r="AL16" s="184">
        <v>11</v>
      </c>
      <c r="AM16" s="778"/>
      <c r="AN16" s="346" t="s">
        <v>107</v>
      </c>
      <c r="AO16" s="350">
        <f t="shared" si="3"/>
        <v>1</v>
      </c>
      <c r="AP16" s="350">
        <f>SUM(මීගහකිවුල!J38)/1000000</f>
        <v>1</v>
      </c>
      <c r="AQ16" s="184">
        <f>SUM(මීගහකිවුල!M38)/1000000</f>
        <v>0</v>
      </c>
      <c r="AR16" s="184">
        <f>SUM(මීගහකිවුල!O38)</f>
        <v>0</v>
      </c>
      <c r="AS16" s="184">
        <f>SUM(මීගහකිවුල!P38)</f>
        <v>1</v>
      </c>
      <c r="AT16" s="184">
        <f>SUM(මීගහකිවුල!Q38)</f>
        <v>0</v>
      </c>
      <c r="AU16" s="184">
        <f>SUM(මීගහකිවුල!R38)</f>
        <v>0</v>
      </c>
      <c r="AV16" s="184">
        <f>SUM(මීගහකිවුල!S38)</f>
        <v>0</v>
      </c>
      <c r="AW16" s="184">
        <f>SUM(මීගහකිවුල!T38)</f>
        <v>0</v>
      </c>
      <c r="AX16" s="184">
        <f>SUM(මීගහකිවුල!U38)</f>
        <v>0</v>
      </c>
      <c r="AY16" s="184">
        <f>SUM(මීගහකිවුල!V38)</f>
        <v>0</v>
      </c>
      <c r="AZ16" s="184">
        <f>SUM(මීගහකිවුල!W38)</f>
        <v>0</v>
      </c>
      <c r="BA16" s="184">
        <f>SUM(මීගහකිවුල!X38)</f>
        <v>0</v>
      </c>
      <c r="BB16" s="184">
        <f>SUM(මීගහකිවුල!Y38)</f>
        <v>0</v>
      </c>
      <c r="BD16" s="184">
        <v>11</v>
      </c>
      <c r="BE16" s="778"/>
      <c r="BF16" s="346" t="s">
        <v>107</v>
      </c>
      <c r="BG16" s="350">
        <f t="shared" si="4"/>
        <v>0</v>
      </c>
      <c r="BH16" s="346"/>
      <c r="BI16" s="233"/>
      <c r="BJ16" s="233"/>
      <c r="BK16" s="233"/>
      <c r="BL16" s="233"/>
      <c r="BM16" s="233"/>
      <c r="BN16" s="233"/>
      <c r="BO16" s="233"/>
      <c r="BP16" s="233"/>
      <c r="BQ16" s="233"/>
      <c r="BR16" s="233"/>
      <c r="BS16" s="233"/>
      <c r="BT16" s="233"/>
      <c r="BV16" s="184">
        <v>11</v>
      </c>
      <c r="BW16" s="778"/>
      <c r="BX16" s="346" t="s">
        <v>107</v>
      </c>
      <c r="BY16" s="350">
        <f t="shared" si="5"/>
        <v>2</v>
      </c>
      <c r="BZ16" s="350">
        <f>SUM(සොරණාතොට!J41,සොරණාතොට!J42)/1000000</f>
        <v>2</v>
      </c>
      <c r="CA16" s="184">
        <f>SUM(සොරණාතොට!M41,සොරණාතොට!M42)/1000000</f>
        <v>0</v>
      </c>
      <c r="CB16" s="184">
        <f>SUM(සොරණාතොට!O41,සොරණාතොට!O42)</f>
        <v>1</v>
      </c>
      <c r="CC16" s="184">
        <f>SUM(සොරණාතොට!P41,සොරණාතොට!P42)</f>
        <v>0</v>
      </c>
      <c r="CD16" s="184">
        <f>SUM(සොරණාතොට!Q41,සොරණාතොට!Q42)</f>
        <v>0</v>
      </c>
      <c r="CE16" s="184">
        <f>SUM(සොරණාතොට!R41,සොරණාතොට!R42)</f>
        <v>1</v>
      </c>
      <c r="CF16" s="184">
        <f>SUM(සොරණාතොට!S41,සොරණාතොට!S42)</f>
        <v>0</v>
      </c>
      <c r="CG16" s="184">
        <f>SUM(සොරණාතොට!T41,සොරණාතොට!T42)</f>
        <v>0</v>
      </c>
      <c r="CH16" s="184">
        <f>SUM(සොරණාතොට!U41,සොරණාතොට!U42)</f>
        <v>0</v>
      </c>
      <c r="CI16" s="184">
        <f>SUM(සොරණාතොට!V41,සොරණාතොට!V42)</f>
        <v>0</v>
      </c>
      <c r="CJ16" s="184">
        <f>SUM(සොරණාතොට!W41,සොරණාතොට!W42)</f>
        <v>0</v>
      </c>
      <c r="CK16" s="184">
        <f>SUM(සොරණාතොට!X41,සොරණාතොට!X42)</f>
        <v>0</v>
      </c>
      <c r="CL16" s="184">
        <f>SUM(සොරණාතොට!Y41,සොරණාතොට!Y42)</f>
        <v>0</v>
      </c>
      <c r="CN16" s="184">
        <v>11</v>
      </c>
      <c r="CO16" s="778"/>
      <c r="CP16" s="346" t="s">
        <v>107</v>
      </c>
      <c r="CQ16" s="350">
        <f t="shared" si="6"/>
        <v>18</v>
      </c>
      <c r="CR16" s="352">
        <f>SUM(පස්සර!J40,පස්සර!J105,පස්සර!J106,පස්සර!J107,පස්සර!J108,පස්සර!J109,පස්සර!J110,පස්සර!J111,පස්සර!J112,පස්සර!J113,පස්සර!J114,පස්සර!J115,පස්සර!J116,පස්සර!J117,පස්සර!J118,පස්සර!J119,පස්සර!J120,පස්සර!J121)/1000000</f>
        <v>1.8</v>
      </c>
      <c r="CS16" s="233">
        <f>SUM(පස්සර!M40,පස්සර!M105,පස්සර!M106,පස්සර!M107,පස්සර!M108,පස්සර!M109,පස්සර!M110,පස්සර!M111,පස්සර!M112,පස්සර!M113,පස්සර!M114,පස්සර!M115,පස්සර!M116,පස්සර!M117,පස්සර!M118,පස්සර!M119,පස්සර!M120,පස්සර!M121)/1000000</f>
        <v>0</v>
      </c>
      <c r="CT16" s="184">
        <f>SUM(පස්සර!O40,පස්සර!O105,පස්සර!O106,පස්සර!O107,පස්සර!O108,පස්සර!O109,පස්සර!O110,පස්සර!O111,පස්සර!O112,පස්සර!O113,පස්සර!O114,පස්සර!O115,පස්සර!O116,පස්සර!O117,පස්සර!O118,පස්සර!O119,පස්සර!O120,පස්සර!O121)</f>
        <v>17</v>
      </c>
      <c r="CU16" s="184">
        <f>SUM(පස්සර!P40,පස්සර!P105,පස්සර!P106,පස්සර!P107,පස්සර!P108,පස්සර!P109,පස්සර!P110,පස්සර!P111,පස්සර!P112,පස්සර!P113,පස්සර!P114,පස්සර!P115,පස්සර!P116,පස්සර!P117,පස්සර!P118,පස්සර!P119,පස්සර!P120,පස්සර!P121)</f>
        <v>0</v>
      </c>
      <c r="CV16" s="184">
        <f>SUM(පස්සර!Q40,පස්සර!Q105,පස්සර!Q106,පස්සර!Q107,පස්සර!Q108,පස්සර!Q109,පස්සර!Q110,පස්සර!Q111,පස්සර!Q112,පස්සර!Q113,පස්සර!Q114,පස්සර!Q115,පස්සර!Q116,පස්සර!Q117,පස්සර!Q118,පස්සර!Q119,පස්සර!Q120,පස්සර!Q121)</f>
        <v>0</v>
      </c>
      <c r="CW16" s="184">
        <f>SUM(පස්සර!R40,පස්සර!R105,පස්සර!R106,පස්සර!R107,පස්සර!R108,පස්සර!R109,පස්සර!R110,පස්සර!R111,පස්සර!R112,පස්සර!R113,පස්සර!R114,පස්සර!R115,පස්සර!R116,පස්සර!R117,පස්සර!R118,පස්සර!R119,පස්සර!R120,පස්සර!R121)</f>
        <v>1</v>
      </c>
      <c r="CX16" s="184">
        <f>SUM(පස්සර!S40,පස්සර!S105,පස්සර!S106,පස්සර!S107,පස්සර!S108,පස්සර!S109,පස්සර!S110,පස්සර!S111,පස්සර!S112,පස්සර!S113,පස්සර!S114,පස්සර!S115,පස්සර!S116,පස්සර!S117,පස්සර!S118,පස්සර!S119,පස්සර!S120,පස්සර!S121)</f>
        <v>0</v>
      </c>
      <c r="CY16" s="184">
        <f>SUM(පස්සර!T40,පස්සර!T105,පස්සර!T106,පස්සර!T107,පස්සර!T108,පස්සර!T109,පස්සර!T110,පස්සර!T111,පස්සර!T112,පස්සර!T113,පස්සර!T114,පස්සර!T115,පස්සර!T116,පස්සර!T117,පස්සර!T118,පස්සර!T119,පස්සර!T120,පස්සර!T121)</f>
        <v>0</v>
      </c>
      <c r="CZ16" s="184">
        <f>SUM(පස්සර!U40,පස්සර!U105,පස්සර!U106,පස්සර!U107,පස්සර!U108,පස්සර!U109,පස්සර!U110,පස්සර!U111,පස්සර!U112,පස්සර!U113,පස්සර!U114,පස්සර!U115,පස්සර!U116,පස්සර!U117,පස්සර!U118,පස්සර!U119,පස්සර!U120,පස්සර!U121)</f>
        <v>0</v>
      </c>
      <c r="DA16" s="184">
        <f>SUM(පස්සර!V40,පස්සර!V105,පස්සර!V106,පස්සර!V107,පස්සර!V108,පස්සර!V109,පස්සර!V110,පස්සර!V111,පස්සර!V112,පස්සර!V113,පස්සර!V114,පස්සර!V115,පස්සර!V116,පස්සර!V117,පස්සර!V118,පස්සර!V119,පස්සර!V120,පස්සර!V121)</f>
        <v>0</v>
      </c>
      <c r="DB16" s="184">
        <f>SUM(පස්සර!W40,පස්සර!W105,පස්සර!W106,පස්සර!W107,පස්සර!W108,පස්සර!W109,පස්සර!W110,පස්සර!W111,පස්සර!W112,පස්සර!W113,පස්සර!W114,පස්සර!W115,පස්සර!W116,පස්සර!W117,පස්සර!W118,පස්සර!W119,පස්සර!W120,පස්සර!W121)</f>
        <v>0</v>
      </c>
      <c r="DC16" s="184">
        <f>SUM(පස්සර!X40,පස්සර!X105,පස්සර!X106,පස්සර!X107,පස්සර!X108,පස්සර!X109,පස්සර!X110,පස්සර!X111,පස්සර!X112,පස්සර!X113,පස්සර!X114,පස්සර!X115,පස්සර!X116,පස්සර!X117,පස්සර!X118,පස්සර!X119,පස්සර!X120,පස්සර!X121)</f>
        <v>0</v>
      </c>
      <c r="DD16" s="184">
        <f>SUM(පස්සර!Y40,පස්සර!Y105,පස්සර!Y106,පස්සර!Y107,පස්සර!Y108,පස්සර!Y109,පස්සර!Y110,පස්සර!Y111,පස්සර!Y112,පස්සර!Y113,පස්සර!Y114,පස්සර!Y115,පස්සර!Y116,පස්සර!Y117,පස්සර!Y118,පස්සර!Y119,පස්සර!Y120,පස්සර!Y121)</f>
        <v>0</v>
      </c>
      <c r="DF16" s="184">
        <v>11</v>
      </c>
      <c r="DG16" s="778"/>
      <c r="DH16" s="346" t="s">
        <v>107</v>
      </c>
      <c r="DI16" s="350">
        <f t="shared" si="7"/>
        <v>13</v>
      </c>
      <c r="DJ16" s="352">
        <f>SUM(ලුණුගල!J93,ලුණුගල!J94,ලුණුගල!J95,ලුණුගල!J96,ලුණුගල!J97,ලුණුගල!J98,ලුණුගල!J99,ලුණුගල!J100,ලුණුගල!J101,ලුණුගල!J102,ලුණුගල!J103,ලුණුගල!J104,ලුණුගල!J105)/1000000</f>
        <v>1.3</v>
      </c>
      <c r="DK16" s="233">
        <f>SUM(ලුණුගල!M93,ලුණුගල!M94,ලුණුගල!M95,ලුණුගල!M96,ලුණුගල!M97,ලුණුගල!M98,ලුණුගල!M99,ලුණුගල!M100,ලුණුගල!M101,ලුණුගල!M102,ලුණුගල!M103,ලුණුගල!M104,ලුණුගල!M105)/1000000</f>
        <v>0</v>
      </c>
      <c r="DL16" s="184">
        <f>SUM(ලුණුගල!O93,ලුණුගල!O94,ලුණුගල!O95,ලුණුගල!O96,ලුණුගල!O97,ලුණුගල!O98,ලුණුගල!O99,ලුණුගල!O100,ලුණුගල!O101,ලුණුගල!O102,ලුණුගල!O103,ලුණුගල!O104,ලුණුගල!O105)</f>
        <v>11</v>
      </c>
      <c r="DM16" s="184">
        <f>SUM(ලුණුගල!P93,ලුණුගල!P94,ලුණුගල!P95,ලුණුගල!P96,ලුණුගල!P97,ලුණුගල!P98,ලුණුගල!P99,ලුණුගල!P100,ලුණුගල!P101,ලුණුගල!P102,ලුණුගල!P103,ලුණුගල!P104,ලුණුගල!P105)</f>
        <v>2</v>
      </c>
      <c r="DN16" s="184">
        <f>SUM(ලුණුගල!Q93,ලුණුගල!Q94,ලුණුගල!Q95,ලුණුගල!Q96,ලුණුගල!Q97,ලුණුගල!Q98,ලුණුගල!Q99,ලුණුගල!Q100,ලුණුගල!Q101,ලුණුගල!Q102,ලුණුගල!Q103,ලුණුගල!Q104,ලුණුගල!Q105)</f>
        <v>0</v>
      </c>
      <c r="DO16" s="184">
        <f>SUM(ලුණුගල!R93,ලුණුගල!R94,ලුණුගල!R95,ලුණුගල!R96,ලුණුගල!R97,ලුණුගල!R98,ලුණුගල!R99,ලුණුගල!R100,ලුණුගල!R101,ලුණුගල!R102,ලුණුගල!R103,ලුණුගල!R104,ලුණුගල!R105)</f>
        <v>0</v>
      </c>
      <c r="DP16" s="184">
        <f>SUM(ලුණුගල!S93,ලුණුගල!S94,ලුණුගල!S95,ලුණුගල!S96,ලුණුගල!S97,ලුණුගල!S98,ලුණුගල!S99,ලුණුගල!S100,ලුණුගල!S101,ලුණුගල!S102,ලුණුගල!S103,ලුණුගල!S104,ලුණුගල!S105)</f>
        <v>0</v>
      </c>
      <c r="DQ16" s="184">
        <f>SUM(ලුණුගල!T93,ලුණුගල!T94,ලුණුගල!T95,ලුණුගල!T96,ලුණුගල!T97,ලුණුගල!T98,ලුණුගල!T99,ලුණුගල!T100,ලුණුගල!T101,ලුණුගල!T102,ලුණුගල!T103,ලුණුගල!T104,ලුණුගල!T105)</f>
        <v>0</v>
      </c>
      <c r="DR16" s="184">
        <f>SUM(ලුණුගල!U93,ලුණුගල!U94,ලුණුගල!U95,ලුණුගල!U96,ලුණුගල!U97,ලුණුගල!U98,ලුණුගල!U99,ලුණුගල!U100,ලුණුගල!U101,ලුණුගල!U102,ලුණුගල!U103,ලුණුගල!U104,ලුණුගල!U105)</f>
        <v>0</v>
      </c>
      <c r="DS16" s="184">
        <f>SUM(ලුණුගල!V93,ලුණුගල!V94,ලුණුගල!V95,ලුණුගල!V96,ලුණුගල!V97,ලුණුගල!V98,ලුණුගල!V99,ලුණුගල!V100,ලුණුගල!V101,ලුණුගල!V102,ලුණුගල!V103,ලුණුගල!V104,ලුණුගල!V105)</f>
        <v>0</v>
      </c>
      <c r="DT16" s="184">
        <f>SUM(ලුණුගල!W93,ලුණුගල!W94,ලුණුගල!W95,ලුණුගල!W96,ලුණුගල!W97,ලුණුගල!W98,ලුණුගල!W99,ලුණුගල!W100,ලුණුගල!W101,ලුණුගල!W102,ලුණුගල!W103,ලුණුගල!W104,ලුණුගල!W105)</f>
        <v>0</v>
      </c>
      <c r="DU16" s="184">
        <f>SUM(ලුණුගල!X93,ලුණුගල!X94,ලුණුගල!X95,ලුණුගල!X96,ලුණුගල!X97,ලුණුගල!X98,ලුණුගල!X99,ලුණුගල!X100,ලුණුගල!X101,ලුණුගල!X102,ලුණුගල!X103,ලුණුගල!X104,ලුණුගල!X105)</f>
        <v>0</v>
      </c>
      <c r="DV16" s="184">
        <f>SUM(ලුණුගල!Y93,ලුණුගල!Y94,ලුණුගල!Y95,ලුණුගල!Y96,ලුණුගල!Y97,ලුණුගල!Y98,ලුණුගල!Y99,ලුණුගල!Y100,ලුණුගල!Y101,ලුණුගල!Y102,ලුණුගල!Y103,ලුණුගල!Y104,ලුණුගල!Y105)</f>
        <v>0</v>
      </c>
      <c r="DX16" s="184">
        <v>11</v>
      </c>
      <c r="DY16" s="778"/>
      <c r="DZ16" s="346" t="s">
        <v>107</v>
      </c>
      <c r="EA16" s="350">
        <f t="shared" si="8"/>
        <v>34</v>
      </c>
      <c r="EB16" s="353">
        <f>SUM(බදුල්ල!J48,බදුල්ල!J173,බදුල්ල!J174,බදුල්ල!J175,බදුල්ල!J176,බදුල්ල!J177,බදුල්ල!J178,බදුල්ල!J179,බදුල්ල!J180,බදුල්ල!J181,බදුල්ල!J182,බදුල්ල!J183,බදුල්ල!J184,බදුල්ල!J185,බදුල්ල!J186,බදුල්ල!J187,බදුල්ල!J188,බදුල්ල!J189,බදුල්ල!J190,බදුල්ල!J191,බදුල්ල!J192,බදුල්ල!J193,බදුල්ල!J194,බදුල්ල!J195,බදුල්ල!J196,බදුල්ල!J197,බදුල්ල!J198,බදුල්ල!J199,බදුල්ල!J200,බදුල්ල!J201,බදුල්ල!J202,බදුල්ල!J203,බදුල්ල!J204,බදුල්ල!J205)/1000000</f>
        <v>3.4</v>
      </c>
      <c r="EC16" s="184">
        <f>SUM(බදුල්ල!M48,බදුල්ල!M173,බදුල්ල!M174,බදුල්ල!M175,බදුල්ල!M176,බදුල්ල!M177,බදුල්ල!M178,බදුල්ල!M179,බදුල්ල!M180,බදුල්ල!M181,බදුල්ල!M182,බදුල්ල!M183,බදුල්ල!M184,බදුල්ල!M185,බදුල්ල!M186,බදුල්ල!M187,බදුල්ල!M188,බදුල්ල!M189,බදුල්ල!M190,බදුල්ල!M191,බදුල්ල!M192,බදුල්ල!M193,බදුල්ල!M194,බදුල්ල!M195,බදුල්ල!M196,බදුල්ල!M197,බදුල්ල!M198,බදුල්ල!M199,බදුල්ල!M200,බදුල්ල!M201,බදුල්ල!M202,බදුල්ල!M203,බදුල්ල!M204,බදුල්ල!M205)/1000000</f>
        <v>0</v>
      </c>
      <c r="ED16" s="184">
        <f>SUM(බදුල්ල!O48,බදුල්ල!O173,බදුල්ල!O174,බදුල්ල!O175,බදුල්ල!O176,බදුල්ල!O177,බදුල්ල!O178,බදුල්ල!O179,බදුල්ල!O180,බදුල්ල!O181,බදුල්ල!O182,බදුල්ල!O183,බදුල්ල!O184,බදුල්ල!O185,බදුල්ල!O186,බදුල්ල!O187,බදුල්ල!O188,බදුල්ල!O189,බදුල්ල!O190,බදුල්ල!O191,බදුල්ල!O192,බදුල්ල!O193,බදුල්ල!O194,බදුල්ල!O195,බදුල්ල!O196,බදුල්ල!O197,බදුල්ල!O198,බදුල්ල!O199,බදුල්ල!O200,බදුල්ල!O201,බදුල්ල!O202,බදුල්ල!O203,බදුල්ල!O204,බදුල්ල!O205)</f>
        <v>29</v>
      </c>
      <c r="EE16" s="184">
        <f>SUM(බදුල්ල!P48,බදුල්ල!P173,බදුල්ල!P174,බදුල්ල!P175,බදුල්ල!P176,බදුල්ල!P177,බදුල්ල!P178,බදුල්ල!P179,බදුල්ල!P180,බදුල්ල!P181,බදුල්ල!P182,බදුල්ල!P183,බදුල්ල!P184,බදුල්ල!P185,බදුල්ල!P186,බදුල්ල!P187,බදුල්ල!P188,බදුල්ල!P189,බදුල්ල!P190,බදුල්ල!P191,බදුල්ල!P192,බදුල්ල!P193,බදුල්ල!P194,බදුල්ල!P195,බදුල්ල!P196,බදුල්ල!P197,බදුල්ල!P198,බදුල්ල!P199,බදුල්ල!P200,බදුල්ල!P201,බදුල්ල!P202,බදුල්ල!P203,බදුල්ල!P204,බදුල්ල!P205)</f>
        <v>4</v>
      </c>
      <c r="EF16" s="184">
        <f>SUM(බදුල්ල!Q48,බදුල්ල!Q173,බදුල්ල!Q174,බදුල්ල!Q175,බදුල්ල!Q176,බදුල්ල!Q177,බදුල්ල!Q178,බදුල්ල!Q179,බදුල්ල!Q180,බදුල්ල!Q181,බදුල්ල!Q182,බදුල්ල!Q183,බදුල්ල!Q184,බදුල්ල!Q185,බදුල්ල!Q186,බදුල්ල!Q187,බදුල්ල!Q188,බදුල්ල!Q189,බදුල්ල!Q190,බදුල්ල!Q191,බදුල්ල!Q192,බදුල්ල!Q193,බදුල්ල!Q194,බදුල්ල!Q195,බදුල්ල!Q196,බදුල්ල!Q197,බදුල්ල!Q198,බදුල්ල!Q199,බදුල්ල!Q200,බදුල්ල!Q201,බදුල්ල!Q202,බදුල්ල!Q203,බදුල්ල!Q204,බදුල්ල!Q205)</f>
        <v>0</v>
      </c>
      <c r="EG16" s="184">
        <f>SUM(බදුල්ල!R48,බදුල්ල!R173,බදුල්ල!R174,බදුල්ල!R175,බදුල්ල!R176,බදුල්ල!R177,බදුල්ල!R178,බදුල්ල!R179,බදුල්ල!R180,බදුල්ල!R181,බදුල්ල!R182,බදුල්ල!R183,බදුල්ල!R184,බදුල්ල!R185,බදුල්ල!R186,බදුල්ල!R187,බදුල්ල!R188,බදුල්ල!R189,බදුල්ල!R190,බදුල්ල!R191,බදුල්ල!R192,බදුල්ල!R193,බදුල්ල!R194,බදුල්ල!R195,බදුල්ල!R196,බදුල්ල!R197,බදුල්ල!R198,බදුල්ල!R199,බදුල්ල!R200,බදුල්ල!R201,බදුල්ල!R202,බදුල්ල!R203,බදුල්ල!R204,බදුල්ල!R205)</f>
        <v>0</v>
      </c>
      <c r="EH16" s="184">
        <f>SUM(බදුල්ල!S48,බදුල්ල!S173,බදුල්ල!S174,බදුල්ල!S175,බදුල්ල!S176,බදුල්ල!S177,බදුල්ල!S178,බදුල්ල!S179,බදුල්ල!S180,බදුල්ල!S181,බදුල්ල!S182,බදුල්ල!S183,බදුල්ල!S184,බදුල්ල!S185,බදුල්ල!S186,බදුල්ල!S187,බදුල්ල!S188,බදුල්ල!S189,බදුල්ල!S190,බදුල්ල!S191,බදුල්ල!S192,බදුල්ල!S193,බදුල්ල!S194,බදුල්ල!S195,බදුල්ල!S196,බදුල්ල!S197,බදුල්ල!S198,බදුල්ල!S199,බදුල්ල!S200,බදුල්ල!S201,බදුල්ල!S202,බදුල්ල!S203,බදුල්ල!S204,බදුල්ල!S205)</f>
        <v>0</v>
      </c>
      <c r="EI16" s="184">
        <f>SUM(බදුල්ල!T48,බදුල්ල!T173,බදුල්ල!T174,බදුල්ල!T175,බදුල්ල!T176,බදුල්ල!T177,බදුල්ල!T178,බදුල්ල!T179,බදුල්ල!T180,බදුල්ල!T181,බදුල්ල!T182,බදුල්ල!T183,බදුල්ල!T184,බදුල්ල!T185,බදුල්ල!T186,බදුල්ල!T187,බදුල්ල!T188,බදුල්ල!T189,බදුල්ල!T190,බදුල්ල!T191,බදුල්ල!T192,බදුල්ල!T193,බදුල්ල!T194,බදුල්ල!T195,බදුල්ල!T196,බදුල්ල!T197,බදුල්ල!T198,බදුල්ල!T199,බදුල්ල!T200,බදුල්ල!T201,බදුල්ල!T202,බදුල්ල!T203,බදුල්ල!T204,බදුල්ල!T205)</f>
        <v>0</v>
      </c>
      <c r="EJ16" s="184">
        <f>SUM(බදුල්ල!U48,බදුල්ල!U173,බදුල්ල!U174,බදුල්ල!U175,බදුල්ල!U176,බදුල්ල!U177,බදුල්ල!U178,බදුල්ල!U179,බදුල්ල!U180,බදුල්ල!U181,බදුල්ල!U182,බදුල්ල!U183,බදුල්ල!U184,බදුල්ල!U185,බදුල්ල!U186,බදුල්ල!U187,බදුල්ල!U188,බදුල්ල!U189,බදුල්ල!U190,බදුල්ල!U191,බදුල්ල!U192,බදුල්ල!U193,බදුල්ල!U194,බදුල්ල!U195,බදුල්ල!U196,බදුල්ල!U197,බදුල්ල!U198,බදුල්ල!U199,බදුල්ල!U200,බදුල්ල!U201,බදුල්ල!U202,බදුල්ල!U203,බදුල්ල!U204,බදුල්ල!U205)</f>
        <v>0</v>
      </c>
      <c r="EK16" s="184">
        <f>SUM(බදුල්ල!V48,බදුල්ල!V173,බදුල්ල!V174,බදුල්ල!V175,බදුල්ල!V176,බදුල්ල!V177,බදුල්ල!V178,බදුල්ල!V179,බදුල්ල!V180,බදුල්ල!V181,බදුල්ල!V182,බදුල්ල!V183,බදුල්ල!V184,බදුල්ල!V185,බදුල්ල!V186,බදුල්ල!V187,බදුල්ල!V188,බදුල්ල!V189,බදුල්ල!V190,බදුල්ල!V191,බදුල්ල!V192,බදුල්ල!V193,බදුල්ල!V194,බදුල්ල!V195,බදුල්ල!V196,බදුල්ල!V197,බදුල්ල!V198,බදුල්ල!V199,බදුල්ල!V200,බදුල්ල!V201,බදුල්ල!V202,බදුල්ල!V203,බදුල්ල!V204,බදුල්ල!V205)</f>
        <v>0</v>
      </c>
      <c r="EL16" s="184">
        <f>SUM(බදුල්ල!W48,බදුල්ල!W173,බදුල්ල!W174,බදුල්ල!W175,බදුල්ල!W176,බදුල්ල!W177,බදුල්ල!W178,බදුල්ල!W179,බදුල්ල!W180,බදුල්ල!W181,බදුල්ල!W182,බදුල්ල!W183,බදුල්ල!W184,බදුල්ල!W185,බදුල්ල!W186,බදුල්ල!W187,බදුල්ල!W188,බදුල්ල!W189,බදුල්ල!W190,බදුල්ල!W191,බදුල්ල!W192,බදුල්ල!W193,බදුල්ල!W194,බදුල්ල!W195,බදුල්ල!W196,බදුල්ල!W197,බදුල්ල!W198,බදුල්ල!W199,බදුල්ල!W200,බදුල්ල!W201,බදුල්ල!W202,බදුල්ල!W203,බදුල්ල!W204,බදුල්ල!W205)</f>
        <v>0</v>
      </c>
      <c r="EM16" s="184">
        <f>SUM(බදුල්ල!X48,බදුල්ල!X173,බදුල්ල!X174,බදුල්ල!X175,බදුල්ල!X176,බදුල්ල!X177,බදුල්ල!X178,බදුල්ල!X179,බදුල්ල!X180,බදුල්ල!X181,බදුල්ල!X182,බදුල්ල!X183,බදුල්ල!X184,බදුල්ල!X185,බදුල්ල!X186,බදුල්ල!X187,බදුල්ල!X188,බදුල්ල!X189,බදුල්ල!X190,බදුල්ල!X191,බදුල්ල!X192,බදුල්ල!X193,බදුල්ල!X194,බදුල්ල!X195,බදුල්ල!X196,බදුල්ල!X197,බදුල්ල!X198,බදුල්ල!X199,බදුල්ල!X200,බදුල්ල!X201,බදුල්ල!X202,බදුල්ල!X203,බදුල්ල!X204,බදුල්ල!X205)</f>
        <v>1</v>
      </c>
      <c r="EN16" s="184">
        <f>SUM(බදුල්ල!Y48,බදුල්ල!Y173,බදුල්ල!Y174,බදුල්ල!Y175,බදුල්ල!Y176,බදුල්ල!Y177,බදුල්ල!Y178,බදුල්ල!Y179,බදුල්ල!Y180,බදුල්ල!Y181,බදුල්ල!Y182,බදුල්ල!Y183,බදුල්ල!Y184,බදුල්ල!Y185,බදුල්ල!Y186,බදුල්ල!Y187,බදුල්ල!Y188,බදුල්ල!Y189,බදුල්ල!Y190,බදුල්ල!Y191,බදුල්ල!Y192,බදුල්ල!Y193,බදුල්ල!Y194,බදුල්ල!Y195,බදුල්ල!Y196,බදුල්ල!Y197,බදුල්ල!Y198,බදුල්ල!Y199,බදුල්ල!Y200,බදුල්ල!Y201,බදුල්ල!Y202,බදුල්ල!Y203,බදුල්ල!Y204,බදුල්ල!Y205)</f>
        <v>0</v>
      </c>
      <c r="EP16" s="184">
        <v>11</v>
      </c>
      <c r="EQ16" s="778"/>
      <c r="ER16" s="346" t="s">
        <v>107</v>
      </c>
      <c r="ES16" s="350">
        <f t="shared" si="9"/>
        <v>48</v>
      </c>
      <c r="ET16" s="352">
        <f>SUM(හාලිඇල!J102,හාලිඇල!J103,හාලිඇල!J104,හාලිඇල!J105,හාලිඇල!J106,හාලිඇල!J107,හාලිඇල!J108,හාලිඇල!J109,හාලිඇල!J110,හාලිඇල!J111,හාලිඇල!J112,හාලිඇල!J113,හාලිඇල!J114,හාලිඇල!J115,හාලිඇල!J116,හාලිඇල!J117,හාලිඇල!J118,හාලිඇල!J119,හාලිඇල!J120,හාලිඇල!J121,හාලිඇල!J122,හාලිඇල!J123,හාලිඇල!J124,හාලිඇල!J125,හාලිඇල!J126,හාලිඇල!J127,හාලිඇල!J128,හාලිඇල!J129,හාලිඇල!J130,හාලිඇල!J131,හාලිඇල!J132,හාලිඇල!J133,හාලිඇල!J134,හාලිඇල!J135,හාලිඇල!J136,හාලිඇල!J137,හාලිඇල!J138,හාලිඇල!J139,හාලිඇල!J140,හාලිඇල!J141,හාලිඇල!J142,හාලිඇල!J143,හාලිඇල!J144,හාලිඇල!J145,හාලිඇල!J146,හාලිඇල!J147,හාලිඇල!J148,හාලිඇල!J149)/1000000</f>
        <v>20.2</v>
      </c>
      <c r="EU16" s="184">
        <f>SUM(හාලිඇල!M102,හාලිඇල!M103,හාලිඇල!M104,හාලිඇල!M105,හාලිඇල!M106,හාලිඇල!M107,හාලිඇල!M108,හාලිඇල!M109,හාලිඇල!M110,හාලිඇල!M111,හාලිඇල!M112,හාලිඇල!M113,හාලිඇල!M114,හාලිඇල!M115,හාලිඇල!M116,හාලිඇල!M117,හාලිඇල!M118,හාලිඇල!M119,හාලිඇල!M120,හාලිඇල!M121,හාලිඇල!M122,හාලිඇල!M123,හාලිඇල!M124,හාලිඇල!M125,හාලිඇල!M126,හාලිඇල!M127,හාලිඇල!M128,හාලිඇල!M129,හාලිඇල!M130,හාලිඇල!M131,හාලිඇල!M132,හාලිඇල!M133,හාලිඇල!M134,හාලිඇල!M135,හාලිඇල!M136,හාලිඇල!M137,හාලිඇල!M138,හාලිඇල!M139,හාලිඇල!M140,හාලිඇල!M141,හාලිඇල!M142,හාලිඇල!M143,හාලිඇල!M144,හාලිඇල!M145,හාලිඇල!M146,හාලිඇල!M147,හාලිඇල!M148,හාලිඇල!M149)/1000000</f>
        <v>0</v>
      </c>
      <c r="EV16" s="184">
        <f>SUM(හාලිඇල!O102,හාලිඇල!O103,හාලිඇල!O104,හාලිඇල!O105,හාලිඇල!O106,හාලිඇල!O107,හාලිඇල!O108,හාලිඇල!O109,හාලිඇල!O110,හාලිඇල!O111,හාලිඇල!O112,හාලිඇල!O113,හාලිඇල!O114,හාලිඇල!O115,හාලිඇල!O116,හාලිඇල!O117,හාලිඇල!O118,හාලිඇල!O119,හාලිඇල!O120,හාලිඇල!O121,හාලිඇල!O122,හාලිඇල!O123,හාලිඇල!O124,හාලිඇල!O125,හාලිඇල!O126,හාලිඇල!O127,හාලිඇල!O128,හාලිඇල!O129,හාලිඇල!O130,හාලිඇල!O131,හාලිඇල!O132,හාලිඇල!O133,හාලිඇල!O134,හාලිඇල!O135,හාලිඇල!O136,හාලිඇල!O137,හාලිඇල!O138,හාලිඇල!O139,හාලිඇල!O140,හාලිඇල!O141,හාලිඇල!O142,හාලිඇල!O143,හාලිඇල!O144,හාලිඇල!O145,හාලිඇල!O146,හාලිඇල!O147,හාලිඇල!O148,හාලිඇල!O149)</f>
        <v>45</v>
      </c>
      <c r="EW16" s="184">
        <f>SUM(හාලිඇල!P102,හාලිඇල!P103,හාලිඇල!P104,හාලිඇල!P105,හාලිඇල!P106,හාලිඇල!P107,හාලිඇල!P108,හාලිඇල!P109,හාලිඇල!P110,හාලිඇල!P111,හාලිඇල!P112,හාලිඇල!P113,හාලිඇල!P114,හාලිඇල!P115,හාලිඇල!P116,හාලිඇල!P117,හාලිඇල!P118,හාලිඇල!P119,හාලිඇල!P120,හාලිඇල!P121,හාලිඇල!P122,හාලිඇල!P123,හාලිඇල!P124,හාලිඇල!P125,හාලිඇල!P126,හාලිඇල!P127,හාලිඇල!P128,හාලිඇල!P129,හාලිඇල!P130,හාලිඇල!P131,හාලිඇල!P132,හාලිඇල!P133,හාලිඇල!P134,හාලිඇල!P135,හාලිඇල!P136,හාලිඇල!P137,හාලිඇල!P138,හාලිඇල!P139,හාලිඇල!P140,හාලිඇල!P141,හාලිඇල!P142,හාලිඇල!P143,හාලිඇල!P144,හාලිඇල!P145,හාලිඇල!P146,හාලිඇල!P147,හාලිඇල!P148,හාලිඇල!P149)</f>
        <v>3</v>
      </c>
      <c r="EX16" s="184">
        <f>SUM(හාලිඇල!Q102,හාලිඇල!Q103,හාලිඇල!Q104,හාලිඇල!Q105,හාලිඇල!Q106,හාලිඇල!Q107,හාලිඇල!Q108,හාලිඇල!Q109,හාලිඇල!Q110,හාලිඇල!Q111,හාලිඇල!Q112,හාලිඇල!Q113,හාලිඇල!Q114,හාලිඇල!Q115,හාලිඇල!Q116,හාලිඇල!Q117,හාලිඇල!Q118,හාලිඇල!Q119,හාලිඇල!Q120,හාලිඇල!Q121,හාලිඇල!Q122,හාලිඇල!Q123,හාලිඇල!Q124,හාලිඇල!Q125,හාලිඇල!Q126,හාලිඇල!Q127,හාලිඇල!Q128,හාලිඇල!Q129,හාලිඇල!Q130,හාලිඇල!Q131,හාලිඇල!Q132,හාලිඇල!Q133,හාලිඇල!Q134,හාලිඇල!Q135,හාලිඇල!Q136,හාලිඇල!Q137,හාලිඇල!Q138,හාලිඇල!Q139,හාලිඇල!Q140,හාලිඇල!Q141,හාලිඇල!Q142,හාලිඇල!Q143,හාලිඇල!Q144,හාලිඇල!Q145,හාලිඇල!Q146,හාලිඇල!Q147,හාලිඇල!Q148,හාලිඇල!Q149)</f>
        <v>0</v>
      </c>
      <c r="EY16" s="184">
        <f>SUM(හාලිඇල!R102,හාලිඇල!R103,හාලිඇල!R104,හාලිඇල!R105,හාලිඇල!R106,හාලිඇල!R107,හාලිඇල!R108,හාලිඇල!R109,හාලිඇල!R110,හාලිඇල!R111,හාලිඇල!R112,හාලිඇල!R113,හාලිඇල!R114,හාලිඇල!R115,හාලිඇල!R116,හාලිඇල!R117,හාලිඇල!R118,හාලිඇල!R119,හාලිඇල!R120,හාලිඇල!R121,හාලිඇල!R122,හාලිඇල!R123,හාලිඇල!R124,හාලිඇල!R125,හාලිඇල!R126,හාලිඇල!R127,හාලිඇල!R128,හාලිඇල!R129,හාලිඇල!R130,හාලිඇල!R131,හාලිඇල!R132,හාලිඇල!R133,හාලිඇල!R134,හාලිඇල!R135,හාලිඇල!R136,හාලිඇල!R137,හාලිඇල!R138,හාලිඇල!R139,හාලිඇල!R140,හාලිඇල!R141,හාලිඇල!R142,හාලිඇල!R143,හාලිඇල!R144,හාලිඇල!R145,හාලිඇල!R146,හාලිඇල!R147,හාලිඇල!R148,හාලිඇල!R149)</f>
        <v>0</v>
      </c>
      <c r="EZ16" s="184">
        <f>SUM(හාලිඇල!S102,හාලිඇල!S103,හාලිඇල!S104,හාලිඇල!S105,හාලිඇල!S106,හාලිඇල!S107,හාලිඇල!S108,හාලිඇල!S109,හාලිඇල!S110,හාලිඇල!S111,හාලිඇල!S112,හාලිඇල!S113,හාලිඇල!S114,හාලිඇල!S115,හාලිඇල!S116,හාලිඇල!S117,හාලිඇල!S118,හාලිඇල!S119,හාලිඇල!S120,හාලිඇල!S121,හාලිඇල!S122,හාලිඇල!S123,හාලිඇල!S124,හාලිඇල!S125,හාලිඇල!S126,හාලිඇල!S127,හාලිඇල!S128,හාලිඇල!S129,හාලිඇල!S130,හාලිඇල!S131,හාලිඇල!S132,හාලිඇල!S133,හාලිඇල!S134,හාලිඇල!S135,හාලිඇල!S136,හාලිඇල!S137,හාලිඇල!S138,හාලිඇල!S139,හාලිඇල!S140,හාලිඇල!S141,හාලිඇල!S142,හාලිඇල!S143,හාලිඇල!S144,හාලිඇල!S145,හාලිඇල!S146,හාලිඇල!S147,හාලිඇල!S148,හාලිඇල!S149)</f>
        <v>0</v>
      </c>
      <c r="FA16" s="184">
        <f>SUM(හාලිඇල!T102,හාලිඇල!T103,හාලිඇල!T104,හාලිඇල!T105,හාලිඇල!T106,හාලිඇල!T107,හාලිඇල!T108,හාලිඇල!T109,හාලිඇල!T110,හාලිඇල!T111,හාලිඇල!T112,හාලිඇල!T113,හාලිඇල!T114,හාලිඇල!T115,හාලිඇල!T116,හාලිඇල!T117,හාලිඇල!T118,හාලිඇල!T119,හාලිඇල!T120,හාලිඇල!T121,හාලිඇල!T122,හාලිඇල!T123,හාලිඇල!T124,හාලිඇල!T125,හාලිඇල!T126,හාලිඇල!T127,හාලිඇල!T128,හාලිඇල!T129,හාලිඇල!T130,හාලිඇල!T131,හාලිඇල!T132,හාලිඇල!T133,හාලිඇල!T134,හාලිඇල!T135,හාලිඇල!T136,හාලිඇල!T137,හාලිඇල!T138,හාලිඇල!T139,හාලිඇල!T140,හාලිඇල!T141,හාලිඇල!T142,හාලිඇල!T143,හාලිඇල!T144,හාලිඇල!T145,හාලිඇල!T146,හාලිඇල!T147,හාලිඇල!T148,හාලිඇල!T149)</f>
        <v>0</v>
      </c>
      <c r="FB16" s="184">
        <f>SUM(හාලිඇල!U102,හාලිඇල!U103,හාලිඇල!U104,හාලිඇල!U105,හාලිඇල!U106,හාලිඇල!U107,හාලිඇල!U108,හාලිඇල!U109,හාලිඇල!U110,හාලිඇල!U111,හාලිඇල!U112,හාලිඇල!U113,හාලිඇල!U114,හාලිඇල!U115,හාලිඇල!U116,හාලිඇල!U117,හාලිඇල!U118,හාලිඇල!U119,හාලිඇල!U120,හාලිඇල!U121,හාලිඇල!U122,හාලිඇල!U123,හාලිඇල!U124,හාලිඇල!U125,හාලිඇල!U126,හාලිඇල!U127,හාලිඇල!U128,හාලිඇල!U129,හාලිඇල!U130,හාලිඇල!U131,හාලිඇල!U132,හාලිඇල!U133,හාලිඇල!U134,හාලිඇල!U135,හාලිඇල!U136,හාලිඇල!U137,හාලිඇල!U138,හාලිඇල!U139,හාලිඇල!U140,හාලිඇල!U141,හාලිඇල!U142,හාලිඇල!U143,හාලිඇල!U144,හාලිඇල!U145,හාලිඇල!U146,හාලිඇල!U147,හාලිඇල!U148,හාලිඇල!U149)</f>
        <v>0</v>
      </c>
      <c r="FC16" s="184">
        <f>SUM(හාලිඇල!V102,හාලිඇල!V103,හාලිඇල!V104,හාලිඇල!V105,හාලිඇල!V106,හාලිඇල!V107,හාලිඇල!V108,හාලිඇල!V109,හාලිඇල!V110,හාලිඇල!V111,හාලිඇල!V112,හාලිඇල!V113,හාලිඇල!V114,හාලිඇල!V115,හාලිඇල!V116,හාලිඇල!V117,හාලිඇල!V118,හාලිඇල!V119,හාලිඇල!V120,හාලිඇල!V121,හාලිඇල!V122,හාලිඇල!V123,හාලිඇල!V124,හාලිඇල!V125,හාලිඇල!V126,හාලිඇල!V127,හාලිඇල!V128,හාලිඇල!V129,හාලිඇල!V130,හාලිඇල!V131,හාලිඇල!V132,හාලිඇල!V133,හාලිඇල!V134,හාලිඇල!V135,හාලිඇල!V136,හාලිඇල!V137,හාලිඇල!V138,හාලිඇල!V139,හාලිඇල!V140,හාලිඇල!V141,හාලිඇල!V142,හාලිඇල!V143,හාලිඇල!V144,හාලිඇල!V145,හාලිඇල!V146,හාලිඇල!V147,හාලිඇල!V148,හාලිඇල!V149)</f>
        <v>0</v>
      </c>
      <c r="FD16" s="184">
        <f>SUM(හාලිඇල!W102,හාලිඇල!W103,හාලිඇල!W104,හාලිඇල!W105,හාලිඇල!W106,හාලිඇල!W107,හාලිඇල!W108,හාලිඇල!W109,හාලිඇල!W110,හාලිඇල!W111,හාලිඇල!W112,හාලිඇල!W113,හාලිඇල!W114,හාලිඇල!W115,හාලිඇල!W116,හාලිඇල!W117,හාලිඇල!W118,හාලිඇල!W119,හාලිඇල!W120,හාලිඇල!W121,හාලිඇල!W122,හාලිඇල!W123,හාලිඇල!W124,හාලිඇල!W125,හාලිඇල!W126,හාලිඇල!W127,හාලිඇල!W128,හාලිඇල!W129,හාලිඇල!W130,හාලිඇල!W131,හාලිඇල!W132,හාලිඇල!W133,හාලිඇල!W134,හාලිඇල!W135,හාලිඇල!W136,හාලිඇල!W137,හාලිඇල!W138,හාලිඇල!W139,හාලිඇල!W140,හාලිඇල!W141,හාලිඇල!W142,හාලිඇල!W143,හාලිඇල!W144,හාලිඇල!W145,හාලිඇල!W146,හාලිඇල!W147,හාලිඇල!W148,හාලිඇල!W149)</f>
        <v>0</v>
      </c>
      <c r="FE16" s="184">
        <f>SUM(හාලිඇල!X102,හාලිඇල!X103,හාලිඇල!X104,හාලිඇල!X105,හාලිඇල!X106,හාලිඇල!X107,හාලිඇල!X108,හාලිඇල!X109,හාලිඇල!X110,හාලිඇල!X111,හාලිඇල!X112,හාලිඇල!X113,හාලිඇල!X114,හාලිඇල!X115,හාලිඇල!X116,හාලිඇල!X117,හාලිඇල!X118,හාලිඇල!X119,හාලිඇල!X120,හාලිඇල!X121,හාලිඇල!X122,හාලිඇල!X123,හාලිඇල!X124,හාලිඇල!X125,හාලිඇල!X126,හාලිඇල!X127,හාලිඇල!X128,හාලිඇල!X129,හාලිඇල!X130,හාලිඇල!X131,හාලිඇල!X132,හාලිඇල!X133,හාලිඇල!X134,හාලිඇල!X135,හාලිඇල!X136,හාලිඇල!X137,හාලිඇල!X138,හාලිඇල!X139,හාලිඇල!X140,හාලිඇල!X141,හාලිඇල!X142,හාලිඇල!X143,හාලිඇල!X144,හාලිඇල!X145,හාලිඇල!X146,හාලිඇල!X147,හාලිඇල!X148,හාලිඇල!X149)</f>
        <v>0</v>
      </c>
      <c r="FF16" s="184">
        <f>SUM(හාලිඇල!Y102,හාලිඇල!Y103,හාලිඇල!Y104,හාලිඇල!Y105,හාලිඇල!Y106,හාලිඇල!Y107,හාලිඇල!Y108,හාලිඇල!Y109,හාලිඇල!Y110,හාලිඇල!Y111,හාලිඇල!Y112,හාලිඇල!Y113,හාලිඇල!Y114,හාලිඇල!Y115,හාලිඇල!Y116,හාලිඇල!Y117,හාලිඇල!Y118,හාලිඇල!Y119,හාලිඇල!Y120,හාලිඇල!Y121,හාලිඇල!Y122,හාලිඇල!Y123,හාලිඇල!Y124,හාලිඇල!Y125,හාලිඇල!Y126,හාලිඇල!Y127,හාලිඇල!Y128,හාලිඇල!Y129,හාලිඇල!Y130,හාලිඇල!Y131,හාලිඇල!Y132,හාලිඇල!Y133,හාලිඇල!Y134,හාලිඇල!Y135,හාලිඇල!Y136,හාලිඇල!Y137,හාලිඇල!Y138,හාලිඇල!Y139,හාලිඇල!Y140,හාලිඇල!Y141,හාලිඇල!Y142,හාලිඇල!Y143,හාලිඇල!Y144,හාලිඇල!Y145,හාලිඇල!Y146,හාලිඇල!Y147,හාලිඇල!Y148,හාලිඇල!Y149)</f>
        <v>0</v>
      </c>
      <c r="FH16" s="184">
        <v>11</v>
      </c>
      <c r="FI16" s="778"/>
      <c r="FJ16" s="346" t="s">
        <v>107</v>
      </c>
      <c r="FK16" s="350">
        <f t="shared" si="10"/>
        <v>17</v>
      </c>
      <c r="FL16" s="350">
        <f>SUM(ඌවපරණගම!J114,ඌවපරණගම!J115,ඌවපරණගම!J116,ඌවපරණගම!J117,ඌවපරණගම!J118,ඌවපරණගම!J119,ඌවපරණගම!J120,ඌවපරණගම!J121,ඌවපරණගම!J122,ඌවපරණගම!J123,ඌවපරණගම!J124,ඌවපරණගම!J125,ඌවපරණගම!J126,ඌවපරණගම!J127,ඌවපරණගම!J128,ඌවපරණගම!J129,ඌවපරණගම!J130)/1000000</f>
        <v>2.375</v>
      </c>
      <c r="FM16" s="184">
        <f>SUM(ඌවපරණගම!M114,ඌවපරණගම!M115,ඌවපරණගම!M116,ඌවපරණගම!M117,ඌවපරණගම!M118,ඌවපරණගම!M119,ඌවපරණගම!M120,ඌවපරණගම!M121,ඌවපරණගම!M122,ඌවපරණගම!M123,ඌවපරණගම!M124,ඌවපරණගම!M125,ඌවපරණගම!M126,ඌවපරණගම!M127,ඌවපරණගම!M128,ඌවපරණගම!M129,ඌවපරණගම!M130)/1000000</f>
        <v>0</v>
      </c>
      <c r="FN16" s="184">
        <f>SUM(ඌවපරණගම!O114,ඌවපරණගම!O115,ඌවපරණගම!O116,ඌවපරණගම!O117,ඌවපරණගම!O118,ඌවපරණගම!O119,ඌවපරණගම!O120,ඌවපරණගම!O121,ඌවපරණගම!O122,ඌවපරණගම!O123,ඌවපරණගම!O124,ඌවපරණගම!O125,ඌවපරණගම!O126,ඌවපරණගම!O127,ඌවපරණගම!O128,ඌවපරණගම!O129,ඌවපරණගම!O130)</f>
        <v>17</v>
      </c>
      <c r="FO16" s="184">
        <f>SUM(ඌවපරණගම!P114,ඌවපරණගම!P115,ඌවපරණගම!P116,ඌවපරණගම!P117,ඌවපරණගම!P118,ඌවපරණගම!P119,ඌවපරණගම!P120,ඌවපරණගම!P121,ඌවපරණගම!P122,ඌවපරණගම!P123,ඌවපරණගම!P124,ඌවපරණගම!P125,ඌවපරණගම!P126,ඌවපරණගම!P127,ඌවපරණගම!P128,ඌවපරණගම!P129,ඌවපරණගම!P130)</f>
        <v>0</v>
      </c>
      <c r="FP16" s="184">
        <f>SUM(ඌවපරණගම!Q114,ඌවපරණගම!Q115,ඌවපරණගම!Q116,ඌවපරණගම!Q117,ඌවපරණගම!Q118,ඌවපරණගම!Q119,ඌවපරණගම!Q120,ඌවපරණගම!Q121,ඌවපරණගම!Q122,ඌවපරණගම!Q123,ඌවපරණගම!Q124,ඌවපරණගම!Q125,ඌවපරණගම!Q126,ඌවපරණගම!Q127,ඌවපරණගම!Q128,ඌවපරණගම!Q129,ඌවපරණගම!Q130)</f>
        <v>0</v>
      </c>
      <c r="FQ16" s="184">
        <f>SUM(ඌවපරණගම!R114,ඌවපරණගම!R115,ඌවපරණගම!R116,ඌවපරණගම!R117,ඌවපරණගම!R118,ඌවපරණගම!R119,ඌවපරණගම!R120,ඌවපරණගම!R121,ඌවපරණගම!R122,ඌවපරණගම!R123,ඌවපරණගම!R124,ඌවපරණගම!R125,ඌවපරණගම!R126,ඌවපරණගම!R127,ඌවපරණගම!R128,ඌවපරණගම!R129,ඌවපරණගම!R130)</f>
        <v>0</v>
      </c>
      <c r="FR16" s="184">
        <f>SUM(ඌවපරණගම!S114,ඌවපරණගම!S115,ඌවපරණගම!S116,ඌවපරණගම!S117,ඌවපරණගම!S118,ඌවපරණගම!S119,ඌවපරණගම!S120,ඌවපරණගම!S121,ඌවපරණගම!S122,ඌවපරණගම!S123,ඌවපරණගම!S124,ඌවපරණගම!S125,ඌවපරණගම!S126,ඌවපරණගම!S127,ඌවපරණගම!S128,ඌවපරණගම!S129,ඌවපරණගම!S130)</f>
        <v>0</v>
      </c>
      <c r="FS16" s="184">
        <f>SUM(ඌවපරණගම!T114,ඌවපරණගම!T115,ඌවපරණගම!T116,ඌවපරණගම!T117,ඌවපරණගම!T118,ඌවපරණගම!T119,ඌවපරණගම!T120,ඌවපරණගම!T121,ඌවපරණගම!T122,ඌවපරණගම!T123,ඌවපරණගම!T124,ඌවපරණගම!T125,ඌවපරණගම!T126,ඌවපරණගම!T127,ඌවපරණගම!T128,ඌවපරණගම!T129,ඌවපරණගම!T130)</f>
        <v>0</v>
      </c>
      <c r="FT16" s="184">
        <f>SUM(ඌවපරණගම!U114,ඌවපරණගම!U115,ඌවපරණගම!U116,ඌවපරණගම!U117,ඌවපරණගම!U118,ඌවපරණගම!U119,ඌවපරණගම!U120,ඌවපරණගම!U121,ඌවපරණගම!U122,ඌවපරණගම!U123,ඌවපරණගම!U124,ඌවපරණගම!U125,ඌවපරණගම!U126,ඌවපරණගම!U127,ඌවපරණගම!U128,ඌවපරණගම!U129,ඌවපරණගම!U130)</f>
        <v>0</v>
      </c>
      <c r="FU16" s="184">
        <f>SUM(ඌවපරණගම!V114,ඌවපරණගම!V115,ඌවපරණගම!V116,ඌවපරණගම!V117,ඌවපරණගම!V118,ඌවපරණගම!V119,ඌවපරණගම!V120,ඌවපරණගම!V121,ඌවපරණගම!V122,ඌවපරණගම!V123,ඌවපරණගම!V124,ඌවපරණගම!V125,ඌවපරණගම!V126,ඌවපරණගම!V127,ඌවපරණගම!V128,ඌවපරණගම!V129,ඌවපරණගම!V130)</f>
        <v>0</v>
      </c>
      <c r="FV16" s="184">
        <f>SUM(ඌවපරණගම!W114,ඌවපරණගම!W115,ඌවපරණගම!W116,ඌවපරණගම!W117,ඌවපරණගම!W118,ඌවපරණගම!W119,ඌවපරණගම!W120,ඌවපරණගම!W121,ඌවපරණගම!W122,ඌවපරණගම!W123,ඌවපරණගම!W124,ඌවපරණගම!W125,ඌවපරණගම!W126,ඌවපරණගම!W127,ඌවපරණගම!W128,ඌවපරණගම!W129,ඌවපරණගම!W130)</f>
        <v>0</v>
      </c>
      <c r="FW16" s="184">
        <f>SUM(ඌවපරණගම!X114,ඌවපරණගම!X115,ඌවපරණගම!X116,ඌවපරණගම!X117,ඌවපරණගම!X118,ඌවපරණගම!X119,ඌවපරණගම!X120,ඌවපරණගම!X121,ඌවපරණගම!X122,ඌවපරණගම!X123,ඌවපරණගම!X124,ඌවපරණගම!X125,ඌවපරණගම!X126,ඌවපරණගම!X127,ඌවපරණගම!X128,ඌවපරණගම!X129,ඌවපරණගම!X130)</f>
        <v>0</v>
      </c>
      <c r="FX16" s="184">
        <f>SUM(ඌවපරණගම!Y114,ඌවපරණගම!Y115,ඌවපරණගම!Y116,ඌවපරණගම!Y117,ඌවපරණගම!Y118,ඌවපරණගම!Y119,ඌවපරණගම!Y120,ඌවපරණගම!Y121,ඌවපරණගම!Y122,ඌවපරණගම!Y123,ඌවපරණගම!Y124,ඌවපරණගම!Y125,ඌවපරණගම!Y126,ඌවපරණගම!Y127,ඌවපරණගම!Y128,ඌවපරණගම!Y129,ඌවපරණගම!Y130)</f>
        <v>0</v>
      </c>
      <c r="FZ16" s="184">
        <v>11</v>
      </c>
      <c r="GA16" s="778"/>
      <c r="GB16" s="346" t="s">
        <v>107</v>
      </c>
      <c r="GC16" s="350">
        <f t="shared" si="11"/>
        <v>11</v>
      </c>
      <c r="GD16" s="352">
        <f>SUM(වැලිමඩ!J140,වැලිමඩ!J141,වැලිමඩ!J142,වැලිමඩ!J143,වැලිමඩ!J144,වැලිමඩ!J145,වැලිමඩ!J146,වැලිමඩ!J147,වැලිමඩ!J148,වැලිමඩ!J149,වැලිමඩ!J150)/1000000</f>
        <v>1.5</v>
      </c>
      <c r="GE16" s="184">
        <f>SUM(වැලිමඩ!M140,වැලිමඩ!M141,වැලිමඩ!M142,වැලිමඩ!M143,වැලිමඩ!M144,වැලිමඩ!M145,වැලිමඩ!M146,වැලිමඩ!M147,වැලිමඩ!M148,වැලිමඩ!M149,වැලිමඩ!M150)/1000000</f>
        <v>0</v>
      </c>
      <c r="GF16" s="184">
        <f>SUM(වැලිමඩ!O140,වැලිමඩ!O141,වැලිමඩ!O142,වැලිමඩ!O143,වැලිමඩ!O144,වැලිමඩ!O145,වැලිමඩ!O146,වැලිමඩ!O147,වැලිමඩ!O148,වැලිමඩ!O149,වැලිමඩ!O150)</f>
        <v>11</v>
      </c>
      <c r="GG16" s="184">
        <f>SUM(වැලිමඩ!P140,වැලිමඩ!P141,වැලිමඩ!P142,වැලිමඩ!P143,වැලිමඩ!P144,වැලිමඩ!P145,වැලිමඩ!P146,වැලිමඩ!P147,වැලිමඩ!P148,වැලිමඩ!P149,වැලිමඩ!P150)</f>
        <v>0</v>
      </c>
      <c r="GH16" s="184">
        <f>SUM(වැලිමඩ!Q140,වැලිමඩ!Q141,වැලිමඩ!Q142,වැලිමඩ!Q143,වැලිමඩ!Q144,වැලිමඩ!Q145,වැලිමඩ!Q146,වැලිමඩ!Q147,වැලිමඩ!Q148,වැලිමඩ!Q149,වැලිමඩ!Q150)</f>
        <v>0</v>
      </c>
      <c r="GI16" s="184">
        <f>SUM(වැලිමඩ!R140,වැලිමඩ!R141,වැලිමඩ!R142,වැලිමඩ!R143,වැලිමඩ!R144,වැලිමඩ!R145,වැලිමඩ!R146,වැලිමඩ!R147,වැලිමඩ!R148,වැලිමඩ!R149,වැලිමඩ!R150)</f>
        <v>0</v>
      </c>
      <c r="GJ16" s="184">
        <f>SUM(වැලිමඩ!S140,වැලිමඩ!S141,වැලිමඩ!S142,වැලිමඩ!S143,වැලිමඩ!S144,වැලිමඩ!S145,වැලිමඩ!S146,වැලිමඩ!S147,වැලිමඩ!S148,වැලිමඩ!S149,වැලිමඩ!S150)</f>
        <v>0</v>
      </c>
      <c r="GK16" s="184">
        <f>SUM(වැලිමඩ!T140,වැලිමඩ!T141,වැලිමඩ!T142,වැලිමඩ!T143,වැලිමඩ!T144,වැලිමඩ!T145,වැලිමඩ!T146,වැලිමඩ!T147,වැලිමඩ!T148,වැලිමඩ!T149,වැලිමඩ!T150)</f>
        <v>0</v>
      </c>
      <c r="GL16" s="184">
        <f>SUM(වැලිමඩ!U140,වැලිමඩ!U141,වැලිමඩ!U142,වැලිමඩ!U143,වැලිමඩ!U144,වැලිමඩ!U145,වැලිමඩ!U146,වැලිමඩ!U147,වැලිමඩ!U148,වැලිමඩ!U149,වැලිමඩ!U150)</f>
        <v>0</v>
      </c>
      <c r="GM16" s="184">
        <f>SUM(වැලිමඩ!V140,වැලිමඩ!V141,වැලිමඩ!V142,වැලිමඩ!V143,වැලිමඩ!V144,වැලිමඩ!V145,වැලිමඩ!V146,වැලිමඩ!V147,වැලිමඩ!V148,වැලිමඩ!V149,වැලිමඩ!V150)</f>
        <v>0</v>
      </c>
      <c r="GN16" s="184">
        <f>SUM(වැලිමඩ!W140,වැලිමඩ!W141,වැලිමඩ!W142,වැලිමඩ!W143,වැලිමඩ!W144,වැලිමඩ!W145,වැලිමඩ!W146,වැලිමඩ!W147,වැලිමඩ!W148,වැලිමඩ!W149,වැලිමඩ!W150)</f>
        <v>0</v>
      </c>
      <c r="GO16" s="184">
        <f>SUM(වැලිමඩ!X140,වැලිමඩ!X141,වැලිමඩ!X142,වැලිමඩ!X143,වැලිමඩ!X144,වැලිමඩ!X145,වැලිමඩ!X146,වැලිමඩ!X147,වැලිමඩ!X148,වැලිමඩ!X149,වැලිමඩ!X150)</f>
        <v>0</v>
      </c>
      <c r="GP16" s="184">
        <f>SUM(වැලිමඩ!Y140,වැලිමඩ!Y141,වැලිමඩ!Y142,වැලිමඩ!Y143,වැලිමඩ!Y144,වැලිමඩ!Y145,වැලිමඩ!Y146,වැලිමඩ!Y147,වැලිමඩ!Y148,වැලිමඩ!Y149,වැලිමඩ!Y150)</f>
        <v>0</v>
      </c>
      <c r="GR16" s="184">
        <v>11</v>
      </c>
      <c r="GS16" s="778"/>
      <c r="GT16" s="346" t="s">
        <v>107</v>
      </c>
      <c r="GU16" s="350">
        <f t="shared" si="12"/>
        <v>11</v>
      </c>
      <c r="GV16" s="352">
        <f>SUM(බණ්ඩාරවෙල!J87,බණ්ඩාරවෙල!J88,බණ්ඩාරවෙල!J89,බණ්ඩාරවෙල!J90,බණ්ඩාරවෙල!J91,බණ්ඩාරවෙල!J92,බණ්ඩාරවෙල!J93,බණ්ඩාරවෙල!J94,බණ්ඩාරවෙල!J95,බණ්ඩාරවෙල!J96,බණ්ඩාරවෙල!J97)/1000000</f>
        <v>0.85</v>
      </c>
      <c r="GW16" s="233">
        <f>SUM(බණ්ඩාරවෙල!M87,බණ්ඩාරවෙල!M88,බණ්ඩාරවෙල!M89,බණ්ඩාරවෙල!M90,බණ්ඩාරවෙල!M91,බණ්ඩාරවෙල!M92,බණ්ඩාරවෙල!M93,බණ්ඩාරවෙල!M94,බණ්ඩාරවෙල!M95,බණ්ඩාරවෙල!M96,බණ්ඩාරවෙල!M97)/1000000</f>
        <v>0</v>
      </c>
      <c r="GX16" s="184">
        <f>SUM(බණ්ඩාරවෙල!O87,බණ්ඩාරවෙල!O88,බණ්ඩාරවෙල!O89,බණ්ඩාරවෙල!O90,බණ්ඩාරවෙල!O91,බණ්ඩාරවෙල!O92,බණ්ඩාරවෙල!O93,බණ්ඩාරවෙල!O94,බණ්ඩාරවෙල!O95,බණ්ඩාරවෙල!O96,බණ්ඩාරවෙල!O97)</f>
        <v>10</v>
      </c>
      <c r="GY16" s="184">
        <f>SUM(බණ්ඩාරවෙල!P87,බණ්ඩාරවෙල!P88,බණ්ඩාරවෙල!P89,බණ්ඩාරවෙල!P90,බණ්ඩාරවෙල!P91,බණ්ඩාරවෙල!P92,බණ්ඩාරවෙල!P93,බණ්ඩාරවෙල!P94,බණ්ඩාරවෙල!P95,බණ්ඩාරවෙල!P96,බණ්ඩාරවෙල!P97)</f>
        <v>1</v>
      </c>
      <c r="GZ16" s="184">
        <f>SUM(බණ්ඩාරවෙල!Q87,බණ්ඩාරවෙල!Q88,බණ්ඩාරවෙල!Q89,බණ්ඩාරවෙල!Q90,බණ්ඩාරවෙල!Q91,බණ්ඩාරවෙල!Q92,බණ්ඩාරවෙල!Q93,බණ්ඩාරවෙල!Q94,බණ්ඩාරවෙල!Q95,බණ්ඩාරවෙල!Q96,බණ්ඩාරවෙල!Q97)</f>
        <v>0</v>
      </c>
      <c r="HA16" s="184">
        <f>SUM(බණ්ඩාරවෙල!R87,බණ්ඩාරවෙල!R88,බණ්ඩාරවෙල!R89,බණ්ඩාරවෙල!R90,බණ්ඩාරවෙල!R91,බණ්ඩාරවෙල!R92,බණ්ඩාරවෙල!R93,බණ්ඩාරවෙල!R94,බණ්ඩාරවෙල!R95,බණ්ඩාරවෙල!R96,බණ්ඩාරවෙල!R97)</f>
        <v>0</v>
      </c>
      <c r="HB16" s="184">
        <f>SUM(බණ්ඩාරවෙල!S87,බණ්ඩාරවෙල!S88,බණ්ඩාරවෙල!S89,බණ්ඩාරවෙල!S90,බණ්ඩාරවෙල!S91,බණ්ඩාරවෙල!S92,බණ්ඩාරවෙල!S93,බණ්ඩාරවෙල!S94,බණ්ඩාරවෙල!S95,බණ්ඩාරවෙල!S96,බණ්ඩාරවෙල!S97)</f>
        <v>0</v>
      </c>
      <c r="HC16" s="184">
        <f>SUM(බණ්ඩාරවෙල!T87,බණ්ඩාරවෙල!T88,බණ්ඩාරවෙල!T89,බණ්ඩාරවෙල!T90,බණ්ඩාරවෙල!T91,බණ්ඩාරවෙල!T92,බණ්ඩාරවෙල!T93,බණ්ඩාරවෙල!T94,බණ්ඩාරවෙල!T95,බණ්ඩාරවෙල!T96,බණ්ඩාරවෙල!T97)</f>
        <v>0</v>
      </c>
      <c r="HD16" s="184">
        <f>SUM(බණ්ඩාරවෙල!U87,බණ්ඩාරවෙල!U88,බණ්ඩාරවෙල!U89,බණ්ඩාරවෙල!U90,බණ්ඩාරවෙල!U91,බණ්ඩාරවෙල!U92,බණ්ඩාරවෙල!U93,බණ්ඩාරවෙල!U94,බණ්ඩාරවෙල!U95,බණ්ඩාරවෙල!U96,බණ්ඩාරවෙල!U97)</f>
        <v>0</v>
      </c>
      <c r="HE16" s="184">
        <f>SUM(බණ්ඩාරවෙල!V87,බණ්ඩාරවෙල!V88,බණ්ඩාරවෙල!V89,බණ්ඩාරවෙල!V90,බණ්ඩාරවෙල!V91,බණ්ඩාරවෙල!V92,බණ්ඩාරවෙල!V93,බණ්ඩාරවෙල!V94,බණ්ඩාරවෙල!V95,බණ්ඩාරවෙල!V96,බණ්ඩාරවෙල!V97)</f>
        <v>0</v>
      </c>
      <c r="HF16" s="184">
        <f>SUM(බණ්ඩාරවෙල!W87,බණ්ඩාරවෙල!W88,බණ්ඩාරවෙල!W89,බණ්ඩාරවෙල!W90,බණ්ඩාරවෙල!W91,බණ්ඩාරවෙල!W92,බණ්ඩාරවෙල!W93,බණ්ඩාරවෙල!W94,බණ්ඩාරවෙල!W95,බණ්ඩාරවෙල!W96,බණ්ඩාරවෙල!W97)</f>
        <v>0</v>
      </c>
      <c r="HG16" s="184">
        <f>SUM(බණ්ඩාරවෙල!X87,බණ්ඩාරවෙල!X88,බණ්ඩාරවෙල!X89,බණ්ඩාරවෙල!X90,බණ්ඩාරවෙල!X91,බණ්ඩාරවෙල!X92,බණ්ඩාරවෙල!X93,බණ්ඩාරවෙල!X94,බණ්ඩාරවෙල!X95,බණ්ඩාරවෙල!X96,බණ්ඩාරවෙල!X97)</f>
        <v>0</v>
      </c>
      <c r="HH16" s="184">
        <f>SUM(බණ්ඩාරවෙල!Y87,බණ්ඩාරවෙල!Y88,බණ්ඩාරවෙල!Y89,බණ්ඩාරවෙල!Y90,බණ්ඩාරවෙල!Y91,බණ්ඩාරවෙල!Y92,බණ්ඩාරවෙල!Y93,බණ්ඩාරවෙල!Y94,බණ්ඩාරවෙල!Y95,බණ්ඩාරවෙල!Y96,බණ්ඩාරවෙල!Y97)</f>
        <v>0</v>
      </c>
      <c r="HJ16" s="184">
        <v>11</v>
      </c>
      <c r="HK16" s="778"/>
      <c r="HL16" s="346" t="s">
        <v>107</v>
      </c>
      <c r="HM16" s="350" t="e">
        <f t="shared" si="13"/>
        <v>#REF!</v>
      </c>
      <c r="HN16" s="346" t="e">
        <f>SUM(ඇල්ල!#REF!,ඇල්ල!#REF!,ඇල්ල!#REF!,ඇල්ල!#REF!,ඇල්ල!#REF!,ඇල්ල!#REF!,ඇල්ල!#REF!,ඇල්ල!#REF!,ඇල්ල!#REF!,ඇල්ල!#REF!,ඇල්ල!#REF!,ඇල්ල!#REF!,ඇල්ල!#REF!)/1000000</f>
        <v>#REF!</v>
      </c>
      <c r="HO16" s="233" t="e">
        <f>SUM(ඇල්ල!#REF!,ඇල්ල!#REF!,ඇල්ල!#REF!,ඇල්ල!#REF!,ඇල්ල!#REF!,ඇල්ල!#REF!,ඇල්ල!#REF!,ඇල්ල!#REF!,ඇල්ල!#REF!,ඇල්ල!#REF!,ඇල්ල!#REF!,ඇල්ල!#REF!,ඇල්ල!#REF!)/1000000</f>
        <v>#REF!</v>
      </c>
      <c r="HP16" s="184" t="e">
        <f>SUM(ඇල්ල!#REF!,ඇල්ල!#REF!,ඇල්ල!#REF!,ඇල්ල!#REF!,ඇල්ල!#REF!,ඇල්ල!#REF!,ඇල්ල!#REF!,ඇල්ල!#REF!,ඇල්ල!#REF!,ඇල්ල!#REF!,ඇල්ල!#REF!,ඇල්ල!#REF!,ඇල්ල!#REF!)</f>
        <v>#REF!</v>
      </c>
      <c r="HQ16" s="184" t="e">
        <f>SUM(ඇල්ල!#REF!,ඇල්ල!#REF!,ඇල්ල!#REF!,ඇල්ල!#REF!,ඇල්ල!#REF!,ඇල්ල!#REF!,ඇල්ල!#REF!,ඇල්ල!#REF!,ඇල්ල!#REF!,ඇල්ල!#REF!,ඇල්ල!#REF!,ඇල්ල!#REF!,ඇල්ල!#REF!)</f>
        <v>#REF!</v>
      </c>
      <c r="HR16" s="184" t="e">
        <f>SUM(ඇල්ල!#REF!,ඇල්ල!#REF!,ඇල්ල!#REF!,ඇල්ල!#REF!,ඇල්ල!#REF!,ඇල්ල!#REF!,ඇල්ල!#REF!,ඇල්ල!#REF!,ඇල්ල!#REF!,ඇල්ල!#REF!,ඇල්ල!#REF!,ඇල්ල!#REF!,ඇල්ල!#REF!)</f>
        <v>#REF!</v>
      </c>
      <c r="HS16" s="184" t="e">
        <f>SUM(ඇල්ල!#REF!,ඇල්ල!#REF!,ඇල්ල!#REF!,ඇල්ල!#REF!,ඇල්ල!#REF!,ඇල්ල!#REF!,ඇල්ල!#REF!,ඇල්ල!#REF!,ඇල්ල!#REF!,ඇල්ල!#REF!,ඇල්ල!#REF!,ඇල්ල!#REF!,ඇල්ල!#REF!)</f>
        <v>#REF!</v>
      </c>
      <c r="HT16" s="184" t="e">
        <f>SUM(ඇල්ල!#REF!,ඇල්ල!#REF!,ඇල්ල!#REF!,ඇල්ල!#REF!,ඇල්ල!#REF!,ඇල්ල!#REF!,ඇල්ල!#REF!,ඇල්ල!#REF!,ඇල්ල!#REF!,ඇල්ල!#REF!,ඇල්ල!#REF!,ඇල්ල!#REF!,ඇල්ල!#REF!)</f>
        <v>#REF!</v>
      </c>
      <c r="HU16" s="184" t="e">
        <f>SUM(ඇල්ල!#REF!,ඇල්ල!#REF!,ඇල්ල!#REF!,ඇල්ල!#REF!,ඇල්ල!#REF!,ඇල්ල!#REF!,ඇල්ල!#REF!,ඇල්ල!#REF!,ඇල්ල!#REF!,ඇල්ල!#REF!,ඇල්ල!#REF!,ඇල්ල!#REF!,ඇල්ල!#REF!)</f>
        <v>#REF!</v>
      </c>
      <c r="HV16" s="184" t="e">
        <f>SUM(ඇල්ල!#REF!,ඇල්ල!#REF!,ඇල්ල!#REF!,ඇල්ල!#REF!,ඇල්ල!#REF!,ඇල්ල!#REF!,ඇල්ල!#REF!,ඇල්ල!#REF!,ඇල්ල!#REF!,ඇල්ල!#REF!,ඇල්ල!#REF!,ඇල්ල!#REF!,ඇල්ල!#REF!)</f>
        <v>#REF!</v>
      </c>
      <c r="HW16" s="184" t="e">
        <f>SUM(ඇල්ල!#REF!,ඇල්ල!#REF!,ඇල්ල!#REF!,ඇල්ල!#REF!,ඇල්ල!#REF!,ඇල්ල!#REF!,ඇල්ල!#REF!,ඇල්ල!#REF!,ඇල්ල!#REF!,ඇල්ල!#REF!,ඇල්ල!#REF!,ඇල්ල!#REF!,ඇල්ල!#REF!)</f>
        <v>#REF!</v>
      </c>
      <c r="HX16" s="184" t="e">
        <f>SUM(ඇල්ල!#REF!,ඇල්ල!#REF!,ඇල්ල!#REF!,ඇල්ල!#REF!,ඇල්ල!#REF!,ඇල්ල!#REF!,ඇල්ල!#REF!,ඇල්ල!#REF!,ඇල්ල!#REF!,ඇල්ල!#REF!,ඇල්ල!#REF!,ඇල්ල!#REF!,ඇල්ල!#REF!)</f>
        <v>#REF!</v>
      </c>
      <c r="HY16" s="184" t="e">
        <f>SUM(ඇල්ල!#REF!,ඇල්ල!#REF!,ඇල්ල!#REF!,ඇල්ල!#REF!,ඇල්ල!#REF!,ඇල්ල!#REF!,ඇල්ල!#REF!,ඇල්ල!#REF!,ඇල්ල!#REF!,ඇල්ල!#REF!,ඇල්ල!#REF!,ඇල්ල!#REF!,ඇල්ල!#REF!)</f>
        <v>#REF!</v>
      </c>
      <c r="HZ16" s="184" t="e">
        <f>SUM(ඇල්ල!#REF!,ඇල්ල!#REF!,ඇල්ල!#REF!,ඇල්ල!#REF!,ඇල්ල!#REF!,ඇල්ල!#REF!,ඇල්ල!#REF!,ඇල්ල!#REF!,ඇල්ල!#REF!,ඇල්ල!#REF!,ඇල්ල!#REF!,ඇල්ල!#REF!,ඇල්ල!#REF!)</f>
        <v>#REF!</v>
      </c>
      <c r="IB16" s="184">
        <v>11</v>
      </c>
      <c r="IC16" s="778"/>
      <c r="ID16" s="346" t="s">
        <v>107</v>
      </c>
      <c r="IE16" s="350">
        <f t="shared" si="14"/>
        <v>7</v>
      </c>
      <c r="IF16" s="352">
        <f>SUM(හපුතලේ!I9,හපුතලේ!I10,හපුතලේ!I11,හපුතලේ!I12,හපුතලේ!I13,හපුතලේ!I14,හපුතලේ!I15)/1000000</f>
        <v>3.5</v>
      </c>
      <c r="IG16" s="233">
        <f>SUM(හපුතලේ!L9,හපුතලේ!L10,හපුතලේ!L11,හපුතලේ!L12,හපුතලේ!L13,හපුතලේ!L14,හපුතලේ!L15)/1000000</f>
        <v>0</v>
      </c>
      <c r="IH16" s="184">
        <f>SUM(හපුතලේ!N9,හපුතලේ!N10,හපුතලේ!N11,හපුතලේ!N12,හපුතලේ!N13,හපුතලේ!N14,හපුතලේ!N15)</f>
        <v>7</v>
      </c>
      <c r="II16" s="184">
        <f>SUM(හපුතලේ!O9,හපුතලේ!O10,හපුතලේ!O11,හපුතලේ!O12,හපුතලේ!O13,හපුතලේ!O14,හපුතලේ!O15)</f>
        <v>0</v>
      </c>
      <c r="IJ16" s="184">
        <f>SUM(හපුතලේ!P9,හපුතලේ!P10,හපුතලේ!P11,හපුතලේ!P12,හපුතලේ!P13,හපුතලේ!P14,හපුතලේ!P15)</f>
        <v>0</v>
      </c>
      <c r="IK16" s="184">
        <f>SUM(හපුතලේ!Q9,හපුතලේ!Q10,හපුතලේ!Q11,හපුතලේ!Q12,හපුතලේ!Q13,හපුතලේ!Q14,හපුතලේ!Q15)</f>
        <v>0</v>
      </c>
      <c r="IL16" s="184">
        <f>SUM(හපුතලේ!R9,හපුතලේ!R10,හපුතලේ!R11,හපුතලේ!R12,හපුතලේ!R13,හපුතලේ!R14,හපුතලේ!R15)</f>
        <v>0</v>
      </c>
      <c r="IM16" s="184">
        <f>SUM(හපුතලේ!S9,හපුතලේ!S10,හපුතලේ!S11,හපුතලේ!S12,හපුතලේ!S13,හපුතලේ!S14,හපුතලේ!S15)</f>
        <v>0</v>
      </c>
      <c r="IN16" s="184">
        <f>SUM(හපුතලේ!T9,හපුතලේ!T10,හපුතලේ!T11,හපුතලේ!T12,හපුතලේ!T13,හපුතලේ!T14,හපුතලේ!T15)</f>
        <v>0</v>
      </c>
      <c r="IO16" s="184">
        <f>SUM(හපුතලේ!U9,හපුතලේ!U10,හපුතලේ!U11,හපුතලේ!U12,හපුතලේ!U13,හපුතලේ!U14,හපුතලේ!U15)</f>
        <v>0</v>
      </c>
      <c r="IP16" s="184">
        <f>SUM(හපුතලේ!V9,හපුතලේ!V10,හපුතලේ!V11,හපුතලේ!V12,හපුතලේ!V13,හපුතලේ!V14,හපුතලේ!V15)</f>
        <v>0</v>
      </c>
      <c r="IQ16" s="184">
        <f>SUM(හපුතලේ!W9,හපුතලේ!W10,හපුතලේ!W11,හපුතලේ!W12,හපුතලේ!W13,හපුතලේ!W14,හපුතලේ!W15)</f>
        <v>0</v>
      </c>
      <c r="IR16" s="184">
        <f>SUM(හපුතලේ!X9,හපුතලේ!X10,හපුතලේ!X11,හපුතලේ!X12,හපුතලේ!X13,හපුතලේ!X14,හපුතලේ!X15)</f>
        <v>0</v>
      </c>
      <c r="IT16" s="184">
        <v>11</v>
      </c>
      <c r="IU16" s="778"/>
      <c r="IV16" s="346" t="s">
        <v>107</v>
      </c>
      <c r="IW16" s="350">
        <f t="shared" si="15"/>
        <v>7</v>
      </c>
      <c r="IX16" s="352">
        <f>SUM(හල්දුම්මුල්ල!J9,හල්දුම්මුල්ල!J10,හල්දුම්මුල්ල!J11,හල්දුම්මුල්ල!J12,හල්දුම්මුල්ල!J13,හල්දුම්මුල්ල!J14,හල්දුම්මුල්ල!J15)/1000000</f>
        <v>3.5</v>
      </c>
      <c r="IY16" s="233">
        <f>SUM(හල්දුම්මුල්ල!M9,හල්දුම්මුල්ල!M10,හල්දුම්මුල්ල!M11,හල්දුම්මුල්ල!M12,හල්දුම්මුල්ල!M13,හල්දුම්මුල්ල!M14,හල්දුම්මුල්ල!M15)/1000000</f>
        <v>0</v>
      </c>
      <c r="IZ16" s="184">
        <f>SUM(හල්දුම්මුල්ල!O9,හල්දුම්මුල්ල!O10,හල්දුම්මුල්ල!O11,හල්දුම්මුල්ල!O12,හල්දුම්මුල්ල!O13,හල්දුම්මුල්ල!O14,හල්දුම්මුල්ල!O15)</f>
        <v>6</v>
      </c>
      <c r="JA16" s="184">
        <f>SUM(හල්දුම්මුල්ල!P9,හල්දුම්මුල්ල!P10,හල්දුම්මුල්ල!P11,හල්දුම්මුල්ල!P12,හල්දුම්මුල්ල!P13,හල්දුම්මුල්ල!P14,හල්දුම්මුල්ල!P15)</f>
        <v>1</v>
      </c>
      <c r="JB16" s="184">
        <f>SUM(හල්දුම්මුල්ල!Q9,හල්දුම්මුල්ල!Q10,හල්දුම්මුල්ල!Q11,හල්දුම්මුල්ල!Q12,හල්දුම්මුල්ල!Q13,හල්දුම්මුල්ල!Q14,හල්දුම්මුල්ල!Q15)</f>
        <v>0</v>
      </c>
      <c r="JC16" s="184">
        <f>SUM(හල්දුම්මුල්ල!R9,හල්දුම්මුල්ල!R10,හල්දුම්මුල්ල!R11,හල්දුම්මුල්ල!R12,හල්දුම්මුල්ල!R13,හල්දුම්මුල්ල!R14,හල්දුම්මුල්ල!R15)</f>
        <v>0</v>
      </c>
      <c r="JD16" s="184">
        <f>SUM(හල්දුම්මුල්ල!S9,හල්දුම්මුල්ල!S10,හල්දුම්මුල්ල!S11,හල්දුම්මුල්ල!S12,හල්දුම්මුල්ල!S13,හල්දුම්මුල්ල!S14,හල්දුම්මුල්ල!S15)</f>
        <v>0</v>
      </c>
      <c r="JE16" s="184">
        <f>SUM(හල්දුම්මුල්ල!T9,හල්දුම්මුල්ල!T10,හල්දුම්මුල්ල!T11,හල්දුම්මුල්ල!T12,හල්දුම්මුල්ල!T13,හල්දුම්මුල්ල!T14,හල්දුම්මුල්ල!T15)</f>
        <v>0</v>
      </c>
      <c r="JF16" s="184">
        <f>SUM(හල්දුම්මුල්ල!U9,හල්දුම්මුල්ල!U10,හල්දුම්මුල්ල!U11,හල්දුම්මුල්ල!U12,හල්දුම්මුල්ල!U13,හල්දුම්මුල්ල!U14,හල්දුම්මුල්ල!U15)</f>
        <v>0</v>
      </c>
      <c r="JG16" s="184">
        <f>SUM(හල්දුම්මුල්ල!V9,හල්දුම්මුල්ල!V10,හල්දුම්මුල්ල!V11,හල්දුම්මුල්ල!V12,හල්දුම්මුල්ල!V13,හල්දුම්මුල්ල!V14,හල්දුම්මුල්ල!V15)</f>
        <v>0</v>
      </c>
      <c r="JH16" s="184">
        <f>SUM(හල්දුම්මුල්ල!W9,හල්දුම්මුල්ල!W10,හල්දුම්මුල්ල!W11,හල්දුම්මුල්ල!W12,හල්දුම්මුල්ල!W13,හල්දුම්මුල්ල!W14,හල්දුම්මුල්ල!W15)</f>
        <v>0</v>
      </c>
      <c r="JI16" s="184">
        <f>SUM(හල්දුම්මුල්ල!X9,හල්දුම්මුල්ල!X10,හල්දුම්මුල්ල!X11,හල්දුම්මුල්ල!X12,හල්දුම්මුල්ල!X13,හල්දුම්මුල්ල!X14,හල්දුම්මුල්ල!X15)</f>
        <v>0</v>
      </c>
      <c r="JJ16" s="184">
        <f>SUM(හල්දුම්මුල්ල!Y9,හල්දුම්මුල්ල!Y10,හල්දුම්මුල්ල!Y11,හල්දුම්මුල්ල!Y12,හල්දුම්මුල්ල!Y13,හල්දුම්මුල්ල!Y14,හල්දුම්මුල්ල!Y15)</f>
        <v>0</v>
      </c>
      <c r="JL16" s="184">
        <v>11</v>
      </c>
      <c r="JM16" s="778"/>
      <c r="JN16" s="346" t="s">
        <v>107</v>
      </c>
      <c r="JO16" s="350" t="e">
        <f t="shared" si="16"/>
        <v>#REF!</v>
      </c>
      <c r="JP16" s="350" t="e">
        <f t="shared" si="17"/>
        <v>#REF!</v>
      </c>
      <c r="JQ16" s="350" t="e">
        <f t="shared" si="18"/>
        <v>#REF!</v>
      </c>
      <c r="JR16" s="350" t="e">
        <f t="shared" si="19"/>
        <v>#REF!</v>
      </c>
      <c r="JS16" s="350" t="e">
        <f t="shared" si="20"/>
        <v>#REF!</v>
      </c>
      <c r="JT16" s="350" t="e">
        <f t="shared" si="21"/>
        <v>#REF!</v>
      </c>
      <c r="JU16" s="350" t="e">
        <f t="shared" si="22"/>
        <v>#REF!</v>
      </c>
      <c r="JV16" s="350" t="e">
        <f t="shared" si="23"/>
        <v>#REF!</v>
      </c>
      <c r="JW16" s="350" t="e">
        <f t="shared" si="24"/>
        <v>#REF!</v>
      </c>
      <c r="JX16" s="350" t="e">
        <f t="shared" si="25"/>
        <v>#REF!</v>
      </c>
      <c r="JY16" s="350" t="e">
        <f t="shared" si="26"/>
        <v>#REF!</v>
      </c>
      <c r="JZ16" s="350" t="e">
        <f t="shared" si="27"/>
        <v>#REF!</v>
      </c>
      <c r="KA16" s="350" t="e">
        <f t="shared" si="28"/>
        <v>#REF!</v>
      </c>
      <c r="KB16" s="350" t="e">
        <f t="shared" si="29"/>
        <v>#REF!</v>
      </c>
    </row>
    <row r="17" spans="2:300" s="234" customFormat="1" ht="27" customHeight="1">
      <c r="B17" s="783" t="s">
        <v>3100</v>
      </c>
      <c r="C17" s="784"/>
      <c r="D17" s="785"/>
      <c r="E17" s="350">
        <f>SUM(E6,E8,E9,E10,E11,E13,E14,E16)</f>
        <v>44</v>
      </c>
      <c r="F17" s="350">
        <f t="shared" ref="F17:R17" si="30">SUM(F6,F8,F9,F10,F11,F13,F14,F16)</f>
        <v>63.9</v>
      </c>
      <c r="G17" s="350">
        <f t="shared" si="30"/>
        <v>0</v>
      </c>
      <c r="H17" s="350">
        <f t="shared" si="30"/>
        <v>33</v>
      </c>
      <c r="I17" s="350">
        <f t="shared" si="30"/>
        <v>9</v>
      </c>
      <c r="J17" s="350">
        <f t="shared" si="30"/>
        <v>0</v>
      </c>
      <c r="K17" s="350">
        <f t="shared" si="30"/>
        <v>0</v>
      </c>
      <c r="L17" s="350">
        <f t="shared" si="30"/>
        <v>2</v>
      </c>
      <c r="M17" s="350">
        <f t="shared" si="30"/>
        <v>0</v>
      </c>
      <c r="N17" s="350">
        <f t="shared" si="30"/>
        <v>0</v>
      </c>
      <c r="O17" s="350">
        <f t="shared" si="30"/>
        <v>0</v>
      </c>
      <c r="P17" s="350">
        <f t="shared" si="30"/>
        <v>0</v>
      </c>
      <c r="Q17" s="350">
        <f t="shared" si="30"/>
        <v>0</v>
      </c>
      <c r="R17" s="350">
        <f t="shared" si="30"/>
        <v>3407</v>
      </c>
      <c r="T17" s="783" t="s">
        <v>3100</v>
      </c>
      <c r="U17" s="784"/>
      <c r="V17" s="785"/>
      <c r="W17" s="350">
        <f>SUM(W6,W8,W9,W10,W11,W13,W14,W16)</f>
        <v>29</v>
      </c>
      <c r="X17" s="350">
        <f t="shared" ref="X17:AJ17" si="31">SUM(X6,X8,X9,X10,X11,X13,X14,X16)</f>
        <v>27.1</v>
      </c>
      <c r="Y17" s="350">
        <f t="shared" si="31"/>
        <v>0</v>
      </c>
      <c r="Z17" s="350">
        <f t="shared" si="31"/>
        <v>23</v>
      </c>
      <c r="AA17" s="350">
        <f t="shared" si="31"/>
        <v>6</v>
      </c>
      <c r="AB17" s="350">
        <f t="shared" si="31"/>
        <v>0</v>
      </c>
      <c r="AC17" s="350">
        <f t="shared" si="31"/>
        <v>0</v>
      </c>
      <c r="AD17" s="350">
        <f t="shared" si="31"/>
        <v>0</v>
      </c>
      <c r="AE17" s="350">
        <f t="shared" si="31"/>
        <v>0</v>
      </c>
      <c r="AF17" s="350">
        <f t="shared" si="31"/>
        <v>0</v>
      </c>
      <c r="AG17" s="350">
        <f t="shared" si="31"/>
        <v>0</v>
      </c>
      <c r="AH17" s="350">
        <f t="shared" si="31"/>
        <v>0</v>
      </c>
      <c r="AI17" s="350">
        <f t="shared" si="31"/>
        <v>0</v>
      </c>
      <c r="AJ17" s="350">
        <f t="shared" si="31"/>
        <v>0</v>
      </c>
      <c r="AL17" s="783" t="s">
        <v>3100</v>
      </c>
      <c r="AM17" s="784"/>
      <c r="AN17" s="785"/>
      <c r="AO17" s="350">
        <f>SUM(AO6,AO8,AO9,AO10,AO11,AO13,AO14,AO16)</f>
        <v>31</v>
      </c>
      <c r="AP17" s="350">
        <f t="shared" ref="AP17:BB17" si="32">SUM(AP6,AP8,AP9,AP10,AP11,AP13,AP14,AP16)</f>
        <v>33</v>
      </c>
      <c r="AQ17" s="350">
        <f t="shared" si="32"/>
        <v>0</v>
      </c>
      <c r="AR17" s="350">
        <f t="shared" si="32"/>
        <v>15</v>
      </c>
      <c r="AS17" s="350">
        <f t="shared" si="32"/>
        <v>16</v>
      </c>
      <c r="AT17" s="350">
        <f t="shared" si="32"/>
        <v>0</v>
      </c>
      <c r="AU17" s="350">
        <f t="shared" si="32"/>
        <v>0</v>
      </c>
      <c r="AV17" s="350">
        <f t="shared" si="32"/>
        <v>0</v>
      </c>
      <c r="AW17" s="350">
        <f t="shared" si="32"/>
        <v>0</v>
      </c>
      <c r="AX17" s="350">
        <f t="shared" si="32"/>
        <v>0</v>
      </c>
      <c r="AY17" s="350">
        <f t="shared" si="32"/>
        <v>0</v>
      </c>
      <c r="AZ17" s="350">
        <f t="shared" si="32"/>
        <v>0</v>
      </c>
      <c r="BA17" s="350">
        <f t="shared" si="32"/>
        <v>0</v>
      </c>
      <c r="BB17" s="350">
        <f t="shared" si="32"/>
        <v>0</v>
      </c>
      <c r="BD17" s="783" t="s">
        <v>3100</v>
      </c>
      <c r="BE17" s="784"/>
      <c r="BF17" s="785"/>
      <c r="BG17" s="350">
        <f>SUM(BG6,BG8,BG9,BG10,BG11,BG13,BG14,BG16)</f>
        <v>32</v>
      </c>
      <c r="BH17" s="350">
        <f t="shared" ref="BH17:BT17" si="33">SUM(BH6,BH8,BH9,BH10,BH11,BH13,BH14,BH16)</f>
        <v>33</v>
      </c>
      <c r="BI17" s="350">
        <f t="shared" si="33"/>
        <v>0</v>
      </c>
      <c r="BJ17" s="350">
        <f t="shared" si="33"/>
        <v>1</v>
      </c>
      <c r="BK17" s="350">
        <f t="shared" si="33"/>
        <v>29</v>
      </c>
      <c r="BL17" s="350">
        <f t="shared" si="33"/>
        <v>0</v>
      </c>
      <c r="BM17" s="350">
        <f t="shared" si="33"/>
        <v>0</v>
      </c>
      <c r="BN17" s="350">
        <f t="shared" si="33"/>
        <v>0</v>
      </c>
      <c r="BO17" s="350">
        <f t="shared" si="33"/>
        <v>1</v>
      </c>
      <c r="BP17" s="350">
        <f t="shared" si="33"/>
        <v>0</v>
      </c>
      <c r="BQ17" s="350">
        <f t="shared" si="33"/>
        <v>0</v>
      </c>
      <c r="BR17" s="350">
        <f t="shared" si="33"/>
        <v>0</v>
      </c>
      <c r="BS17" s="350">
        <f t="shared" si="33"/>
        <v>1</v>
      </c>
      <c r="BT17" s="350">
        <f t="shared" si="33"/>
        <v>0</v>
      </c>
      <c r="BV17" s="783" t="s">
        <v>3100</v>
      </c>
      <c r="BW17" s="784"/>
      <c r="BX17" s="785"/>
      <c r="BY17" s="350">
        <f>SUM(BY6,BY8,BY9,BY10,BY11,BY13,BY14,BY16)</f>
        <v>34</v>
      </c>
      <c r="BZ17" s="350">
        <f t="shared" ref="BZ17:CL17" si="34">SUM(BZ6,BZ8,BZ9,BZ10,BZ11,BZ13,BZ14,BZ16)</f>
        <v>34</v>
      </c>
      <c r="CA17" s="350">
        <f t="shared" si="34"/>
        <v>0</v>
      </c>
      <c r="CB17" s="350">
        <f t="shared" si="34"/>
        <v>19</v>
      </c>
      <c r="CC17" s="350">
        <f t="shared" si="34"/>
        <v>7</v>
      </c>
      <c r="CD17" s="350">
        <f t="shared" si="34"/>
        <v>0</v>
      </c>
      <c r="CE17" s="350">
        <f t="shared" si="34"/>
        <v>8</v>
      </c>
      <c r="CF17" s="350">
        <f t="shared" si="34"/>
        <v>0</v>
      </c>
      <c r="CG17" s="350">
        <f t="shared" si="34"/>
        <v>0</v>
      </c>
      <c r="CH17" s="350">
        <f t="shared" si="34"/>
        <v>0</v>
      </c>
      <c r="CI17" s="350">
        <f t="shared" si="34"/>
        <v>0</v>
      </c>
      <c r="CJ17" s="350">
        <f t="shared" si="34"/>
        <v>0</v>
      </c>
      <c r="CK17" s="350">
        <f t="shared" si="34"/>
        <v>0</v>
      </c>
      <c r="CL17" s="350">
        <f t="shared" si="34"/>
        <v>1089</v>
      </c>
      <c r="CN17" s="783" t="s">
        <v>3100</v>
      </c>
      <c r="CO17" s="784"/>
      <c r="CP17" s="785"/>
      <c r="CQ17" s="350">
        <f>SUM(CQ6,CQ8,CQ9,CQ10,CQ11,CQ13,CQ14,CQ16)</f>
        <v>73</v>
      </c>
      <c r="CR17" s="350">
        <f t="shared" ref="CR17:DD17" si="35">SUM(CR6,CR8,CR9,CR10,CR11,CR13,CR14,CR16)</f>
        <v>30.75</v>
      </c>
      <c r="CS17" s="350">
        <f t="shared" si="35"/>
        <v>0</v>
      </c>
      <c r="CT17" s="350">
        <f t="shared" si="35"/>
        <v>42</v>
      </c>
      <c r="CU17" s="350">
        <f t="shared" si="35"/>
        <v>13</v>
      </c>
      <c r="CV17" s="350">
        <f t="shared" si="35"/>
        <v>4</v>
      </c>
      <c r="CW17" s="350">
        <f t="shared" si="35"/>
        <v>10</v>
      </c>
      <c r="CX17" s="350">
        <f t="shared" si="35"/>
        <v>4</v>
      </c>
      <c r="CY17" s="350">
        <f t="shared" si="35"/>
        <v>0</v>
      </c>
      <c r="CZ17" s="350">
        <f t="shared" si="35"/>
        <v>0</v>
      </c>
      <c r="DA17" s="350">
        <f t="shared" si="35"/>
        <v>0</v>
      </c>
      <c r="DB17" s="350">
        <f t="shared" si="35"/>
        <v>0</v>
      </c>
      <c r="DC17" s="350">
        <f t="shared" si="35"/>
        <v>0</v>
      </c>
      <c r="DD17" s="350">
        <f t="shared" si="35"/>
        <v>721</v>
      </c>
      <c r="DF17" s="783" t="s">
        <v>3100</v>
      </c>
      <c r="DG17" s="784"/>
      <c r="DH17" s="785"/>
      <c r="DI17" s="350">
        <f>SUM(DI6,DI8,DI9,DI10,DI11,DI13,DI14,DI16)</f>
        <v>58</v>
      </c>
      <c r="DJ17" s="350">
        <f t="shared" ref="DJ17:DV17" si="36">SUM(DJ6,DJ8,DJ9,DJ10,DJ11,DJ13,DJ14,DJ16)</f>
        <v>29.150000000000002</v>
      </c>
      <c r="DK17" s="350">
        <f t="shared" si="36"/>
        <v>0</v>
      </c>
      <c r="DL17" s="350">
        <f t="shared" si="36"/>
        <v>38</v>
      </c>
      <c r="DM17" s="350">
        <f t="shared" si="36"/>
        <v>20</v>
      </c>
      <c r="DN17" s="350">
        <f t="shared" si="36"/>
        <v>0</v>
      </c>
      <c r="DO17" s="350">
        <f t="shared" si="36"/>
        <v>0</v>
      </c>
      <c r="DP17" s="350">
        <f t="shared" si="36"/>
        <v>0</v>
      </c>
      <c r="DQ17" s="350">
        <f t="shared" si="36"/>
        <v>0</v>
      </c>
      <c r="DR17" s="350">
        <f t="shared" si="36"/>
        <v>0</v>
      </c>
      <c r="DS17" s="350">
        <f t="shared" si="36"/>
        <v>0</v>
      </c>
      <c r="DT17" s="350">
        <f t="shared" si="36"/>
        <v>0</v>
      </c>
      <c r="DU17" s="350">
        <f t="shared" si="36"/>
        <v>0</v>
      </c>
      <c r="DV17" s="350">
        <f t="shared" si="36"/>
        <v>0</v>
      </c>
      <c r="DX17" s="783" t="s">
        <v>3100</v>
      </c>
      <c r="DY17" s="784"/>
      <c r="DZ17" s="785"/>
      <c r="EA17" s="350">
        <f>SUM(EA6,EA8,EA9,EA10,EA11,EA13,EA14,EA16)</f>
        <v>197</v>
      </c>
      <c r="EB17" s="350">
        <f t="shared" ref="EB17:EN17" si="37">SUM(EB6,EB8,EB9,EB10,EB11,EB13,EB14,EB16)</f>
        <v>79.3</v>
      </c>
      <c r="EC17" s="350">
        <f t="shared" si="37"/>
        <v>0</v>
      </c>
      <c r="ED17" s="350">
        <f t="shared" si="37"/>
        <v>131</v>
      </c>
      <c r="EE17" s="350">
        <f t="shared" si="37"/>
        <v>36</v>
      </c>
      <c r="EF17" s="350">
        <f t="shared" si="37"/>
        <v>0</v>
      </c>
      <c r="EG17" s="350">
        <f t="shared" si="37"/>
        <v>0</v>
      </c>
      <c r="EH17" s="350">
        <f t="shared" si="37"/>
        <v>6</v>
      </c>
      <c r="EI17" s="350">
        <f t="shared" si="37"/>
        <v>0</v>
      </c>
      <c r="EJ17" s="350">
        <f t="shared" si="37"/>
        <v>5</v>
      </c>
      <c r="EK17" s="350">
        <f t="shared" si="37"/>
        <v>0</v>
      </c>
      <c r="EL17" s="350">
        <f t="shared" si="37"/>
        <v>0</v>
      </c>
      <c r="EM17" s="350">
        <f t="shared" si="37"/>
        <v>19</v>
      </c>
      <c r="EN17" s="350">
        <f t="shared" si="37"/>
        <v>0</v>
      </c>
      <c r="EP17" s="783" t="s">
        <v>3100</v>
      </c>
      <c r="EQ17" s="784"/>
      <c r="ER17" s="785"/>
      <c r="ES17" s="350">
        <f>SUM(ES6,ES8,ES9,ES10,ES11,ES13,ES14,ES16)</f>
        <v>143</v>
      </c>
      <c r="ET17" s="350">
        <f t="shared" ref="ET17:FF17" si="38">SUM(ET6,ET8,ET9,ET10,ET11,ET13,ET14,ET16)</f>
        <v>85.05</v>
      </c>
      <c r="EU17" s="350">
        <f t="shared" si="38"/>
        <v>0</v>
      </c>
      <c r="EV17" s="350">
        <f t="shared" si="38"/>
        <v>103</v>
      </c>
      <c r="EW17" s="350">
        <f t="shared" si="38"/>
        <v>34</v>
      </c>
      <c r="EX17" s="350">
        <f t="shared" si="38"/>
        <v>0</v>
      </c>
      <c r="EY17" s="350">
        <f t="shared" si="38"/>
        <v>0</v>
      </c>
      <c r="EZ17" s="350">
        <f t="shared" si="38"/>
        <v>0</v>
      </c>
      <c r="FA17" s="350">
        <f t="shared" si="38"/>
        <v>0</v>
      </c>
      <c r="FB17" s="350">
        <f t="shared" si="38"/>
        <v>0</v>
      </c>
      <c r="FC17" s="350">
        <f t="shared" si="38"/>
        <v>2</v>
      </c>
      <c r="FD17" s="350">
        <f t="shared" si="38"/>
        <v>0</v>
      </c>
      <c r="FE17" s="350">
        <f t="shared" si="38"/>
        <v>4</v>
      </c>
      <c r="FF17" s="350">
        <f t="shared" si="38"/>
        <v>0</v>
      </c>
      <c r="FH17" s="783" t="s">
        <v>3100</v>
      </c>
      <c r="FI17" s="784"/>
      <c r="FJ17" s="785"/>
      <c r="FK17" s="350">
        <f>SUM(FK6,FK8,FK9,FK10,FK11,FK13,FK14,FK16)</f>
        <v>93</v>
      </c>
      <c r="FL17" s="350">
        <f t="shared" ref="FL17:FX17" si="39">SUM(FL6,FL8,FL9,FL10,FL11,FL13,FL14,FL16)</f>
        <v>56.225000000000001</v>
      </c>
      <c r="FM17" s="350">
        <f t="shared" si="39"/>
        <v>0</v>
      </c>
      <c r="FN17" s="350">
        <f t="shared" si="39"/>
        <v>63</v>
      </c>
      <c r="FO17" s="350">
        <f t="shared" si="39"/>
        <v>22</v>
      </c>
      <c r="FP17" s="350">
        <f t="shared" si="39"/>
        <v>0</v>
      </c>
      <c r="FQ17" s="350">
        <f t="shared" si="39"/>
        <v>0</v>
      </c>
      <c r="FR17" s="350">
        <f t="shared" si="39"/>
        <v>4</v>
      </c>
      <c r="FS17" s="350">
        <f t="shared" si="39"/>
        <v>0</v>
      </c>
      <c r="FT17" s="350">
        <f t="shared" si="39"/>
        <v>0</v>
      </c>
      <c r="FU17" s="350">
        <f t="shared" si="39"/>
        <v>0</v>
      </c>
      <c r="FV17" s="350">
        <f t="shared" si="39"/>
        <v>0</v>
      </c>
      <c r="FW17" s="350">
        <f t="shared" si="39"/>
        <v>4</v>
      </c>
      <c r="FX17" s="350">
        <f t="shared" si="39"/>
        <v>330</v>
      </c>
      <c r="FZ17" s="783" t="s">
        <v>3100</v>
      </c>
      <c r="GA17" s="784"/>
      <c r="GB17" s="785"/>
      <c r="GC17" s="350">
        <f>SUM(GC6,GC8,GC9,GC10,GC11,GC13,GC14,GC16)</f>
        <v>133</v>
      </c>
      <c r="GD17" s="350">
        <f t="shared" ref="GD17:GP17" si="40">SUM(GD6,GD8,GD9,GD10,GD11,GD13,GD14,GD16)</f>
        <v>52.699999999999996</v>
      </c>
      <c r="GE17" s="350">
        <f t="shared" si="40"/>
        <v>0</v>
      </c>
      <c r="GF17" s="350">
        <f t="shared" si="40"/>
        <v>61</v>
      </c>
      <c r="GG17" s="350">
        <f t="shared" si="40"/>
        <v>68</v>
      </c>
      <c r="GH17" s="350">
        <f t="shared" si="40"/>
        <v>0</v>
      </c>
      <c r="GI17" s="350">
        <f t="shared" si="40"/>
        <v>0</v>
      </c>
      <c r="GJ17" s="350">
        <f t="shared" si="40"/>
        <v>0</v>
      </c>
      <c r="GK17" s="350">
        <f t="shared" si="40"/>
        <v>0</v>
      </c>
      <c r="GL17" s="350">
        <f t="shared" si="40"/>
        <v>0</v>
      </c>
      <c r="GM17" s="350">
        <f t="shared" si="40"/>
        <v>0</v>
      </c>
      <c r="GN17" s="350">
        <f t="shared" si="40"/>
        <v>0</v>
      </c>
      <c r="GO17" s="350">
        <f t="shared" si="40"/>
        <v>4</v>
      </c>
      <c r="GP17" s="350">
        <f t="shared" si="40"/>
        <v>0</v>
      </c>
      <c r="GR17" s="783" t="s">
        <v>3100</v>
      </c>
      <c r="GS17" s="784"/>
      <c r="GT17" s="785"/>
      <c r="GU17" s="350">
        <f>SUM(GU6,GU8,GU9,GU10,GU11,GU13,GU14,GU16)</f>
        <v>90</v>
      </c>
      <c r="GV17" s="350">
        <f t="shared" ref="GV17:HH17" si="41">SUM(GV6,GV8,GV9,GV10,GV11,GV13,GV14,GV16)</f>
        <v>43.95</v>
      </c>
      <c r="GW17" s="350">
        <f t="shared" si="41"/>
        <v>0</v>
      </c>
      <c r="GX17" s="350">
        <f t="shared" si="41"/>
        <v>63</v>
      </c>
      <c r="GY17" s="350">
        <f t="shared" si="41"/>
        <v>27</v>
      </c>
      <c r="GZ17" s="350">
        <f t="shared" si="41"/>
        <v>0</v>
      </c>
      <c r="HA17" s="350">
        <f t="shared" si="41"/>
        <v>0</v>
      </c>
      <c r="HB17" s="350">
        <f t="shared" si="41"/>
        <v>0</v>
      </c>
      <c r="HC17" s="350">
        <f t="shared" si="41"/>
        <v>0</v>
      </c>
      <c r="HD17" s="350">
        <f t="shared" si="41"/>
        <v>0</v>
      </c>
      <c r="HE17" s="350">
        <f t="shared" si="41"/>
        <v>0</v>
      </c>
      <c r="HF17" s="350">
        <f t="shared" si="41"/>
        <v>0</v>
      </c>
      <c r="HG17" s="350">
        <f t="shared" si="41"/>
        <v>0</v>
      </c>
      <c r="HH17" s="350">
        <f t="shared" si="41"/>
        <v>0</v>
      </c>
      <c r="HJ17" s="783" t="s">
        <v>3100</v>
      </c>
      <c r="HK17" s="784"/>
      <c r="HL17" s="785"/>
      <c r="HM17" s="350" t="e">
        <f>SUM(HM6,HM8,HM9,HM10,HM11,HM13,HM14,HM16)</f>
        <v>#REF!</v>
      </c>
      <c r="HN17" s="350" t="e">
        <f t="shared" ref="HN17:HZ17" si="42">SUM(HN6,HN8,HN9,HN10,HN11,HN13,HN14,HN16)</f>
        <v>#REF!</v>
      </c>
      <c r="HO17" s="350" t="e">
        <f t="shared" si="42"/>
        <v>#REF!</v>
      </c>
      <c r="HP17" s="350" t="e">
        <f t="shared" si="42"/>
        <v>#REF!</v>
      </c>
      <c r="HQ17" s="350" t="e">
        <f t="shared" si="42"/>
        <v>#REF!</v>
      </c>
      <c r="HR17" s="350" t="e">
        <f t="shared" si="42"/>
        <v>#REF!</v>
      </c>
      <c r="HS17" s="350" t="e">
        <f t="shared" si="42"/>
        <v>#REF!</v>
      </c>
      <c r="HT17" s="350" t="e">
        <f t="shared" si="42"/>
        <v>#REF!</v>
      </c>
      <c r="HU17" s="350" t="e">
        <f t="shared" si="42"/>
        <v>#REF!</v>
      </c>
      <c r="HV17" s="350" t="e">
        <f t="shared" si="42"/>
        <v>#REF!</v>
      </c>
      <c r="HW17" s="350" t="e">
        <f t="shared" si="42"/>
        <v>#REF!</v>
      </c>
      <c r="HX17" s="350" t="e">
        <f t="shared" si="42"/>
        <v>#REF!</v>
      </c>
      <c r="HY17" s="350" t="e">
        <f t="shared" si="42"/>
        <v>#REF!</v>
      </c>
      <c r="HZ17" s="350" t="e">
        <f t="shared" si="42"/>
        <v>#REF!</v>
      </c>
      <c r="IB17" s="783" t="s">
        <v>3100</v>
      </c>
      <c r="IC17" s="784"/>
      <c r="ID17" s="785"/>
      <c r="IE17" s="350">
        <f>SUM(IE6,IE8,IE9,IE10,IE11,IE13,IE14,IE16)</f>
        <v>45</v>
      </c>
      <c r="IF17" s="350">
        <f t="shared" ref="IF17:IR17" si="43">SUM(IF6,IF8,IF9,IF10,IF11,IF13,IF14,IF16)</f>
        <v>42.5</v>
      </c>
      <c r="IG17" s="350">
        <f t="shared" si="43"/>
        <v>0</v>
      </c>
      <c r="IH17" s="350">
        <f t="shared" si="43"/>
        <v>42</v>
      </c>
      <c r="II17" s="350">
        <f t="shared" si="43"/>
        <v>3</v>
      </c>
      <c r="IJ17" s="350">
        <f t="shared" si="43"/>
        <v>0</v>
      </c>
      <c r="IK17" s="350">
        <f t="shared" si="43"/>
        <v>0</v>
      </c>
      <c r="IL17" s="350">
        <f t="shared" si="43"/>
        <v>0</v>
      </c>
      <c r="IM17" s="350">
        <f t="shared" si="43"/>
        <v>0</v>
      </c>
      <c r="IN17" s="350">
        <f t="shared" si="43"/>
        <v>0</v>
      </c>
      <c r="IO17" s="350">
        <f t="shared" si="43"/>
        <v>0</v>
      </c>
      <c r="IP17" s="350">
        <f t="shared" si="43"/>
        <v>0</v>
      </c>
      <c r="IQ17" s="350">
        <f t="shared" si="43"/>
        <v>0</v>
      </c>
      <c r="IR17" s="350">
        <f t="shared" si="43"/>
        <v>0</v>
      </c>
      <c r="IT17" s="783" t="s">
        <v>3100</v>
      </c>
      <c r="IU17" s="784"/>
      <c r="IV17" s="785"/>
      <c r="IW17" s="350">
        <f>SUM(IW6,IW8,IW9,IW10,IW11,IW13,IW14,IW16)</f>
        <v>37</v>
      </c>
      <c r="IX17" s="350">
        <f t="shared" ref="IX17:JJ17" si="44">SUM(IX6,IX8,IX9,IX10,IX11,IX13,IX14,IX16)</f>
        <v>33.5</v>
      </c>
      <c r="IY17" s="350">
        <f t="shared" si="44"/>
        <v>0</v>
      </c>
      <c r="IZ17" s="350">
        <f t="shared" si="44"/>
        <v>18</v>
      </c>
      <c r="JA17" s="350">
        <f t="shared" si="44"/>
        <v>18</v>
      </c>
      <c r="JB17" s="350">
        <f t="shared" si="44"/>
        <v>0</v>
      </c>
      <c r="JC17" s="350">
        <f t="shared" si="44"/>
        <v>0</v>
      </c>
      <c r="JD17" s="350">
        <f t="shared" si="44"/>
        <v>0</v>
      </c>
      <c r="JE17" s="350">
        <f t="shared" si="44"/>
        <v>0</v>
      </c>
      <c r="JF17" s="350">
        <f t="shared" si="44"/>
        <v>1</v>
      </c>
      <c r="JG17" s="350">
        <f t="shared" si="44"/>
        <v>0</v>
      </c>
      <c r="JH17" s="350">
        <f t="shared" si="44"/>
        <v>0</v>
      </c>
      <c r="JI17" s="350">
        <f t="shared" si="44"/>
        <v>0</v>
      </c>
      <c r="JJ17" s="350">
        <f t="shared" si="44"/>
        <v>0</v>
      </c>
      <c r="JL17" s="783" t="s">
        <v>3100</v>
      </c>
      <c r="JM17" s="784"/>
      <c r="JN17" s="785"/>
      <c r="JO17" s="350" t="e">
        <f t="shared" si="16"/>
        <v>#REF!</v>
      </c>
      <c r="JP17" s="350" t="e">
        <f t="shared" si="17"/>
        <v>#REF!</v>
      </c>
      <c r="JQ17" s="350" t="e">
        <f t="shared" si="18"/>
        <v>#REF!</v>
      </c>
      <c r="JR17" s="350" t="e">
        <f t="shared" si="19"/>
        <v>#REF!</v>
      </c>
      <c r="JS17" s="350" t="e">
        <f t="shared" si="20"/>
        <v>#REF!</v>
      </c>
      <c r="JT17" s="350" t="e">
        <f t="shared" si="21"/>
        <v>#REF!</v>
      </c>
      <c r="JU17" s="350" t="e">
        <f t="shared" si="22"/>
        <v>#REF!</v>
      </c>
      <c r="JV17" s="350" t="e">
        <f t="shared" si="23"/>
        <v>#REF!</v>
      </c>
      <c r="JW17" s="350" t="e">
        <f t="shared" si="24"/>
        <v>#REF!</v>
      </c>
      <c r="JX17" s="350" t="e">
        <f t="shared" si="25"/>
        <v>#REF!</v>
      </c>
      <c r="JY17" s="350" t="e">
        <f t="shared" si="26"/>
        <v>#REF!</v>
      </c>
      <c r="JZ17" s="350" t="e">
        <f t="shared" si="27"/>
        <v>#REF!</v>
      </c>
      <c r="KA17" s="350" t="e">
        <f t="shared" si="28"/>
        <v>#REF!</v>
      </c>
      <c r="KB17" s="350" t="e">
        <f t="shared" si="29"/>
        <v>#REF!</v>
      </c>
    </row>
    <row r="18" spans="2:300" s="234" customFormat="1" ht="27" customHeight="1">
      <c r="B18" s="783" t="s">
        <v>3101</v>
      </c>
      <c r="C18" s="784"/>
      <c r="D18" s="785"/>
      <c r="E18" s="350">
        <f>SUM(E7,E12,E15)</f>
        <v>13</v>
      </c>
      <c r="F18" s="350">
        <f t="shared" ref="F18:R18" si="45">SUM(F7,F12,F15)</f>
        <v>0.39</v>
      </c>
      <c r="G18" s="350">
        <f t="shared" si="45"/>
        <v>0</v>
      </c>
      <c r="H18" s="350">
        <f t="shared" si="45"/>
        <v>13</v>
      </c>
      <c r="I18" s="350">
        <f t="shared" si="45"/>
        <v>0</v>
      </c>
      <c r="J18" s="350">
        <f t="shared" si="45"/>
        <v>0</v>
      </c>
      <c r="K18" s="350">
        <f t="shared" si="45"/>
        <v>0</v>
      </c>
      <c r="L18" s="350">
        <f t="shared" si="45"/>
        <v>0</v>
      </c>
      <c r="M18" s="350">
        <f t="shared" si="45"/>
        <v>0</v>
      </c>
      <c r="N18" s="350">
        <f t="shared" si="45"/>
        <v>0</v>
      </c>
      <c r="O18" s="350">
        <f t="shared" si="45"/>
        <v>0</v>
      </c>
      <c r="P18" s="350">
        <f t="shared" si="45"/>
        <v>0</v>
      </c>
      <c r="Q18" s="350">
        <f t="shared" si="45"/>
        <v>0</v>
      </c>
      <c r="R18" s="350">
        <f t="shared" si="45"/>
        <v>0</v>
      </c>
      <c r="T18" s="783" t="s">
        <v>3101</v>
      </c>
      <c r="U18" s="784"/>
      <c r="V18" s="785"/>
      <c r="W18" s="350">
        <f>SUM(W7,W12,W15)</f>
        <v>0</v>
      </c>
      <c r="X18" s="350">
        <f t="shared" ref="X18:AJ18" si="46">SUM(X7,X12,X15)</f>
        <v>0</v>
      </c>
      <c r="Y18" s="350">
        <f t="shared" si="46"/>
        <v>0</v>
      </c>
      <c r="Z18" s="350">
        <f t="shared" si="46"/>
        <v>0</v>
      </c>
      <c r="AA18" s="350">
        <f t="shared" si="46"/>
        <v>0</v>
      </c>
      <c r="AB18" s="350">
        <f t="shared" si="46"/>
        <v>0</v>
      </c>
      <c r="AC18" s="350">
        <f t="shared" si="46"/>
        <v>0</v>
      </c>
      <c r="AD18" s="350">
        <f t="shared" si="46"/>
        <v>0</v>
      </c>
      <c r="AE18" s="350">
        <f t="shared" si="46"/>
        <v>0</v>
      </c>
      <c r="AF18" s="350">
        <f t="shared" si="46"/>
        <v>0</v>
      </c>
      <c r="AG18" s="350">
        <f t="shared" si="46"/>
        <v>0</v>
      </c>
      <c r="AH18" s="350">
        <f t="shared" si="46"/>
        <v>0</v>
      </c>
      <c r="AI18" s="350">
        <f t="shared" si="46"/>
        <v>0</v>
      </c>
      <c r="AJ18" s="350">
        <f t="shared" si="46"/>
        <v>0</v>
      </c>
      <c r="AL18" s="783" t="s">
        <v>3101</v>
      </c>
      <c r="AM18" s="784"/>
      <c r="AN18" s="785"/>
      <c r="AO18" s="350">
        <f>SUM(AO7,AO12,AO15)</f>
        <v>0</v>
      </c>
      <c r="AP18" s="350">
        <f t="shared" ref="AP18:BB18" si="47">SUM(AP7,AP12,AP15)</f>
        <v>0</v>
      </c>
      <c r="AQ18" s="350">
        <f t="shared" si="47"/>
        <v>0</v>
      </c>
      <c r="AR18" s="350">
        <f t="shared" si="47"/>
        <v>0</v>
      </c>
      <c r="AS18" s="350">
        <f t="shared" si="47"/>
        <v>0</v>
      </c>
      <c r="AT18" s="350">
        <f t="shared" si="47"/>
        <v>0</v>
      </c>
      <c r="AU18" s="350">
        <f t="shared" si="47"/>
        <v>0</v>
      </c>
      <c r="AV18" s="350">
        <f t="shared" si="47"/>
        <v>0</v>
      </c>
      <c r="AW18" s="350">
        <f t="shared" si="47"/>
        <v>0</v>
      </c>
      <c r="AX18" s="350">
        <f t="shared" si="47"/>
        <v>0</v>
      </c>
      <c r="AY18" s="350">
        <f t="shared" si="47"/>
        <v>0</v>
      </c>
      <c r="AZ18" s="350">
        <f t="shared" si="47"/>
        <v>0</v>
      </c>
      <c r="BA18" s="350">
        <f t="shared" si="47"/>
        <v>0</v>
      </c>
      <c r="BB18" s="350">
        <f t="shared" si="47"/>
        <v>0</v>
      </c>
      <c r="BD18" s="783" t="s">
        <v>3101</v>
      </c>
      <c r="BE18" s="784"/>
      <c r="BF18" s="785"/>
      <c r="BG18" s="350">
        <f>SUM(BG7,BG12,BG15)</f>
        <v>0</v>
      </c>
      <c r="BH18" s="350">
        <f t="shared" ref="BH18:BT18" si="48">SUM(BH7,BH12,BH15)</f>
        <v>0</v>
      </c>
      <c r="BI18" s="350">
        <f t="shared" si="48"/>
        <v>0</v>
      </c>
      <c r="BJ18" s="350">
        <f t="shared" si="48"/>
        <v>0</v>
      </c>
      <c r="BK18" s="350">
        <f t="shared" si="48"/>
        <v>0</v>
      </c>
      <c r="BL18" s="350">
        <f t="shared" si="48"/>
        <v>0</v>
      </c>
      <c r="BM18" s="350">
        <f t="shared" si="48"/>
        <v>0</v>
      </c>
      <c r="BN18" s="350">
        <f t="shared" si="48"/>
        <v>0</v>
      </c>
      <c r="BO18" s="350">
        <f t="shared" si="48"/>
        <v>0</v>
      </c>
      <c r="BP18" s="350">
        <f t="shared" si="48"/>
        <v>0</v>
      </c>
      <c r="BQ18" s="350">
        <f t="shared" si="48"/>
        <v>0</v>
      </c>
      <c r="BR18" s="350">
        <f t="shared" si="48"/>
        <v>0</v>
      </c>
      <c r="BS18" s="350">
        <f t="shared" si="48"/>
        <v>0</v>
      </c>
      <c r="BT18" s="350">
        <f t="shared" si="48"/>
        <v>0</v>
      </c>
      <c r="BV18" s="783" t="s">
        <v>3101</v>
      </c>
      <c r="BW18" s="784"/>
      <c r="BX18" s="785"/>
      <c r="BY18" s="350">
        <f>SUM(BY7,BY12,BY15)</f>
        <v>0</v>
      </c>
      <c r="BZ18" s="350">
        <f t="shared" ref="BZ18:CL18" si="49">SUM(BZ7,BZ12,BZ15)</f>
        <v>0</v>
      </c>
      <c r="CA18" s="350">
        <f t="shared" si="49"/>
        <v>0</v>
      </c>
      <c r="CB18" s="350">
        <f t="shared" si="49"/>
        <v>0</v>
      </c>
      <c r="CC18" s="350">
        <f t="shared" si="49"/>
        <v>0</v>
      </c>
      <c r="CD18" s="350">
        <f t="shared" si="49"/>
        <v>0</v>
      </c>
      <c r="CE18" s="350">
        <f t="shared" si="49"/>
        <v>0</v>
      </c>
      <c r="CF18" s="350">
        <f t="shared" si="49"/>
        <v>0</v>
      </c>
      <c r="CG18" s="350">
        <f t="shared" si="49"/>
        <v>0</v>
      </c>
      <c r="CH18" s="350">
        <f t="shared" si="49"/>
        <v>0</v>
      </c>
      <c r="CI18" s="350">
        <f t="shared" si="49"/>
        <v>0</v>
      </c>
      <c r="CJ18" s="350">
        <f t="shared" si="49"/>
        <v>0</v>
      </c>
      <c r="CK18" s="350">
        <f t="shared" si="49"/>
        <v>0</v>
      </c>
      <c r="CL18" s="350">
        <f t="shared" si="49"/>
        <v>0</v>
      </c>
      <c r="CN18" s="783" t="s">
        <v>3101</v>
      </c>
      <c r="CO18" s="784"/>
      <c r="CP18" s="785"/>
      <c r="CQ18" s="350">
        <f>SUM(CQ7,CQ12,CQ15)</f>
        <v>111</v>
      </c>
      <c r="CR18" s="350">
        <f t="shared" ref="CR18:DD18" si="50">SUM(CR7,CR12,CR15)</f>
        <v>22.770000000000003</v>
      </c>
      <c r="CS18" s="350">
        <f t="shared" si="50"/>
        <v>0</v>
      </c>
      <c r="CT18" s="350">
        <f t="shared" si="50"/>
        <v>111</v>
      </c>
      <c r="CU18" s="350">
        <f t="shared" si="50"/>
        <v>0</v>
      </c>
      <c r="CV18" s="350">
        <f t="shared" si="50"/>
        <v>0</v>
      </c>
      <c r="CW18" s="350">
        <f t="shared" si="50"/>
        <v>0</v>
      </c>
      <c r="CX18" s="350">
        <f t="shared" si="50"/>
        <v>0</v>
      </c>
      <c r="CY18" s="350">
        <f t="shared" si="50"/>
        <v>0</v>
      </c>
      <c r="CZ18" s="350">
        <f t="shared" si="50"/>
        <v>0</v>
      </c>
      <c r="DA18" s="350">
        <f t="shared" si="50"/>
        <v>0</v>
      </c>
      <c r="DB18" s="350">
        <f t="shared" si="50"/>
        <v>0</v>
      </c>
      <c r="DC18" s="350">
        <f t="shared" si="50"/>
        <v>0</v>
      </c>
      <c r="DD18" s="350">
        <f t="shared" si="50"/>
        <v>0</v>
      </c>
      <c r="DF18" s="783" t="s">
        <v>3101</v>
      </c>
      <c r="DG18" s="784"/>
      <c r="DH18" s="785"/>
      <c r="DI18" s="350">
        <f>SUM(DI7,DI12,DI15)</f>
        <v>100</v>
      </c>
      <c r="DJ18" s="350">
        <f t="shared" ref="DJ18:DV18" si="51">SUM(DJ7,DJ12,DJ15)</f>
        <v>19.47</v>
      </c>
      <c r="DK18" s="350">
        <f t="shared" si="51"/>
        <v>0</v>
      </c>
      <c r="DL18" s="350">
        <f t="shared" si="51"/>
        <v>100</v>
      </c>
      <c r="DM18" s="350">
        <f t="shared" si="51"/>
        <v>0</v>
      </c>
      <c r="DN18" s="350">
        <f t="shared" si="51"/>
        <v>0</v>
      </c>
      <c r="DO18" s="350">
        <f t="shared" si="51"/>
        <v>0</v>
      </c>
      <c r="DP18" s="350">
        <f t="shared" si="51"/>
        <v>0</v>
      </c>
      <c r="DQ18" s="350">
        <f t="shared" si="51"/>
        <v>0</v>
      </c>
      <c r="DR18" s="350">
        <f t="shared" si="51"/>
        <v>0</v>
      </c>
      <c r="DS18" s="350">
        <f t="shared" si="51"/>
        <v>0</v>
      </c>
      <c r="DT18" s="350">
        <f t="shared" si="51"/>
        <v>0</v>
      </c>
      <c r="DU18" s="350">
        <f t="shared" si="51"/>
        <v>0</v>
      </c>
      <c r="DV18" s="350">
        <f t="shared" si="51"/>
        <v>0</v>
      </c>
      <c r="DX18" s="783" t="s">
        <v>3101</v>
      </c>
      <c r="DY18" s="784"/>
      <c r="DZ18" s="785"/>
      <c r="EA18" s="350">
        <f>SUM(EA7,EA12,EA15)</f>
        <v>0</v>
      </c>
      <c r="EB18" s="350">
        <f t="shared" ref="EB18:EN18" si="52">SUM(EB7,EB12,EB15)</f>
        <v>0</v>
      </c>
      <c r="EC18" s="350">
        <f t="shared" si="52"/>
        <v>0</v>
      </c>
      <c r="ED18" s="350">
        <f t="shared" si="52"/>
        <v>0</v>
      </c>
      <c r="EE18" s="350">
        <f t="shared" si="52"/>
        <v>0</v>
      </c>
      <c r="EF18" s="350">
        <f t="shared" si="52"/>
        <v>0</v>
      </c>
      <c r="EG18" s="350">
        <f t="shared" si="52"/>
        <v>0</v>
      </c>
      <c r="EH18" s="350">
        <f t="shared" si="52"/>
        <v>0</v>
      </c>
      <c r="EI18" s="350">
        <f t="shared" si="52"/>
        <v>0</v>
      </c>
      <c r="EJ18" s="350">
        <f t="shared" si="52"/>
        <v>0</v>
      </c>
      <c r="EK18" s="350">
        <f t="shared" si="52"/>
        <v>0</v>
      </c>
      <c r="EL18" s="350">
        <f t="shared" si="52"/>
        <v>0</v>
      </c>
      <c r="EM18" s="350">
        <f t="shared" si="52"/>
        <v>0</v>
      </c>
      <c r="EN18" s="350">
        <f t="shared" si="52"/>
        <v>0</v>
      </c>
      <c r="EP18" s="783" t="s">
        <v>3101</v>
      </c>
      <c r="EQ18" s="784"/>
      <c r="ER18" s="785"/>
      <c r="ES18" s="350">
        <f>SUM(ES7,ES12,ES15)</f>
        <v>0</v>
      </c>
      <c r="ET18" s="350">
        <f t="shared" ref="ET18:FF18" si="53">SUM(ET7,ET12,ET15)</f>
        <v>0</v>
      </c>
      <c r="EU18" s="350">
        <f t="shared" si="53"/>
        <v>0</v>
      </c>
      <c r="EV18" s="350">
        <f t="shared" si="53"/>
        <v>0</v>
      </c>
      <c r="EW18" s="350">
        <f t="shared" si="53"/>
        <v>0</v>
      </c>
      <c r="EX18" s="350">
        <f t="shared" si="53"/>
        <v>0</v>
      </c>
      <c r="EY18" s="350">
        <f t="shared" si="53"/>
        <v>0</v>
      </c>
      <c r="EZ18" s="350">
        <f t="shared" si="53"/>
        <v>0</v>
      </c>
      <c r="FA18" s="350">
        <f t="shared" si="53"/>
        <v>0</v>
      </c>
      <c r="FB18" s="350">
        <f t="shared" si="53"/>
        <v>0</v>
      </c>
      <c r="FC18" s="350">
        <f t="shared" si="53"/>
        <v>0</v>
      </c>
      <c r="FD18" s="350">
        <f t="shared" si="53"/>
        <v>0</v>
      </c>
      <c r="FE18" s="350">
        <f t="shared" si="53"/>
        <v>0</v>
      </c>
      <c r="FF18" s="350">
        <f t="shared" si="53"/>
        <v>0</v>
      </c>
      <c r="FH18" s="783" t="s">
        <v>3101</v>
      </c>
      <c r="FI18" s="784"/>
      <c r="FJ18" s="785"/>
      <c r="FK18" s="350">
        <f>SUM(FK7,FK12,FK15)</f>
        <v>131</v>
      </c>
      <c r="FL18" s="350">
        <f t="shared" ref="FL18:FX18" si="54">SUM(FL7,FL12,FL15)</f>
        <v>31.9</v>
      </c>
      <c r="FM18" s="350">
        <f t="shared" si="54"/>
        <v>0</v>
      </c>
      <c r="FN18" s="350">
        <f t="shared" si="54"/>
        <v>131</v>
      </c>
      <c r="FO18" s="350">
        <f t="shared" si="54"/>
        <v>0</v>
      </c>
      <c r="FP18" s="350">
        <f t="shared" si="54"/>
        <v>0</v>
      </c>
      <c r="FQ18" s="350">
        <f t="shared" si="54"/>
        <v>0</v>
      </c>
      <c r="FR18" s="350">
        <f t="shared" si="54"/>
        <v>0</v>
      </c>
      <c r="FS18" s="350">
        <f t="shared" si="54"/>
        <v>0</v>
      </c>
      <c r="FT18" s="350">
        <f t="shared" si="54"/>
        <v>0</v>
      </c>
      <c r="FU18" s="350">
        <f t="shared" si="54"/>
        <v>0</v>
      </c>
      <c r="FV18" s="350">
        <f t="shared" si="54"/>
        <v>0</v>
      </c>
      <c r="FW18" s="350">
        <f t="shared" si="54"/>
        <v>0</v>
      </c>
      <c r="FX18" s="350">
        <f t="shared" si="54"/>
        <v>0</v>
      </c>
      <c r="FZ18" s="783" t="s">
        <v>3101</v>
      </c>
      <c r="GA18" s="784"/>
      <c r="GB18" s="785"/>
      <c r="GC18" s="350">
        <f>SUM(GC7,GC12,GC15)</f>
        <v>9</v>
      </c>
      <c r="GD18" s="350">
        <f t="shared" ref="GD18:GP18" si="55">SUM(GD7,GD12,GD15)</f>
        <v>0.27</v>
      </c>
      <c r="GE18" s="350">
        <f t="shared" si="55"/>
        <v>0</v>
      </c>
      <c r="GF18" s="350">
        <f t="shared" si="55"/>
        <v>9</v>
      </c>
      <c r="GG18" s="350">
        <f t="shared" si="55"/>
        <v>0</v>
      </c>
      <c r="GH18" s="350">
        <f t="shared" si="55"/>
        <v>0</v>
      </c>
      <c r="GI18" s="350">
        <f t="shared" si="55"/>
        <v>0</v>
      </c>
      <c r="GJ18" s="350">
        <f t="shared" si="55"/>
        <v>0</v>
      </c>
      <c r="GK18" s="350">
        <f t="shared" si="55"/>
        <v>0</v>
      </c>
      <c r="GL18" s="350">
        <f t="shared" si="55"/>
        <v>0</v>
      </c>
      <c r="GM18" s="350">
        <f t="shared" si="55"/>
        <v>0</v>
      </c>
      <c r="GN18" s="350">
        <f t="shared" si="55"/>
        <v>0</v>
      </c>
      <c r="GO18" s="350">
        <f t="shared" si="55"/>
        <v>0</v>
      </c>
      <c r="GP18" s="350">
        <f t="shared" si="55"/>
        <v>0</v>
      </c>
      <c r="GR18" s="783" t="s">
        <v>3101</v>
      </c>
      <c r="GS18" s="784"/>
      <c r="GT18" s="785"/>
      <c r="GU18" s="350">
        <f>SUM(GU7,GU12,GU15)</f>
        <v>0</v>
      </c>
      <c r="GV18" s="350">
        <f t="shared" ref="GV18:HH18" si="56">SUM(GV7,GV12,GV15)</f>
        <v>0</v>
      </c>
      <c r="GW18" s="350">
        <f t="shared" si="56"/>
        <v>0</v>
      </c>
      <c r="GX18" s="350">
        <f t="shared" si="56"/>
        <v>0</v>
      </c>
      <c r="GY18" s="350">
        <f t="shared" si="56"/>
        <v>0</v>
      </c>
      <c r="GZ18" s="350">
        <f t="shared" si="56"/>
        <v>0</v>
      </c>
      <c r="HA18" s="350">
        <f t="shared" si="56"/>
        <v>0</v>
      </c>
      <c r="HB18" s="350">
        <f t="shared" si="56"/>
        <v>0</v>
      </c>
      <c r="HC18" s="350">
        <f t="shared" si="56"/>
        <v>0</v>
      </c>
      <c r="HD18" s="350">
        <f t="shared" si="56"/>
        <v>0</v>
      </c>
      <c r="HE18" s="350">
        <f t="shared" si="56"/>
        <v>0</v>
      </c>
      <c r="HF18" s="350">
        <f t="shared" si="56"/>
        <v>0</v>
      </c>
      <c r="HG18" s="350">
        <f t="shared" si="56"/>
        <v>0</v>
      </c>
      <c r="HH18" s="350">
        <f t="shared" si="56"/>
        <v>0</v>
      </c>
      <c r="HJ18" s="783" t="s">
        <v>3101</v>
      </c>
      <c r="HK18" s="784"/>
      <c r="HL18" s="785"/>
      <c r="HM18" s="350">
        <f>SUM(HM7,HM12,HM15)</f>
        <v>0</v>
      </c>
      <c r="HN18" s="350">
        <f t="shared" ref="HN18:HZ18" si="57">SUM(HN7,HN12,HN15)</f>
        <v>0</v>
      </c>
      <c r="HO18" s="350">
        <f t="shared" si="57"/>
        <v>0</v>
      </c>
      <c r="HP18" s="350">
        <f t="shared" si="57"/>
        <v>0</v>
      </c>
      <c r="HQ18" s="350">
        <f t="shared" si="57"/>
        <v>0</v>
      </c>
      <c r="HR18" s="350">
        <f t="shared" si="57"/>
        <v>0</v>
      </c>
      <c r="HS18" s="350">
        <f t="shared" si="57"/>
        <v>0</v>
      </c>
      <c r="HT18" s="350">
        <f t="shared" si="57"/>
        <v>0</v>
      </c>
      <c r="HU18" s="350">
        <f t="shared" si="57"/>
        <v>0</v>
      </c>
      <c r="HV18" s="350">
        <f t="shared" si="57"/>
        <v>0</v>
      </c>
      <c r="HW18" s="350">
        <f t="shared" si="57"/>
        <v>0</v>
      </c>
      <c r="HX18" s="350">
        <f t="shared" si="57"/>
        <v>0</v>
      </c>
      <c r="HY18" s="350">
        <f t="shared" si="57"/>
        <v>0</v>
      </c>
      <c r="HZ18" s="350">
        <f t="shared" si="57"/>
        <v>0</v>
      </c>
      <c r="IB18" s="783" t="s">
        <v>3101</v>
      </c>
      <c r="IC18" s="784"/>
      <c r="ID18" s="785"/>
      <c r="IE18" s="350">
        <f>SUM(IE7,IE12,IE15)</f>
        <v>0</v>
      </c>
      <c r="IF18" s="350">
        <f t="shared" ref="IF18:IR18" si="58">SUM(IF7,IF12,IF15)</f>
        <v>0</v>
      </c>
      <c r="IG18" s="350">
        <f t="shared" si="58"/>
        <v>0</v>
      </c>
      <c r="IH18" s="350">
        <f t="shared" si="58"/>
        <v>0</v>
      </c>
      <c r="II18" s="350">
        <f t="shared" si="58"/>
        <v>0</v>
      </c>
      <c r="IJ18" s="350">
        <f t="shared" si="58"/>
        <v>0</v>
      </c>
      <c r="IK18" s="350">
        <f t="shared" si="58"/>
        <v>0</v>
      </c>
      <c r="IL18" s="350">
        <f t="shared" si="58"/>
        <v>0</v>
      </c>
      <c r="IM18" s="350">
        <f t="shared" si="58"/>
        <v>0</v>
      </c>
      <c r="IN18" s="350">
        <f t="shared" si="58"/>
        <v>0</v>
      </c>
      <c r="IO18" s="350">
        <f t="shared" si="58"/>
        <v>0</v>
      </c>
      <c r="IP18" s="350">
        <f t="shared" si="58"/>
        <v>0</v>
      </c>
      <c r="IQ18" s="350">
        <f t="shared" si="58"/>
        <v>0</v>
      </c>
      <c r="IR18" s="350">
        <f t="shared" si="58"/>
        <v>0</v>
      </c>
      <c r="IT18" s="783" t="s">
        <v>3101</v>
      </c>
      <c r="IU18" s="784"/>
      <c r="IV18" s="785"/>
      <c r="IW18" s="350">
        <f>SUM(IW7,IW12,IW15)</f>
        <v>42</v>
      </c>
      <c r="IX18" s="350">
        <f t="shared" ref="IX18:JJ18" si="59">SUM(IX7,IX12,IX15)</f>
        <v>12.6</v>
      </c>
      <c r="IY18" s="350">
        <f t="shared" si="59"/>
        <v>0</v>
      </c>
      <c r="IZ18" s="350">
        <f t="shared" si="59"/>
        <v>42</v>
      </c>
      <c r="JA18" s="350">
        <f t="shared" si="59"/>
        <v>0</v>
      </c>
      <c r="JB18" s="350">
        <f t="shared" si="59"/>
        <v>0</v>
      </c>
      <c r="JC18" s="350">
        <f t="shared" si="59"/>
        <v>0</v>
      </c>
      <c r="JD18" s="350">
        <f t="shared" si="59"/>
        <v>0</v>
      </c>
      <c r="JE18" s="350">
        <f t="shared" si="59"/>
        <v>0</v>
      </c>
      <c r="JF18" s="350">
        <f t="shared" si="59"/>
        <v>0</v>
      </c>
      <c r="JG18" s="350">
        <f t="shared" si="59"/>
        <v>0</v>
      </c>
      <c r="JH18" s="350">
        <f t="shared" si="59"/>
        <v>0</v>
      </c>
      <c r="JI18" s="350">
        <f t="shared" si="59"/>
        <v>0</v>
      </c>
      <c r="JJ18" s="350">
        <f t="shared" si="59"/>
        <v>0</v>
      </c>
      <c r="JL18" s="783" t="s">
        <v>3101</v>
      </c>
      <c r="JM18" s="784"/>
      <c r="JN18" s="785"/>
      <c r="JO18" s="350">
        <f t="shared" si="16"/>
        <v>406</v>
      </c>
      <c r="JP18" s="350">
        <f t="shared" si="17"/>
        <v>87.399999999999991</v>
      </c>
      <c r="JQ18" s="350">
        <f t="shared" si="18"/>
        <v>0</v>
      </c>
      <c r="JR18" s="350">
        <f t="shared" si="19"/>
        <v>406</v>
      </c>
      <c r="JS18" s="350">
        <f t="shared" si="20"/>
        <v>0</v>
      </c>
      <c r="JT18" s="350">
        <f t="shared" si="21"/>
        <v>0</v>
      </c>
      <c r="JU18" s="350">
        <f t="shared" si="22"/>
        <v>0</v>
      </c>
      <c r="JV18" s="350">
        <f t="shared" si="23"/>
        <v>0</v>
      </c>
      <c r="JW18" s="350">
        <f t="shared" si="24"/>
        <v>0</v>
      </c>
      <c r="JX18" s="350">
        <f t="shared" si="25"/>
        <v>0</v>
      </c>
      <c r="JY18" s="350">
        <f t="shared" si="26"/>
        <v>0</v>
      </c>
      <c r="JZ18" s="350">
        <f t="shared" si="27"/>
        <v>0</v>
      </c>
      <c r="KA18" s="350">
        <f t="shared" si="28"/>
        <v>0</v>
      </c>
      <c r="KB18" s="350">
        <f t="shared" si="29"/>
        <v>0</v>
      </c>
    </row>
    <row r="19" spans="2:300" ht="24.75" customHeight="1">
      <c r="B19" s="779" t="s">
        <v>87</v>
      </c>
      <c r="C19" s="780"/>
      <c r="D19" s="781"/>
      <c r="E19" s="351">
        <f>SUM(E17:E18)</f>
        <v>57</v>
      </c>
      <c r="F19" s="351">
        <f t="shared" ref="F19:R19" si="60">SUM(F17:F18)</f>
        <v>64.289999999999992</v>
      </c>
      <c r="G19" s="351">
        <f t="shared" si="60"/>
        <v>0</v>
      </c>
      <c r="H19" s="351">
        <f t="shared" si="60"/>
        <v>46</v>
      </c>
      <c r="I19" s="351">
        <f t="shared" si="60"/>
        <v>9</v>
      </c>
      <c r="J19" s="351">
        <f t="shared" si="60"/>
        <v>0</v>
      </c>
      <c r="K19" s="351">
        <f t="shared" si="60"/>
        <v>0</v>
      </c>
      <c r="L19" s="351">
        <f t="shared" si="60"/>
        <v>2</v>
      </c>
      <c r="M19" s="351">
        <f t="shared" si="60"/>
        <v>0</v>
      </c>
      <c r="N19" s="351">
        <f t="shared" si="60"/>
        <v>0</v>
      </c>
      <c r="O19" s="351">
        <f t="shared" si="60"/>
        <v>0</v>
      </c>
      <c r="P19" s="351">
        <f t="shared" si="60"/>
        <v>0</v>
      </c>
      <c r="Q19" s="351">
        <f t="shared" si="60"/>
        <v>0</v>
      </c>
      <c r="R19" s="351">
        <f t="shared" si="60"/>
        <v>3407</v>
      </c>
      <c r="T19" s="779" t="s">
        <v>87</v>
      </c>
      <c r="U19" s="780"/>
      <c r="V19" s="781"/>
      <c r="W19" s="351">
        <f>SUM(W17:W18)</f>
        <v>29</v>
      </c>
      <c r="X19" s="351">
        <f t="shared" ref="X19:AJ19" si="61">SUM(X17:X18)</f>
        <v>27.1</v>
      </c>
      <c r="Y19" s="351">
        <f t="shared" si="61"/>
        <v>0</v>
      </c>
      <c r="Z19" s="351">
        <f t="shared" si="61"/>
        <v>23</v>
      </c>
      <c r="AA19" s="351">
        <f t="shared" si="61"/>
        <v>6</v>
      </c>
      <c r="AB19" s="351">
        <f t="shared" si="61"/>
        <v>0</v>
      </c>
      <c r="AC19" s="351">
        <f t="shared" si="61"/>
        <v>0</v>
      </c>
      <c r="AD19" s="351">
        <f t="shared" si="61"/>
        <v>0</v>
      </c>
      <c r="AE19" s="351">
        <f t="shared" si="61"/>
        <v>0</v>
      </c>
      <c r="AF19" s="351">
        <f t="shared" si="61"/>
        <v>0</v>
      </c>
      <c r="AG19" s="351">
        <f t="shared" si="61"/>
        <v>0</v>
      </c>
      <c r="AH19" s="351">
        <f t="shared" si="61"/>
        <v>0</v>
      </c>
      <c r="AI19" s="351">
        <f t="shared" si="61"/>
        <v>0</v>
      </c>
      <c r="AJ19" s="351">
        <f t="shared" si="61"/>
        <v>0</v>
      </c>
      <c r="AL19" s="779" t="s">
        <v>87</v>
      </c>
      <c r="AM19" s="780"/>
      <c r="AN19" s="781"/>
      <c r="AO19" s="351">
        <f>SUM(AO17:AO18)</f>
        <v>31</v>
      </c>
      <c r="AP19" s="351">
        <f t="shared" ref="AP19:BB19" si="62">SUM(AP17:AP18)</f>
        <v>33</v>
      </c>
      <c r="AQ19" s="351">
        <f t="shared" si="62"/>
        <v>0</v>
      </c>
      <c r="AR19" s="351">
        <f t="shared" si="62"/>
        <v>15</v>
      </c>
      <c r="AS19" s="351">
        <f t="shared" si="62"/>
        <v>16</v>
      </c>
      <c r="AT19" s="351">
        <f t="shared" si="62"/>
        <v>0</v>
      </c>
      <c r="AU19" s="351">
        <f t="shared" si="62"/>
        <v>0</v>
      </c>
      <c r="AV19" s="351">
        <f t="shared" si="62"/>
        <v>0</v>
      </c>
      <c r="AW19" s="351">
        <f t="shared" si="62"/>
        <v>0</v>
      </c>
      <c r="AX19" s="351">
        <f t="shared" si="62"/>
        <v>0</v>
      </c>
      <c r="AY19" s="351">
        <f t="shared" si="62"/>
        <v>0</v>
      </c>
      <c r="AZ19" s="351">
        <f t="shared" si="62"/>
        <v>0</v>
      </c>
      <c r="BA19" s="351">
        <f t="shared" si="62"/>
        <v>0</v>
      </c>
      <c r="BB19" s="351">
        <f t="shared" si="62"/>
        <v>0</v>
      </c>
      <c r="BD19" s="779" t="s">
        <v>87</v>
      </c>
      <c r="BE19" s="780"/>
      <c r="BF19" s="781"/>
      <c r="BG19" s="351">
        <f>SUM(BG6:BG18)</f>
        <v>64</v>
      </c>
      <c r="BH19" s="351">
        <f t="shared" ref="BH19:BT19" si="63">SUM(BH6:BH18)</f>
        <v>66</v>
      </c>
      <c r="BI19" s="351">
        <f t="shared" si="63"/>
        <v>0</v>
      </c>
      <c r="BJ19" s="351">
        <f t="shared" si="63"/>
        <v>2</v>
      </c>
      <c r="BK19" s="351">
        <f t="shared" si="63"/>
        <v>58</v>
      </c>
      <c r="BL19" s="351">
        <f t="shared" si="63"/>
        <v>0</v>
      </c>
      <c r="BM19" s="351">
        <f t="shared" si="63"/>
        <v>0</v>
      </c>
      <c r="BN19" s="351">
        <f t="shared" si="63"/>
        <v>0</v>
      </c>
      <c r="BO19" s="351">
        <f t="shared" si="63"/>
        <v>2</v>
      </c>
      <c r="BP19" s="351">
        <f t="shared" si="63"/>
        <v>0</v>
      </c>
      <c r="BQ19" s="351">
        <f t="shared" si="63"/>
        <v>0</v>
      </c>
      <c r="BR19" s="351">
        <f t="shared" si="63"/>
        <v>0</v>
      </c>
      <c r="BS19" s="351">
        <f t="shared" si="63"/>
        <v>2</v>
      </c>
      <c r="BT19" s="351">
        <f t="shared" si="63"/>
        <v>0</v>
      </c>
      <c r="BV19" s="779" t="s">
        <v>87</v>
      </c>
      <c r="BW19" s="780"/>
      <c r="BX19" s="781"/>
      <c r="BY19" s="351">
        <f>SUM(BY17:BY18)</f>
        <v>34</v>
      </c>
      <c r="BZ19" s="351">
        <f t="shared" ref="BZ19:CL19" si="64">SUM(BZ17:BZ18)</f>
        <v>34</v>
      </c>
      <c r="CA19" s="351">
        <f t="shared" si="64"/>
        <v>0</v>
      </c>
      <c r="CB19" s="351">
        <f t="shared" si="64"/>
        <v>19</v>
      </c>
      <c r="CC19" s="351">
        <f t="shared" si="64"/>
        <v>7</v>
      </c>
      <c r="CD19" s="351">
        <f t="shared" si="64"/>
        <v>0</v>
      </c>
      <c r="CE19" s="351">
        <f t="shared" si="64"/>
        <v>8</v>
      </c>
      <c r="CF19" s="351">
        <f t="shared" si="64"/>
        <v>0</v>
      </c>
      <c r="CG19" s="351">
        <f t="shared" si="64"/>
        <v>0</v>
      </c>
      <c r="CH19" s="351">
        <f t="shared" si="64"/>
        <v>0</v>
      </c>
      <c r="CI19" s="351">
        <f t="shared" si="64"/>
        <v>0</v>
      </c>
      <c r="CJ19" s="351">
        <f t="shared" si="64"/>
        <v>0</v>
      </c>
      <c r="CK19" s="351">
        <f t="shared" si="64"/>
        <v>0</v>
      </c>
      <c r="CL19" s="351">
        <f t="shared" si="64"/>
        <v>1089</v>
      </c>
      <c r="CN19" s="779" t="s">
        <v>87</v>
      </c>
      <c r="CO19" s="780"/>
      <c r="CP19" s="781"/>
      <c r="CQ19" s="351">
        <f>SUM(CQ17:CQ18)</f>
        <v>184</v>
      </c>
      <c r="CR19" s="351">
        <f t="shared" ref="CR19:DD19" si="65">SUM(CR17:CR18)</f>
        <v>53.52</v>
      </c>
      <c r="CS19" s="351">
        <f t="shared" si="65"/>
        <v>0</v>
      </c>
      <c r="CT19" s="351">
        <f t="shared" si="65"/>
        <v>153</v>
      </c>
      <c r="CU19" s="351">
        <f t="shared" si="65"/>
        <v>13</v>
      </c>
      <c r="CV19" s="351">
        <f t="shared" si="65"/>
        <v>4</v>
      </c>
      <c r="CW19" s="351">
        <f t="shared" si="65"/>
        <v>10</v>
      </c>
      <c r="CX19" s="351">
        <f t="shared" si="65"/>
        <v>4</v>
      </c>
      <c r="CY19" s="351">
        <f t="shared" si="65"/>
        <v>0</v>
      </c>
      <c r="CZ19" s="351">
        <f t="shared" si="65"/>
        <v>0</v>
      </c>
      <c r="DA19" s="351">
        <f t="shared" si="65"/>
        <v>0</v>
      </c>
      <c r="DB19" s="351">
        <f t="shared" si="65"/>
        <v>0</v>
      </c>
      <c r="DC19" s="351">
        <f t="shared" si="65"/>
        <v>0</v>
      </c>
      <c r="DD19" s="351">
        <f t="shared" si="65"/>
        <v>721</v>
      </c>
      <c r="DF19" s="779" t="s">
        <v>87</v>
      </c>
      <c r="DG19" s="780"/>
      <c r="DH19" s="781"/>
      <c r="DI19" s="351">
        <f>SUM(DI17:DI18)</f>
        <v>158</v>
      </c>
      <c r="DJ19" s="351">
        <f t="shared" ref="DJ19:DV19" si="66">SUM(DJ17:DJ18)</f>
        <v>48.620000000000005</v>
      </c>
      <c r="DK19" s="351">
        <f t="shared" si="66"/>
        <v>0</v>
      </c>
      <c r="DL19" s="351">
        <f t="shared" si="66"/>
        <v>138</v>
      </c>
      <c r="DM19" s="351">
        <f t="shared" si="66"/>
        <v>20</v>
      </c>
      <c r="DN19" s="351">
        <f t="shared" si="66"/>
        <v>0</v>
      </c>
      <c r="DO19" s="351">
        <f t="shared" si="66"/>
        <v>0</v>
      </c>
      <c r="DP19" s="351">
        <f t="shared" si="66"/>
        <v>0</v>
      </c>
      <c r="DQ19" s="351">
        <f t="shared" si="66"/>
        <v>0</v>
      </c>
      <c r="DR19" s="351">
        <f t="shared" si="66"/>
        <v>0</v>
      </c>
      <c r="DS19" s="351">
        <f t="shared" si="66"/>
        <v>0</v>
      </c>
      <c r="DT19" s="351">
        <f t="shared" si="66"/>
        <v>0</v>
      </c>
      <c r="DU19" s="351">
        <f t="shared" si="66"/>
        <v>0</v>
      </c>
      <c r="DV19" s="351">
        <f t="shared" si="66"/>
        <v>0</v>
      </c>
      <c r="DX19" s="779" t="s">
        <v>87</v>
      </c>
      <c r="DY19" s="780"/>
      <c r="DZ19" s="781"/>
      <c r="EA19" s="351">
        <f>SUM(EA17:EA18)</f>
        <v>197</v>
      </c>
      <c r="EB19" s="351">
        <f t="shared" ref="EB19:EN19" si="67">SUM(EB17:EB18)</f>
        <v>79.3</v>
      </c>
      <c r="EC19" s="351">
        <f t="shared" si="67"/>
        <v>0</v>
      </c>
      <c r="ED19" s="351">
        <f t="shared" si="67"/>
        <v>131</v>
      </c>
      <c r="EE19" s="351">
        <f t="shared" si="67"/>
        <v>36</v>
      </c>
      <c r="EF19" s="351">
        <f t="shared" si="67"/>
        <v>0</v>
      </c>
      <c r="EG19" s="351">
        <f t="shared" si="67"/>
        <v>0</v>
      </c>
      <c r="EH19" s="351">
        <f t="shared" si="67"/>
        <v>6</v>
      </c>
      <c r="EI19" s="351">
        <f t="shared" si="67"/>
        <v>0</v>
      </c>
      <c r="EJ19" s="351">
        <f t="shared" si="67"/>
        <v>5</v>
      </c>
      <c r="EK19" s="351">
        <f t="shared" si="67"/>
        <v>0</v>
      </c>
      <c r="EL19" s="351">
        <f t="shared" si="67"/>
        <v>0</v>
      </c>
      <c r="EM19" s="351">
        <f t="shared" si="67"/>
        <v>19</v>
      </c>
      <c r="EN19" s="351">
        <f t="shared" si="67"/>
        <v>0</v>
      </c>
      <c r="EP19" s="779" t="s">
        <v>87</v>
      </c>
      <c r="EQ19" s="780"/>
      <c r="ER19" s="781"/>
      <c r="ES19" s="351">
        <f>SUM(ES17:ES18)</f>
        <v>143</v>
      </c>
      <c r="ET19" s="351">
        <f t="shared" ref="ET19:FF19" si="68">SUM(ET17:ET18)</f>
        <v>85.05</v>
      </c>
      <c r="EU19" s="351">
        <f t="shared" si="68"/>
        <v>0</v>
      </c>
      <c r="EV19" s="351">
        <f t="shared" si="68"/>
        <v>103</v>
      </c>
      <c r="EW19" s="351">
        <f t="shared" si="68"/>
        <v>34</v>
      </c>
      <c r="EX19" s="351">
        <f t="shared" si="68"/>
        <v>0</v>
      </c>
      <c r="EY19" s="351">
        <f t="shared" si="68"/>
        <v>0</v>
      </c>
      <c r="EZ19" s="351">
        <f t="shared" si="68"/>
        <v>0</v>
      </c>
      <c r="FA19" s="351">
        <f t="shared" si="68"/>
        <v>0</v>
      </c>
      <c r="FB19" s="351">
        <f t="shared" si="68"/>
        <v>0</v>
      </c>
      <c r="FC19" s="351">
        <f t="shared" si="68"/>
        <v>2</v>
      </c>
      <c r="FD19" s="351">
        <f t="shared" si="68"/>
        <v>0</v>
      </c>
      <c r="FE19" s="351">
        <f t="shared" si="68"/>
        <v>4</v>
      </c>
      <c r="FF19" s="351">
        <f t="shared" si="68"/>
        <v>0</v>
      </c>
      <c r="FH19" s="779" t="s">
        <v>87</v>
      </c>
      <c r="FI19" s="780"/>
      <c r="FJ19" s="781"/>
      <c r="FK19" s="351">
        <f>SUM(FK17:FK18)</f>
        <v>224</v>
      </c>
      <c r="FL19" s="351">
        <f t="shared" ref="FL19:FX19" si="69">SUM(FL17:FL18)</f>
        <v>88.125</v>
      </c>
      <c r="FM19" s="351">
        <f t="shared" si="69"/>
        <v>0</v>
      </c>
      <c r="FN19" s="351">
        <f t="shared" si="69"/>
        <v>194</v>
      </c>
      <c r="FO19" s="351">
        <f t="shared" si="69"/>
        <v>22</v>
      </c>
      <c r="FP19" s="351">
        <f t="shared" si="69"/>
        <v>0</v>
      </c>
      <c r="FQ19" s="351">
        <f t="shared" si="69"/>
        <v>0</v>
      </c>
      <c r="FR19" s="351">
        <f t="shared" si="69"/>
        <v>4</v>
      </c>
      <c r="FS19" s="351">
        <f t="shared" si="69"/>
        <v>0</v>
      </c>
      <c r="FT19" s="351">
        <f t="shared" si="69"/>
        <v>0</v>
      </c>
      <c r="FU19" s="351">
        <f t="shared" si="69"/>
        <v>0</v>
      </c>
      <c r="FV19" s="351">
        <f t="shared" si="69"/>
        <v>0</v>
      </c>
      <c r="FW19" s="351">
        <f t="shared" si="69"/>
        <v>4</v>
      </c>
      <c r="FX19" s="351">
        <f t="shared" si="69"/>
        <v>330</v>
      </c>
      <c r="FZ19" s="779" t="s">
        <v>87</v>
      </c>
      <c r="GA19" s="780"/>
      <c r="GB19" s="781"/>
      <c r="GC19" s="351">
        <f>SUM(GC17:GC18)</f>
        <v>142</v>
      </c>
      <c r="GD19" s="351">
        <f t="shared" ref="GD19:GP19" si="70">SUM(GD17:GD18)</f>
        <v>52.97</v>
      </c>
      <c r="GE19" s="351">
        <f t="shared" si="70"/>
        <v>0</v>
      </c>
      <c r="GF19" s="351">
        <f t="shared" si="70"/>
        <v>70</v>
      </c>
      <c r="GG19" s="351">
        <f t="shared" si="70"/>
        <v>68</v>
      </c>
      <c r="GH19" s="351">
        <f t="shared" si="70"/>
        <v>0</v>
      </c>
      <c r="GI19" s="351">
        <f t="shared" si="70"/>
        <v>0</v>
      </c>
      <c r="GJ19" s="351">
        <f t="shared" si="70"/>
        <v>0</v>
      </c>
      <c r="GK19" s="351">
        <f t="shared" si="70"/>
        <v>0</v>
      </c>
      <c r="GL19" s="351">
        <f t="shared" si="70"/>
        <v>0</v>
      </c>
      <c r="GM19" s="351">
        <f t="shared" si="70"/>
        <v>0</v>
      </c>
      <c r="GN19" s="351">
        <f t="shared" si="70"/>
        <v>0</v>
      </c>
      <c r="GO19" s="351">
        <f t="shared" si="70"/>
        <v>4</v>
      </c>
      <c r="GP19" s="351">
        <f t="shared" si="70"/>
        <v>0</v>
      </c>
      <c r="GR19" s="779" t="s">
        <v>87</v>
      </c>
      <c r="GS19" s="780"/>
      <c r="GT19" s="781"/>
      <c r="GU19" s="351">
        <f>SUM(GU17:GU18)</f>
        <v>90</v>
      </c>
      <c r="GV19" s="351">
        <f t="shared" ref="GV19:HH19" si="71">SUM(GV17:GV18)</f>
        <v>43.95</v>
      </c>
      <c r="GW19" s="351">
        <f t="shared" si="71"/>
        <v>0</v>
      </c>
      <c r="GX19" s="351">
        <f t="shared" si="71"/>
        <v>63</v>
      </c>
      <c r="GY19" s="351">
        <f t="shared" si="71"/>
        <v>27</v>
      </c>
      <c r="GZ19" s="351">
        <f t="shared" si="71"/>
        <v>0</v>
      </c>
      <c r="HA19" s="351">
        <f t="shared" si="71"/>
        <v>0</v>
      </c>
      <c r="HB19" s="351">
        <f t="shared" si="71"/>
        <v>0</v>
      </c>
      <c r="HC19" s="351">
        <f t="shared" si="71"/>
        <v>0</v>
      </c>
      <c r="HD19" s="351">
        <f t="shared" si="71"/>
        <v>0</v>
      </c>
      <c r="HE19" s="351">
        <f t="shared" si="71"/>
        <v>0</v>
      </c>
      <c r="HF19" s="351">
        <f t="shared" si="71"/>
        <v>0</v>
      </c>
      <c r="HG19" s="351">
        <f t="shared" si="71"/>
        <v>0</v>
      </c>
      <c r="HH19" s="351">
        <f t="shared" si="71"/>
        <v>0</v>
      </c>
      <c r="HJ19" s="779" t="s">
        <v>87</v>
      </c>
      <c r="HK19" s="780"/>
      <c r="HL19" s="781"/>
      <c r="HM19" s="351" t="e">
        <f>SUM(HM17:HM18)</f>
        <v>#REF!</v>
      </c>
      <c r="HN19" s="351" t="e">
        <f t="shared" ref="HN19:HZ19" si="72">SUM(HN17:HN18)</f>
        <v>#REF!</v>
      </c>
      <c r="HO19" s="351" t="e">
        <f t="shared" si="72"/>
        <v>#REF!</v>
      </c>
      <c r="HP19" s="351" t="e">
        <f t="shared" si="72"/>
        <v>#REF!</v>
      </c>
      <c r="HQ19" s="351" t="e">
        <f t="shared" si="72"/>
        <v>#REF!</v>
      </c>
      <c r="HR19" s="351" t="e">
        <f t="shared" si="72"/>
        <v>#REF!</v>
      </c>
      <c r="HS19" s="351" t="e">
        <f t="shared" si="72"/>
        <v>#REF!</v>
      </c>
      <c r="HT19" s="351" t="e">
        <f t="shared" si="72"/>
        <v>#REF!</v>
      </c>
      <c r="HU19" s="351" t="e">
        <f t="shared" si="72"/>
        <v>#REF!</v>
      </c>
      <c r="HV19" s="351" t="e">
        <f t="shared" si="72"/>
        <v>#REF!</v>
      </c>
      <c r="HW19" s="351" t="e">
        <f t="shared" si="72"/>
        <v>#REF!</v>
      </c>
      <c r="HX19" s="351" t="e">
        <f t="shared" si="72"/>
        <v>#REF!</v>
      </c>
      <c r="HY19" s="351" t="e">
        <f t="shared" si="72"/>
        <v>#REF!</v>
      </c>
      <c r="HZ19" s="351" t="e">
        <f t="shared" si="72"/>
        <v>#REF!</v>
      </c>
      <c r="IB19" s="779" t="s">
        <v>87</v>
      </c>
      <c r="IC19" s="780"/>
      <c r="ID19" s="781"/>
      <c r="IE19" s="351">
        <f>SUM(IE17:IE18)</f>
        <v>45</v>
      </c>
      <c r="IF19" s="351">
        <f t="shared" ref="IF19:IR19" si="73">SUM(IF17:IF18)</f>
        <v>42.5</v>
      </c>
      <c r="IG19" s="351">
        <f t="shared" si="73"/>
        <v>0</v>
      </c>
      <c r="IH19" s="351">
        <f t="shared" si="73"/>
        <v>42</v>
      </c>
      <c r="II19" s="351">
        <f t="shared" si="73"/>
        <v>3</v>
      </c>
      <c r="IJ19" s="351">
        <f t="shared" si="73"/>
        <v>0</v>
      </c>
      <c r="IK19" s="351">
        <f t="shared" si="73"/>
        <v>0</v>
      </c>
      <c r="IL19" s="351">
        <f t="shared" si="73"/>
        <v>0</v>
      </c>
      <c r="IM19" s="351">
        <f t="shared" si="73"/>
        <v>0</v>
      </c>
      <c r="IN19" s="351">
        <f t="shared" si="73"/>
        <v>0</v>
      </c>
      <c r="IO19" s="351">
        <f t="shared" si="73"/>
        <v>0</v>
      </c>
      <c r="IP19" s="351">
        <f t="shared" si="73"/>
        <v>0</v>
      </c>
      <c r="IQ19" s="351">
        <f t="shared" si="73"/>
        <v>0</v>
      </c>
      <c r="IR19" s="351">
        <f t="shared" si="73"/>
        <v>0</v>
      </c>
      <c r="IT19" s="779" t="s">
        <v>87</v>
      </c>
      <c r="IU19" s="780"/>
      <c r="IV19" s="781"/>
      <c r="IW19" s="351">
        <f>SUM(IW17:IW18)</f>
        <v>79</v>
      </c>
      <c r="IX19" s="351">
        <f t="shared" ref="IX19:JJ19" si="74">SUM(IX17:IX18)</f>
        <v>46.1</v>
      </c>
      <c r="IY19" s="351">
        <f t="shared" si="74"/>
        <v>0</v>
      </c>
      <c r="IZ19" s="351">
        <f t="shared" si="74"/>
        <v>60</v>
      </c>
      <c r="JA19" s="351">
        <f t="shared" si="74"/>
        <v>18</v>
      </c>
      <c r="JB19" s="351">
        <f t="shared" si="74"/>
        <v>0</v>
      </c>
      <c r="JC19" s="351">
        <f t="shared" si="74"/>
        <v>0</v>
      </c>
      <c r="JD19" s="351">
        <f t="shared" si="74"/>
        <v>0</v>
      </c>
      <c r="JE19" s="351">
        <f t="shared" si="74"/>
        <v>0</v>
      </c>
      <c r="JF19" s="351">
        <f t="shared" si="74"/>
        <v>1</v>
      </c>
      <c r="JG19" s="351">
        <f t="shared" si="74"/>
        <v>0</v>
      </c>
      <c r="JH19" s="351">
        <f t="shared" si="74"/>
        <v>0</v>
      </c>
      <c r="JI19" s="351">
        <f t="shared" si="74"/>
        <v>0</v>
      </c>
      <c r="JJ19" s="351">
        <f t="shared" si="74"/>
        <v>0</v>
      </c>
      <c r="JL19" s="779" t="s">
        <v>87</v>
      </c>
      <c r="JM19" s="780"/>
      <c r="JN19" s="781"/>
      <c r="JO19" s="351" t="e">
        <f>SUM(JO17:JO18)</f>
        <v>#REF!</v>
      </c>
      <c r="JP19" s="351" t="e">
        <f t="shared" ref="JP19:KB19" si="75">SUM(JP17:JP18)</f>
        <v>#REF!</v>
      </c>
      <c r="JQ19" s="351" t="e">
        <f t="shared" si="75"/>
        <v>#REF!</v>
      </c>
      <c r="JR19" s="351" t="e">
        <f t="shared" si="75"/>
        <v>#REF!</v>
      </c>
      <c r="JS19" s="351" t="e">
        <f t="shared" si="75"/>
        <v>#REF!</v>
      </c>
      <c r="JT19" s="351" t="e">
        <f t="shared" si="75"/>
        <v>#REF!</v>
      </c>
      <c r="JU19" s="351" t="e">
        <f t="shared" si="75"/>
        <v>#REF!</v>
      </c>
      <c r="JV19" s="351" t="e">
        <f t="shared" si="75"/>
        <v>#REF!</v>
      </c>
      <c r="JW19" s="351" t="e">
        <f t="shared" si="75"/>
        <v>#REF!</v>
      </c>
      <c r="JX19" s="351" t="e">
        <f t="shared" si="75"/>
        <v>#REF!</v>
      </c>
      <c r="JY19" s="351" t="e">
        <f t="shared" si="75"/>
        <v>#REF!</v>
      </c>
      <c r="JZ19" s="351" t="e">
        <f t="shared" si="75"/>
        <v>#REF!</v>
      </c>
      <c r="KA19" s="351" t="e">
        <f t="shared" si="75"/>
        <v>#REF!</v>
      </c>
      <c r="KB19" s="351" t="e">
        <f t="shared" si="75"/>
        <v>#REF!</v>
      </c>
    </row>
    <row r="22" spans="2:300" ht="18.75">
      <c r="B22" s="709" t="s">
        <v>64</v>
      </c>
      <c r="C22" s="709"/>
      <c r="D22" s="709"/>
      <c r="E22" s="709"/>
      <c r="F22" s="709"/>
      <c r="G22" s="709"/>
      <c r="H22" s="709"/>
      <c r="I22" s="709"/>
      <c r="J22" s="709"/>
      <c r="K22" s="709"/>
      <c r="L22" s="709"/>
      <c r="M22" s="709"/>
      <c r="N22" s="709"/>
      <c r="O22" s="709"/>
      <c r="P22" s="709"/>
      <c r="Q22" s="709"/>
      <c r="R22" s="709"/>
      <c r="T22" s="709" t="s">
        <v>64</v>
      </c>
      <c r="U22" s="709"/>
      <c r="V22" s="709"/>
      <c r="W22" s="709"/>
      <c r="X22" s="709"/>
      <c r="Y22" s="709"/>
      <c r="Z22" s="709"/>
      <c r="AA22" s="709"/>
      <c r="AB22" s="709"/>
      <c r="AC22" s="709"/>
      <c r="AD22" s="709"/>
      <c r="AE22" s="709"/>
      <c r="AF22" s="709"/>
      <c r="AG22" s="709"/>
      <c r="AH22" s="709"/>
      <c r="AI22" s="709"/>
      <c r="AJ22" s="709"/>
      <c r="AL22" s="709" t="s">
        <v>64</v>
      </c>
      <c r="AM22" s="709"/>
      <c r="AN22" s="709"/>
      <c r="AO22" s="709"/>
      <c r="AP22" s="709"/>
      <c r="AQ22" s="709"/>
      <c r="AR22" s="709"/>
      <c r="AS22" s="709"/>
      <c r="AT22" s="709"/>
      <c r="AU22" s="709"/>
      <c r="AV22" s="709"/>
      <c r="AW22" s="709"/>
      <c r="AX22" s="709"/>
      <c r="AY22" s="709"/>
      <c r="AZ22" s="709"/>
      <c r="BA22" s="709"/>
      <c r="BB22" s="709"/>
      <c r="BD22" s="709" t="s">
        <v>64</v>
      </c>
      <c r="BE22" s="709"/>
      <c r="BF22" s="709"/>
      <c r="BG22" s="709"/>
      <c r="BH22" s="709"/>
      <c r="BI22" s="709"/>
      <c r="BJ22" s="709"/>
      <c r="BK22" s="709"/>
      <c r="BL22" s="709"/>
      <c r="BM22" s="709"/>
      <c r="BN22" s="709"/>
      <c r="BO22" s="709"/>
      <c r="BP22" s="709"/>
      <c r="BQ22" s="709"/>
      <c r="BR22" s="709"/>
      <c r="BS22" s="709"/>
      <c r="BT22" s="709"/>
      <c r="BV22" s="709" t="s">
        <v>64</v>
      </c>
      <c r="BW22" s="709"/>
      <c r="BX22" s="709"/>
      <c r="BY22" s="709"/>
      <c r="BZ22" s="709"/>
      <c r="CA22" s="709"/>
      <c r="CB22" s="709"/>
      <c r="CC22" s="709"/>
      <c r="CD22" s="709"/>
      <c r="CE22" s="709"/>
      <c r="CF22" s="709"/>
      <c r="CG22" s="709"/>
      <c r="CH22" s="709"/>
      <c r="CI22" s="709"/>
      <c r="CJ22" s="709"/>
      <c r="CK22" s="709"/>
      <c r="CL22" s="709"/>
      <c r="CN22" s="709" t="s">
        <v>64</v>
      </c>
      <c r="CO22" s="709"/>
      <c r="CP22" s="709"/>
      <c r="CQ22" s="709"/>
      <c r="CR22" s="709"/>
      <c r="CS22" s="709"/>
      <c r="CT22" s="709"/>
      <c r="CU22" s="709"/>
      <c r="CV22" s="709"/>
      <c r="CW22" s="709"/>
      <c r="CX22" s="709"/>
      <c r="CY22" s="709"/>
      <c r="CZ22" s="709"/>
      <c r="DA22" s="709"/>
      <c r="DB22" s="709"/>
      <c r="DC22" s="709"/>
      <c r="DD22" s="709"/>
      <c r="DF22" s="709" t="s">
        <v>64</v>
      </c>
      <c r="DG22" s="709"/>
      <c r="DH22" s="709"/>
      <c r="DI22" s="709"/>
      <c r="DJ22" s="709"/>
      <c r="DK22" s="709"/>
      <c r="DL22" s="709"/>
      <c r="DM22" s="709"/>
      <c r="DN22" s="709"/>
      <c r="DO22" s="709"/>
      <c r="DP22" s="709"/>
      <c r="DQ22" s="709"/>
      <c r="DR22" s="709"/>
      <c r="DS22" s="709"/>
      <c r="DT22" s="709"/>
      <c r="DU22" s="709"/>
      <c r="DV22" s="709"/>
      <c r="DX22" s="709" t="s">
        <v>64</v>
      </c>
      <c r="DY22" s="709"/>
      <c r="DZ22" s="709"/>
      <c r="EA22" s="709"/>
      <c r="EB22" s="709"/>
      <c r="EC22" s="709"/>
      <c r="ED22" s="709"/>
      <c r="EE22" s="709"/>
      <c r="EF22" s="709"/>
      <c r="EG22" s="709"/>
      <c r="EH22" s="709"/>
      <c r="EI22" s="709"/>
      <c r="EJ22" s="709"/>
      <c r="EK22" s="709"/>
      <c r="EL22" s="709"/>
      <c r="EM22" s="709"/>
      <c r="EN22" s="709"/>
      <c r="EP22" s="709" t="s">
        <v>64</v>
      </c>
      <c r="EQ22" s="709"/>
      <c r="ER22" s="709"/>
      <c r="ES22" s="709"/>
      <c r="ET22" s="709"/>
      <c r="EU22" s="709"/>
      <c r="EV22" s="709"/>
      <c r="EW22" s="709"/>
      <c r="EX22" s="709"/>
      <c r="EY22" s="709"/>
      <c r="EZ22" s="709"/>
      <c r="FA22" s="709"/>
      <c r="FB22" s="709"/>
      <c r="FC22" s="709"/>
      <c r="FD22" s="709"/>
      <c r="FE22" s="709"/>
      <c r="FF22" s="709"/>
      <c r="FH22" s="709" t="s">
        <v>64</v>
      </c>
      <c r="FI22" s="709"/>
      <c r="FJ22" s="709"/>
      <c r="FK22" s="709"/>
      <c r="FL22" s="709"/>
      <c r="FM22" s="709"/>
      <c r="FN22" s="709"/>
      <c r="FO22" s="709"/>
      <c r="FP22" s="709"/>
      <c r="FQ22" s="709"/>
      <c r="FR22" s="709"/>
      <c r="FS22" s="709"/>
      <c r="FT22" s="709"/>
      <c r="FU22" s="709"/>
      <c r="FV22" s="709"/>
      <c r="FW22" s="709"/>
      <c r="FX22" s="709"/>
      <c r="FZ22" s="709" t="s">
        <v>64</v>
      </c>
      <c r="GA22" s="709"/>
      <c r="GB22" s="709"/>
      <c r="GC22" s="709"/>
      <c r="GD22" s="709"/>
      <c r="GE22" s="709"/>
      <c r="GF22" s="709"/>
      <c r="GG22" s="709"/>
      <c r="GH22" s="709"/>
      <c r="GI22" s="709"/>
      <c r="GJ22" s="709"/>
      <c r="GK22" s="709"/>
      <c r="GL22" s="709"/>
      <c r="GM22" s="709"/>
      <c r="GN22" s="709"/>
      <c r="GO22" s="709"/>
      <c r="GP22" s="709"/>
      <c r="GR22" s="709" t="s">
        <v>64</v>
      </c>
      <c r="GS22" s="709"/>
      <c r="GT22" s="709"/>
      <c r="GU22" s="709"/>
      <c r="GV22" s="709"/>
      <c r="GW22" s="709"/>
      <c r="GX22" s="709"/>
      <c r="GY22" s="709"/>
      <c r="GZ22" s="709"/>
      <c r="HA22" s="709"/>
      <c r="HB22" s="709"/>
      <c r="HC22" s="709"/>
      <c r="HD22" s="709"/>
      <c r="HE22" s="709"/>
      <c r="HF22" s="709"/>
      <c r="HG22" s="709"/>
      <c r="HH22" s="709"/>
      <c r="HJ22" s="709" t="s">
        <v>64</v>
      </c>
      <c r="HK22" s="709"/>
      <c r="HL22" s="709"/>
      <c r="HM22" s="709"/>
      <c r="HN22" s="709"/>
      <c r="HO22" s="709"/>
      <c r="HP22" s="709"/>
      <c r="HQ22" s="709"/>
      <c r="HR22" s="709"/>
      <c r="HS22" s="709"/>
      <c r="HT22" s="709"/>
      <c r="HU22" s="709"/>
      <c r="HV22" s="709"/>
      <c r="HW22" s="709"/>
      <c r="HX22" s="709"/>
      <c r="HY22" s="709"/>
      <c r="HZ22" s="709"/>
      <c r="IB22" s="709" t="s">
        <v>64</v>
      </c>
      <c r="IC22" s="709"/>
      <c r="ID22" s="709"/>
      <c r="IE22" s="709"/>
      <c r="IF22" s="709"/>
      <c r="IG22" s="709"/>
      <c r="IH22" s="709"/>
      <c r="II22" s="709"/>
      <c r="IJ22" s="709"/>
      <c r="IK22" s="709"/>
      <c r="IL22" s="709"/>
      <c r="IM22" s="709"/>
      <c r="IN22" s="709"/>
      <c r="IO22" s="709"/>
      <c r="IP22" s="709"/>
      <c r="IQ22" s="709"/>
      <c r="IR22" s="709"/>
      <c r="IT22" s="709" t="s">
        <v>64</v>
      </c>
      <c r="IU22" s="709"/>
      <c r="IV22" s="709"/>
      <c r="IW22" s="709"/>
      <c r="IX22" s="709"/>
      <c r="IY22" s="709"/>
      <c r="IZ22" s="709"/>
      <c r="JA22" s="709"/>
      <c r="JB22" s="709"/>
      <c r="JC22" s="709"/>
      <c r="JD22" s="709"/>
      <c r="JE22" s="709"/>
      <c r="JF22" s="709"/>
      <c r="JG22" s="709"/>
      <c r="JH22" s="709"/>
      <c r="JI22" s="709"/>
      <c r="JJ22" s="709"/>
      <c r="JL22" s="709" t="s">
        <v>64</v>
      </c>
      <c r="JM22" s="709"/>
      <c r="JN22" s="709"/>
      <c r="JO22" s="709"/>
      <c r="JP22" s="709"/>
      <c r="JQ22" s="709"/>
      <c r="JR22" s="709"/>
      <c r="JS22" s="709"/>
      <c r="JT22" s="709"/>
      <c r="JU22" s="709"/>
      <c r="JV22" s="709"/>
      <c r="JW22" s="709"/>
      <c r="JX22" s="709"/>
      <c r="JY22" s="709"/>
      <c r="JZ22" s="709"/>
      <c r="KA22" s="709"/>
      <c r="KB22" s="709"/>
      <c r="KC22" s="344"/>
      <c r="KD22" s="344"/>
      <c r="KE22" s="344"/>
      <c r="KF22" s="344"/>
      <c r="KG22" s="344"/>
      <c r="KH22" s="345"/>
      <c r="KI22" s="345"/>
      <c r="KJ22" s="345"/>
      <c r="KK22" s="345"/>
      <c r="KL22" s="345"/>
      <c r="KM22" s="345"/>
      <c r="KN22" s="345"/>
    </row>
    <row r="23" spans="2:300" ht="18.75">
      <c r="B23" s="709" t="s">
        <v>66</v>
      </c>
      <c r="C23" s="709"/>
      <c r="D23" s="709"/>
      <c r="E23" s="709"/>
      <c r="F23" s="709"/>
      <c r="G23" s="709"/>
      <c r="H23" s="709"/>
      <c r="I23" s="709"/>
      <c r="J23" s="709"/>
      <c r="K23" s="709"/>
      <c r="L23" s="709"/>
      <c r="M23" s="709"/>
      <c r="N23" s="709"/>
      <c r="O23" s="709"/>
      <c r="P23" s="709"/>
      <c r="Q23" s="709"/>
      <c r="R23" s="709"/>
      <c r="T23" s="709" t="s">
        <v>66</v>
      </c>
      <c r="U23" s="709"/>
      <c r="V23" s="709"/>
      <c r="W23" s="709"/>
      <c r="X23" s="709"/>
      <c r="Y23" s="709"/>
      <c r="Z23" s="709"/>
      <c r="AA23" s="709"/>
      <c r="AB23" s="709"/>
      <c r="AC23" s="709"/>
      <c r="AD23" s="709"/>
      <c r="AE23" s="709"/>
      <c r="AF23" s="709"/>
      <c r="AG23" s="709"/>
      <c r="AH23" s="709"/>
      <c r="AI23" s="709"/>
      <c r="AJ23" s="709"/>
      <c r="AL23" s="709" t="s">
        <v>66</v>
      </c>
      <c r="AM23" s="709"/>
      <c r="AN23" s="709"/>
      <c r="AO23" s="709"/>
      <c r="AP23" s="709"/>
      <c r="AQ23" s="709"/>
      <c r="AR23" s="709"/>
      <c r="AS23" s="709"/>
      <c r="AT23" s="709"/>
      <c r="AU23" s="709"/>
      <c r="AV23" s="709"/>
      <c r="AW23" s="709"/>
      <c r="AX23" s="709"/>
      <c r="AY23" s="709"/>
      <c r="AZ23" s="709"/>
      <c r="BA23" s="709"/>
      <c r="BB23" s="709"/>
      <c r="BD23" s="709" t="s">
        <v>66</v>
      </c>
      <c r="BE23" s="709"/>
      <c r="BF23" s="709"/>
      <c r="BG23" s="709"/>
      <c r="BH23" s="709"/>
      <c r="BI23" s="709"/>
      <c r="BJ23" s="709"/>
      <c r="BK23" s="709"/>
      <c r="BL23" s="709"/>
      <c r="BM23" s="709"/>
      <c r="BN23" s="709"/>
      <c r="BO23" s="709"/>
      <c r="BP23" s="709"/>
      <c r="BQ23" s="709"/>
      <c r="BR23" s="709"/>
      <c r="BS23" s="709"/>
      <c r="BT23" s="709"/>
      <c r="BV23" s="709" t="s">
        <v>66</v>
      </c>
      <c r="BW23" s="709"/>
      <c r="BX23" s="709"/>
      <c r="BY23" s="709"/>
      <c r="BZ23" s="709"/>
      <c r="CA23" s="709"/>
      <c r="CB23" s="709"/>
      <c r="CC23" s="709"/>
      <c r="CD23" s="709"/>
      <c r="CE23" s="709"/>
      <c r="CF23" s="709"/>
      <c r="CG23" s="709"/>
      <c r="CH23" s="709"/>
      <c r="CI23" s="709"/>
      <c r="CJ23" s="709"/>
      <c r="CK23" s="709"/>
      <c r="CL23" s="709"/>
      <c r="CN23" s="709" t="s">
        <v>66</v>
      </c>
      <c r="CO23" s="709"/>
      <c r="CP23" s="709"/>
      <c r="CQ23" s="709"/>
      <c r="CR23" s="709"/>
      <c r="CS23" s="709"/>
      <c r="CT23" s="709"/>
      <c r="CU23" s="709"/>
      <c r="CV23" s="709"/>
      <c r="CW23" s="709"/>
      <c r="CX23" s="709"/>
      <c r="CY23" s="709"/>
      <c r="CZ23" s="709"/>
      <c r="DA23" s="709"/>
      <c r="DB23" s="709"/>
      <c r="DC23" s="709"/>
      <c r="DD23" s="709"/>
      <c r="DF23" s="709" t="s">
        <v>66</v>
      </c>
      <c r="DG23" s="709"/>
      <c r="DH23" s="709"/>
      <c r="DI23" s="709"/>
      <c r="DJ23" s="709"/>
      <c r="DK23" s="709"/>
      <c r="DL23" s="709"/>
      <c r="DM23" s="709"/>
      <c r="DN23" s="709"/>
      <c r="DO23" s="709"/>
      <c r="DP23" s="709"/>
      <c r="DQ23" s="709"/>
      <c r="DR23" s="709"/>
      <c r="DS23" s="709"/>
      <c r="DT23" s="709"/>
      <c r="DU23" s="709"/>
      <c r="DV23" s="709"/>
      <c r="DX23" s="709" t="s">
        <v>66</v>
      </c>
      <c r="DY23" s="709"/>
      <c r="DZ23" s="709"/>
      <c r="EA23" s="709"/>
      <c r="EB23" s="709"/>
      <c r="EC23" s="709"/>
      <c r="ED23" s="709"/>
      <c r="EE23" s="709"/>
      <c r="EF23" s="709"/>
      <c r="EG23" s="709"/>
      <c r="EH23" s="709"/>
      <c r="EI23" s="709"/>
      <c r="EJ23" s="709"/>
      <c r="EK23" s="709"/>
      <c r="EL23" s="709"/>
      <c r="EM23" s="709"/>
      <c r="EN23" s="709"/>
      <c r="EP23" s="709" t="s">
        <v>66</v>
      </c>
      <c r="EQ23" s="709"/>
      <c r="ER23" s="709"/>
      <c r="ES23" s="709"/>
      <c r="ET23" s="709"/>
      <c r="EU23" s="709"/>
      <c r="EV23" s="709"/>
      <c r="EW23" s="709"/>
      <c r="EX23" s="709"/>
      <c r="EY23" s="709"/>
      <c r="EZ23" s="709"/>
      <c r="FA23" s="709"/>
      <c r="FB23" s="709"/>
      <c r="FC23" s="709"/>
      <c r="FD23" s="709"/>
      <c r="FE23" s="709"/>
      <c r="FF23" s="709"/>
      <c r="FH23" s="709" t="s">
        <v>66</v>
      </c>
      <c r="FI23" s="709"/>
      <c r="FJ23" s="709"/>
      <c r="FK23" s="709"/>
      <c r="FL23" s="709"/>
      <c r="FM23" s="709"/>
      <c r="FN23" s="709"/>
      <c r="FO23" s="709"/>
      <c r="FP23" s="709"/>
      <c r="FQ23" s="709"/>
      <c r="FR23" s="709"/>
      <c r="FS23" s="709"/>
      <c r="FT23" s="709"/>
      <c r="FU23" s="709"/>
      <c r="FV23" s="709"/>
      <c r="FW23" s="709"/>
      <c r="FX23" s="709"/>
      <c r="FZ23" s="709" t="s">
        <v>66</v>
      </c>
      <c r="GA23" s="709"/>
      <c r="GB23" s="709"/>
      <c r="GC23" s="709"/>
      <c r="GD23" s="709"/>
      <c r="GE23" s="709"/>
      <c r="GF23" s="709"/>
      <c r="GG23" s="709"/>
      <c r="GH23" s="709"/>
      <c r="GI23" s="709"/>
      <c r="GJ23" s="709"/>
      <c r="GK23" s="709"/>
      <c r="GL23" s="709"/>
      <c r="GM23" s="709"/>
      <c r="GN23" s="709"/>
      <c r="GO23" s="709"/>
      <c r="GP23" s="709"/>
      <c r="GR23" s="709" t="s">
        <v>66</v>
      </c>
      <c r="GS23" s="709"/>
      <c r="GT23" s="709"/>
      <c r="GU23" s="709"/>
      <c r="GV23" s="709"/>
      <c r="GW23" s="709"/>
      <c r="GX23" s="709"/>
      <c r="GY23" s="709"/>
      <c r="GZ23" s="709"/>
      <c r="HA23" s="709"/>
      <c r="HB23" s="709"/>
      <c r="HC23" s="709"/>
      <c r="HD23" s="709"/>
      <c r="HE23" s="709"/>
      <c r="HF23" s="709"/>
      <c r="HG23" s="709"/>
      <c r="HH23" s="709"/>
      <c r="HJ23" s="709" t="s">
        <v>66</v>
      </c>
      <c r="HK23" s="709"/>
      <c r="HL23" s="709"/>
      <c r="HM23" s="709"/>
      <c r="HN23" s="709"/>
      <c r="HO23" s="709"/>
      <c r="HP23" s="709"/>
      <c r="HQ23" s="709"/>
      <c r="HR23" s="709"/>
      <c r="HS23" s="709"/>
      <c r="HT23" s="709"/>
      <c r="HU23" s="709"/>
      <c r="HV23" s="709"/>
      <c r="HW23" s="709"/>
      <c r="HX23" s="709"/>
      <c r="HY23" s="709"/>
      <c r="HZ23" s="709"/>
      <c r="IB23" s="709" t="s">
        <v>66</v>
      </c>
      <c r="IC23" s="709"/>
      <c r="ID23" s="709"/>
      <c r="IE23" s="709"/>
      <c r="IF23" s="709"/>
      <c r="IG23" s="709"/>
      <c r="IH23" s="709"/>
      <c r="II23" s="709"/>
      <c r="IJ23" s="709"/>
      <c r="IK23" s="709"/>
      <c r="IL23" s="709"/>
      <c r="IM23" s="709"/>
      <c r="IN23" s="709"/>
      <c r="IO23" s="709"/>
      <c r="IP23" s="709"/>
      <c r="IQ23" s="709"/>
      <c r="IR23" s="709"/>
      <c r="IT23" s="709" t="s">
        <v>66</v>
      </c>
      <c r="IU23" s="709"/>
      <c r="IV23" s="709"/>
      <c r="IW23" s="709"/>
      <c r="IX23" s="709"/>
      <c r="IY23" s="709"/>
      <c r="IZ23" s="709"/>
      <c r="JA23" s="709"/>
      <c r="JB23" s="709"/>
      <c r="JC23" s="709"/>
      <c r="JD23" s="709"/>
      <c r="JE23" s="709"/>
      <c r="JF23" s="709"/>
      <c r="JG23" s="709"/>
      <c r="JH23" s="709"/>
      <c r="JI23" s="709"/>
      <c r="JJ23" s="709"/>
      <c r="JL23" s="709" t="s">
        <v>66</v>
      </c>
      <c r="JM23" s="709"/>
      <c r="JN23" s="709"/>
      <c r="JO23" s="709"/>
      <c r="JP23" s="709"/>
      <c r="JQ23" s="709"/>
      <c r="JR23" s="709"/>
      <c r="JS23" s="709"/>
      <c r="JT23" s="709"/>
      <c r="JU23" s="709"/>
      <c r="JV23" s="709"/>
      <c r="JW23" s="709"/>
      <c r="JX23" s="709"/>
      <c r="JY23" s="709"/>
      <c r="JZ23" s="709"/>
      <c r="KA23" s="709"/>
      <c r="KB23" s="709"/>
      <c r="KC23" s="344"/>
      <c r="KD23" s="344"/>
      <c r="KE23" s="344"/>
      <c r="KF23" s="344"/>
      <c r="KG23" s="344"/>
      <c r="KH23" s="344"/>
      <c r="KI23" s="344"/>
      <c r="KJ23" s="344"/>
      <c r="KK23" s="344"/>
      <c r="KL23" s="344"/>
      <c r="KM23" s="143"/>
      <c r="KN23" s="104"/>
    </row>
    <row r="24" spans="2:300">
      <c r="B24" t="s">
        <v>3074</v>
      </c>
      <c r="T24" t="s">
        <v>3075</v>
      </c>
      <c r="AL24" t="s">
        <v>3076</v>
      </c>
      <c r="BD24" t="s">
        <v>3077</v>
      </c>
      <c r="BV24" t="s">
        <v>3078</v>
      </c>
      <c r="CN24" t="s">
        <v>3079</v>
      </c>
      <c r="DF24" t="s">
        <v>3080</v>
      </c>
      <c r="DX24" t="s">
        <v>3081</v>
      </c>
      <c r="EP24" t="s">
        <v>3082</v>
      </c>
      <c r="FH24" t="s">
        <v>3083</v>
      </c>
      <c r="FZ24" t="s">
        <v>3084</v>
      </c>
      <c r="GR24" t="s">
        <v>3085</v>
      </c>
      <c r="HJ24" t="s">
        <v>3086</v>
      </c>
      <c r="IB24" t="s">
        <v>3087</v>
      </c>
      <c r="IT24" t="s">
        <v>3088</v>
      </c>
      <c r="JL24" t="s">
        <v>3089</v>
      </c>
    </row>
    <row r="25" spans="2:300" s="183" customFormat="1" ht="20.25" customHeight="1">
      <c r="B25" s="782" t="s">
        <v>67</v>
      </c>
      <c r="C25" s="782" t="s">
        <v>3070</v>
      </c>
      <c r="D25" s="777" t="s">
        <v>3071</v>
      </c>
      <c r="E25" s="777" t="s">
        <v>3072</v>
      </c>
      <c r="F25" s="777" t="s">
        <v>574</v>
      </c>
      <c r="G25" s="777" t="s">
        <v>3073</v>
      </c>
      <c r="H25" s="786" t="s">
        <v>573</v>
      </c>
      <c r="I25" s="786"/>
      <c r="J25" s="786"/>
      <c r="K25" s="786"/>
      <c r="L25" s="786"/>
      <c r="M25" s="786"/>
      <c r="N25" s="786"/>
      <c r="O25" s="786"/>
      <c r="P25" s="786"/>
      <c r="Q25" s="786"/>
      <c r="R25" s="777" t="s">
        <v>77</v>
      </c>
      <c r="T25" s="782" t="s">
        <v>67</v>
      </c>
      <c r="U25" s="782" t="s">
        <v>3070</v>
      </c>
      <c r="V25" s="777" t="s">
        <v>3071</v>
      </c>
      <c r="W25" s="777" t="s">
        <v>3072</v>
      </c>
      <c r="X25" s="777" t="s">
        <v>574</v>
      </c>
      <c r="Y25" s="777" t="s">
        <v>3073</v>
      </c>
      <c r="Z25" s="786" t="s">
        <v>573</v>
      </c>
      <c r="AA25" s="786"/>
      <c r="AB25" s="786"/>
      <c r="AC25" s="786"/>
      <c r="AD25" s="786"/>
      <c r="AE25" s="786"/>
      <c r="AF25" s="786"/>
      <c r="AG25" s="786"/>
      <c r="AH25" s="786"/>
      <c r="AI25" s="786"/>
      <c r="AJ25" s="777" t="s">
        <v>77</v>
      </c>
      <c r="AL25" s="782" t="s">
        <v>67</v>
      </c>
      <c r="AM25" s="782" t="s">
        <v>3070</v>
      </c>
      <c r="AN25" s="777" t="s">
        <v>3071</v>
      </c>
      <c r="AO25" s="777" t="s">
        <v>3072</v>
      </c>
      <c r="AP25" s="777" t="s">
        <v>574</v>
      </c>
      <c r="AQ25" s="777" t="s">
        <v>3073</v>
      </c>
      <c r="AR25" s="786" t="s">
        <v>573</v>
      </c>
      <c r="AS25" s="786"/>
      <c r="AT25" s="786"/>
      <c r="AU25" s="786"/>
      <c r="AV25" s="786"/>
      <c r="AW25" s="786"/>
      <c r="AX25" s="786"/>
      <c r="AY25" s="786"/>
      <c r="AZ25" s="786"/>
      <c r="BA25" s="786"/>
      <c r="BB25" s="777" t="s">
        <v>77</v>
      </c>
      <c r="BD25" s="782" t="s">
        <v>67</v>
      </c>
      <c r="BE25" s="782" t="s">
        <v>3070</v>
      </c>
      <c r="BF25" s="777" t="s">
        <v>3071</v>
      </c>
      <c r="BG25" s="777" t="s">
        <v>3072</v>
      </c>
      <c r="BH25" s="777" t="s">
        <v>574</v>
      </c>
      <c r="BI25" s="777" t="s">
        <v>3073</v>
      </c>
      <c r="BJ25" s="786" t="s">
        <v>573</v>
      </c>
      <c r="BK25" s="786"/>
      <c r="BL25" s="786"/>
      <c r="BM25" s="786"/>
      <c r="BN25" s="786"/>
      <c r="BO25" s="786"/>
      <c r="BP25" s="786"/>
      <c r="BQ25" s="786"/>
      <c r="BR25" s="786"/>
      <c r="BS25" s="786"/>
      <c r="BT25" s="777" t="s">
        <v>77</v>
      </c>
      <c r="BV25" s="782" t="s">
        <v>67</v>
      </c>
      <c r="BW25" s="782" t="s">
        <v>3070</v>
      </c>
      <c r="BX25" s="777" t="s">
        <v>3071</v>
      </c>
      <c r="BY25" s="777" t="s">
        <v>3072</v>
      </c>
      <c r="BZ25" s="777" t="s">
        <v>574</v>
      </c>
      <c r="CA25" s="777" t="s">
        <v>3073</v>
      </c>
      <c r="CB25" s="786" t="s">
        <v>573</v>
      </c>
      <c r="CC25" s="786"/>
      <c r="CD25" s="786"/>
      <c r="CE25" s="786"/>
      <c r="CF25" s="786"/>
      <c r="CG25" s="786"/>
      <c r="CH25" s="786"/>
      <c r="CI25" s="786"/>
      <c r="CJ25" s="786"/>
      <c r="CK25" s="786"/>
      <c r="CL25" s="777" t="s">
        <v>77</v>
      </c>
      <c r="CN25" s="782" t="s">
        <v>67</v>
      </c>
      <c r="CO25" s="782" t="s">
        <v>3070</v>
      </c>
      <c r="CP25" s="777" t="s">
        <v>3071</v>
      </c>
      <c r="CQ25" s="777" t="s">
        <v>3072</v>
      </c>
      <c r="CR25" s="777" t="s">
        <v>574</v>
      </c>
      <c r="CS25" s="777" t="s">
        <v>3073</v>
      </c>
      <c r="CT25" s="786" t="s">
        <v>573</v>
      </c>
      <c r="CU25" s="786"/>
      <c r="CV25" s="786"/>
      <c r="CW25" s="786"/>
      <c r="CX25" s="786"/>
      <c r="CY25" s="786"/>
      <c r="CZ25" s="786"/>
      <c r="DA25" s="786"/>
      <c r="DB25" s="786"/>
      <c r="DC25" s="786"/>
      <c r="DD25" s="777" t="s">
        <v>77</v>
      </c>
      <c r="DF25" s="782" t="s">
        <v>67</v>
      </c>
      <c r="DG25" s="782" t="s">
        <v>3070</v>
      </c>
      <c r="DH25" s="777" t="s">
        <v>3071</v>
      </c>
      <c r="DI25" s="777" t="s">
        <v>3072</v>
      </c>
      <c r="DJ25" s="777" t="s">
        <v>574</v>
      </c>
      <c r="DK25" s="777" t="s">
        <v>3073</v>
      </c>
      <c r="DL25" s="786" t="s">
        <v>573</v>
      </c>
      <c r="DM25" s="786"/>
      <c r="DN25" s="786"/>
      <c r="DO25" s="786"/>
      <c r="DP25" s="786"/>
      <c r="DQ25" s="786"/>
      <c r="DR25" s="786"/>
      <c r="DS25" s="786"/>
      <c r="DT25" s="786"/>
      <c r="DU25" s="786"/>
      <c r="DV25" s="777" t="s">
        <v>77</v>
      </c>
      <c r="DX25" s="782" t="s">
        <v>67</v>
      </c>
      <c r="DY25" s="782" t="s">
        <v>3070</v>
      </c>
      <c r="DZ25" s="777" t="s">
        <v>3071</v>
      </c>
      <c r="EA25" s="777" t="s">
        <v>3072</v>
      </c>
      <c r="EB25" s="777" t="s">
        <v>574</v>
      </c>
      <c r="EC25" s="777" t="s">
        <v>3073</v>
      </c>
      <c r="ED25" s="786" t="s">
        <v>573</v>
      </c>
      <c r="EE25" s="786"/>
      <c r="EF25" s="786"/>
      <c r="EG25" s="786"/>
      <c r="EH25" s="786"/>
      <c r="EI25" s="786"/>
      <c r="EJ25" s="786"/>
      <c r="EK25" s="786"/>
      <c r="EL25" s="786"/>
      <c r="EM25" s="786"/>
      <c r="EN25" s="777" t="s">
        <v>77</v>
      </c>
      <c r="EP25" s="782" t="s">
        <v>67</v>
      </c>
      <c r="EQ25" s="782" t="s">
        <v>3070</v>
      </c>
      <c r="ER25" s="777" t="s">
        <v>3071</v>
      </c>
      <c r="ES25" s="777" t="s">
        <v>3072</v>
      </c>
      <c r="ET25" s="777" t="s">
        <v>574</v>
      </c>
      <c r="EU25" s="777" t="s">
        <v>3073</v>
      </c>
      <c r="EV25" s="786" t="s">
        <v>573</v>
      </c>
      <c r="EW25" s="786"/>
      <c r="EX25" s="786"/>
      <c r="EY25" s="786"/>
      <c r="EZ25" s="786"/>
      <c r="FA25" s="786"/>
      <c r="FB25" s="786"/>
      <c r="FC25" s="786"/>
      <c r="FD25" s="786"/>
      <c r="FE25" s="786"/>
      <c r="FF25" s="777" t="s">
        <v>77</v>
      </c>
      <c r="FH25" s="782" t="s">
        <v>67</v>
      </c>
      <c r="FI25" s="782" t="s">
        <v>3070</v>
      </c>
      <c r="FJ25" s="777" t="s">
        <v>3071</v>
      </c>
      <c r="FK25" s="777" t="s">
        <v>3072</v>
      </c>
      <c r="FL25" s="777" t="s">
        <v>574</v>
      </c>
      <c r="FM25" s="777" t="s">
        <v>3073</v>
      </c>
      <c r="FN25" s="786" t="s">
        <v>573</v>
      </c>
      <c r="FO25" s="786"/>
      <c r="FP25" s="786"/>
      <c r="FQ25" s="786"/>
      <c r="FR25" s="786"/>
      <c r="FS25" s="786"/>
      <c r="FT25" s="786"/>
      <c r="FU25" s="786"/>
      <c r="FV25" s="786"/>
      <c r="FW25" s="786"/>
      <c r="FX25" s="777" t="s">
        <v>77</v>
      </c>
      <c r="FZ25" s="782" t="s">
        <v>67</v>
      </c>
      <c r="GA25" s="782" t="s">
        <v>3070</v>
      </c>
      <c r="GB25" s="777" t="s">
        <v>3071</v>
      </c>
      <c r="GC25" s="777" t="s">
        <v>3072</v>
      </c>
      <c r="GD25" s="777" t="s">
        <v>574</v>
      </c>
      <c r="GE25" s="777" t="s">
        <v>3073</v>
      </c>
      <c r="GF25" s="786" t="s">
        <v>573</v>
      </c>
      <c r="GG25" s="786"/>
      <c r="GH25" s="786"/>
      <c r="GI25" s="786"/>
      <c r="GJ25" s="786"/>
      <c r="GK25" s="786"/>
      <c r="GL25" s="786"/>
      <c r="GM25" s="786"/>
      <c r="GN25" s="786"/>
      <c r="GO25" s="786"/>
      <c r="GP25" s="777" t="s">
        <v>77</v>
      </c>
      <c r="GR25" s="782" t="s">
        <v>67</v>
      </c>
      <c r="GS25" s="782" t="s">
        <v>3070</v>
      </c>
      <c r="GT25" s="777" t="s">
        <v>3071</v>
      </c>
      <c r="GU25" s="777" t="s">
        <v>3072</v>
      </c>
      <c r="GV25" s="777" t="s">
        <v>574</v>
      </c>
      <c r="GW25" s="777" t="s">
        <v>3073</v>
      </c>
      <c r="GX25" s="786" t="s">
        <v>573</v>
      </c>
      <c r="GY25" s="786"/>
      <c r="GZ25" s="786"/>
      <c r="HA25" s="786"/>
      <c r="HB25" s="786"/>
      <c r="HC25" s="786"/>
      <c r="HD25" s="786"/>
      <c r="HE25" s="786"/>
      <c r="HF25" s="786"/>
      <c r="HG25" s="786"/>
      <c r="HH25" s="777" t="s">
        <v>77</v>
      </c>
      <c r="HJ25" s="782" t="s">
        <v>67</v>
      </c>
      <c r="HK25" s="782" t="s">
        <v>3070</v>
      </c>
      <c r="HL25" s="777" t="s">
        <v>3071</v>
      </c>
      <c r="HM25" s="777" t="s">
        <v>3072</v>
      </c>
      <c r="HN25" s="777" t="s">
        <v>574</v>
      </c>
      <c r="HO25" s="777" t="s">
        <v>3073</v>
      </c>
      <c r="HP25" s="786" t="s">
        <v>573</v>
      </c>
      <c r="HQ25" s="786"/>
      <c r="HR25" s="786"/>
      <c r="HS25" s="786"/>
      <c r="HT25" s="786"/>
      <c r="HU25" s="786"/>
      <c r="HV25" s="786"/>
      <c r="HW25" s="786"/>
      <c r="HX25" s="786"/>
      <c r="HY25" s="786"/>
      <c r="HZ25" s="777" t="s">
        <v>77</v>
      </c>
      <c r="IB25" s="782" t="s">
        <v>67</v>
      </c>
      <c r="IC25" s="782" t="s">
        <v>3070</v>
      </c>
      <c r="ID25" s="777" t="s">
        <v>3071</v>
      </c>
      <c r="IE25" s="777" t="s">
        <v>3072</v>
      </c>
      <c r="IF25" s="777" t="s">
        <v>574</v>
      </c>
      <c r="IG25" s="777" t="s">
        <v>3073</v>
      </c>
      <c r="IH25" s="786" t="s">
        <v>573</v>
      </c>
      <c r="II25" s="786"/>
      <c r="IJ25" s="786"/>
      <c r="IK25" s="786"/>
      <c r="IL25" s="786"/>
      <c r="IM25" s="786"/>
      <c r="IN25" s="786"/>
      <c r="IO25" s="786"/>
      <c r="IP25" s="786"/>
      <c r="IQ25" s="786"/>
      <c r="IR25" s="777" t="s">
        <v>77</v>
      </c>
      <c r="IT25" s="782" t="s">
        <v>67</v>
      </c>
      <c r="IU25" s="782" t="s">
        <v>3070</v>
      </c>
      <c r="IV25" s="777" t="s">
        <v>3071</v>
      </c>
      <c r="IW25" s="777" t="s">
        <v>3072</v>
      </c>
      <c r="IX25" s="777" t="s">
        <v>574</v>
      </c>
      <c r="IY25" s="777" t="s">
        <v>3073</v>
      </c>
      <c r="IZ25" s="786" t="s">
        <v>573</v>
      </c>
      <c r="JA25" s="786"/>
      <c r="JB25" s="786"/>
      <c r="JC25" s="786"/>
      <c r="JD25" s="786"/>
      <c r="JE25" s="786"/>
      <c r="JF25" s="786"/>
      <c r="JG25" s="786"/>
      <c r="JH25" s="786"/>
      <c r="JI25" s="786"/>
      <c r="JJ25" s="777" t="s">
        <v>77</v>
      </c>
      <c r="JL25" s="782" t="s">
        <v>67</v>
      </c>
      <c r="JM25" s="782" t="s">
        <v>3070</v>
      </c>
      <c r="JN25" s="777" t="s">
        <v>3071</v>
      </c>
      <c r="JO25" s="777" t="s">
        <v>3072</v>
      </c>
      <c r="JP25" s="777" t="s">
        <v>574</v>
      </c>
      <c r="JQ25" s="777" t="s">
        <v>3073</v>
      </c>
      <c r="JR25" s="786" t="s">
        <v>573</v>
      </c>
      <c r="JS25" s="786"/>
      <c r="JT25" s="786"/>
      <c r="JU25" s="786"/>
      <c r="JV25" s="786"/>
      <c r="JW25" s="786"/>
      <c r="JX25" s="786"/>
      <c r="JY25" s="786"/>
      <c r="JZ25" s="786"/>
      <c r="KA25" s="786"/>
      <c r="KB25" s="777" t="s">
        <v>77</v>
      </c>
    </row>
    <row r="26" spans="2:300" ht="103.5" customHeight="1">
      <c r="B26" s="782"/>
      <c r="C26" s="782"/>
      <c r="D26" s="777"/>
      <c r="E26" s="777"/>
      <c r="F26" s="777"/>
      <c r="G26" s="777"/>
      <c r="H26" s="348" t="s">
        <v>571</v>
      </c>
      <c r="I26" s="348" t="s">
        <v>572</v>
      </c>
      <c r="J26" s="349" t="s">
        <v>3090</v>
      </c>
      <c r="K26" s="349" t="s">
        <v>3091</v>
      </c>
      <c r="L26" s="349" t="s">
        <v>3092</v>
      </c>
      <c r="M26" s="349" t="s">
        <v>3093</v>
      </c>
      <c r="N26" s="349" t="s">
        <v>3094</v>
      </c>
      <c r="O26" s="349" t="s">
        <v>3095</v>
      </c>
      <c r="P26" s="349" t="s">
        <v>3096</v>
      </c>
      <c r="Q26" s="349" t="s">
        <v>3097</v>
      </c>
      <c r="R26" s="777"/>
      <c r="T26" s="782"/>
      <c r="U26" s="782"/>
      <c r="V26" s="777"/>
      <c r="W26" s="777"/>
      <c r="X26" s="777"/>
      <c r="Y26" s="777"/>
      <c r="Z26" s="348" t="s">
        <v>571</v>
      </c>
      <c r="AA26" s="348" t="s">
        <v>572</v>
      </c>
      <c r="AB26" s="349" t="s">
        <v>3090</v>
      </c>
      <c r="AC26" s="349" t="s">
        <v>3091</v>
      </c>
      <c r="AD26" s="349" t="s">
        <v>3092</v>
      </c>
      <c r="AE26" s="349" t="s">
        <v>3093</v>
      </c>
      <c r="AF26" s="349" t="s">
        <v>3094</v>
      </c>
      <c r="AG26" s="349" t="s">
        <v>3095</v>
      </c>
      <c r="AH26" s="349" t="s">
        <v>3096</v>
      </c>
      <c r="AI26" s="349" t="s">
        <v>3097</v>
      </c>
      <c r="AJ26" s="777"/>
      <c r="AL26" s="782"/>
      <c r="AM26" s="782"/>
      <c r="AN26" s="777"/>
      <c r="AO26" s="777"/>
      <c r="AP26" s="777"/>
      <c r="AQ26" s="777"/>
      <c r="AR26" s="348" t="s">
        <v>571</v>
      </c>
      <c r="AS26" s="348" t="s">
        <v>572</v>
      </c>
      <c r="AT26" s="349" t="s">
        <v>3090</v>
      </c>
      <c r="AU26" s="349" t="s">
        <v>3091</v>
      </c>
      <c r="AV26" s="349" t="s">
        <v>3092</v>
      </c>
      <c r="AW26" s="349" t="s">
        <v>3093</v>
      </c>
      <c r="AX26" s="349" t="s">
        <v>3094</v>
      </c>
      <c r="AY26" s="349" t="s">
        <v>3095</v>
      </c>
      <c r="AZ26" s="349" t="s">
        <v>3096</v>
      </c>
      <c r="BA26" s="349" t="s">
        <v>3097</v>
      </c>
      <c r="BB26" s="777"/>
      <c r="BD26" s="782"/>
      <c r="BE26" s="782"/>
      <c r="BF26" s="777"/>
      <c r="BG26" s="777"/>
      <c r="BH26" s="777"/>
      <c r="BI26" s="777"/>
      <c r="BJ26" s="348" t="s">
        <v>571</v>
      </c>
      <c r="BK26" s="348" t="s">
        <v>572</v>
      </c>
      <c r="BL26" s="349" t="s">
        <v>3090</v>
      </c>
      <c r="BM26" s="349" t="s">
        <v>3091</v>
      </c>
      <c r="BN26" s="349" t="s">
        <v>3092</v>
      </c>
      <c r="BO26" s="349" t="s">
        <v>3093</v>
      </c>
      <c r="BP26" s="349" t="s">
        <v>3094</v>
      </c>
      <c r="BQ26" s="349" t="s">
        <v>3095</v>
      </c>
      <c r="BR26" s="349" t="s">
        <v>3096</v>
      </c>
      <c r="BS26" s="349" t="s">
        <v>3097</v>
      </c>
      <c r="BT26" s="777"/>
      <c r="BV26" s="782"/>
      <c r="BW26" s="782"/>
      <c r="BX26" s="777"/>
      <c r="BY26" s="777"/>
      <c r="BZ26" s="777"/>
      <c r="CA26" s="777"/>
      <c r="CB26" s="348" t="s">
        <v>571</v>
      </c>
      <c r="CC26" s="348" t="s">
        <v>572</v>
      </c>
      <c r="CD26" s="349" t="s">
        <v>3090</v>
      </c>
      <c r="CE26" s="349" t="s">
        <v>3091</v>
      </c>
      <c r="CF26" s="349" t="s">
        <v>3092</v>
      </c>
      <c r="CG26" s="349" t="s">
        <v>3093</v>
      </c>
      <c r="CH26" s="349" t="s">
        <v>3094</v>
      </c>
      <c r="CI26" s="349" t="s">
        <v>3095</v>
      </c>
      <c r="CJ26" s="349" t="s">
        <v>3096</v>
      </c>
      <c r="CK26" s="349" t="s">
        <v>3097</v>
      </c>
      <c r="CL26" s="777"/>
      <c r="CN26" s="782"/>
      <c r="CO26" s="782"/>
      <c r="CP26" s="777"/>
      <c r="CQ26" s="777"/>
      <c r="CR26" s="777"/>
      <c r="CS26" s="777"/>
      <c r="CT26" s="348" t="s">
        <v>571</v>
      </c>
      <c r="CU26" s="348" t="s">
        <v>572</v>
      </c>
      <c r="CV26" s="349" t="s">
        <v>3090</v>
      </c>
      <c r="CW26" s="349" t="s">
        <v>3091</v>
      </c>
      <c r="CX26" s="349" t="s">
        <v>3092</v>
      </c>
      <c r="CY26" s="349" t="s">
        <v>3093</v>
      </c>
      <c r="CZ26" s="349" t="s">
        <v>3094</v>
      </c>
      <c r="DA26" s="349" t="s">
        <v>3095</v>
      </c>
      <c r="DB26" s="349" t="s">
        <v>3096</v>
      </c>
      <c r="DC26" s="349" t="s">
        <v>3097</v>
      </c>
      <c r="DD26" s="777"/>
      <c r="DF26" s="782"/>
      <c r="DG26" s="782"/>
      <c r="DH26" s="777"/>
      <c r="DI26" s="777"/>
      <c r="DJ26" s="777"/>
      <c r="DK26" s="777"/>
      <c r="DL26" s="348" t="s">
        <v>571</v>
      </c>
      <c r="DM26" s="348" t="s">
        <v>572</v>
      </c>
      <c r="DN26" s="349" t="s">
        <v>3090</v>
      </c>
      <c r="DO26" s="349" t="s">
        <v>3091</v>
      </c>
      <c r="DP26" s="349" t="s">
        <v>3092</v>
      </c>
      <c r="DQ26" s="349" t="s">
        <v>3093</v>
      </c>
      <c r="DR26" s="349" t="s">
        <v>3094</v>
      </c>
      <c r="DS26" s="349" t="s">
        <v>3095</v>
      </c>
      <c r="DT26" s="349" t="s">
        <v>3096</v>
      </c>
      <c r="DU26" s="349" t="s">
        <v>3097</v>
      </c>
      <c r="DV26" s="777"/>
      <c r="DX26" s="782"/>
      <c r="DY26" s="782"/>
      <c r="DZ26" s="777"/>
      <c r="EA26" s="777"/>
      <c r="EB26" s="777"/>
      <c r="EC26" s="777"/>
      <c r="ED26" s="348" t="s">
        <v>571</v>
      </c>
      <c r="EE26" s="348" t="s">
        <v>572</v>
      </c>
      <c r="EF26" s="349" t="s">
        <v>3090</v>
      </c>
      <c r="EG26" s="349" t="s">
        <v>3091</v>
      </c>
      <c r="EH26" s="349" t="s">
        <v>3092</v>
      </c>
      <c r="EI26" s="349" t="s">
        <v>3093</v>
      </c>
      <c r="EJ26" s="349" t="s">
        <v>3094</v>
      </c>
      <c r="EK26" s="349" t="s">
        <v>3095</v>
      </c>
      <c r="EL26" s="349" t="s">
        <v>3096</v>
      </c>
      <c r="EM26" s="349" t="s">
        <v>3097</v>
      </c>
      <c r="EN26" s="777"/>
      <c r="EP26" s="782"/>
      <c r="EQ26" s="782"/>
      <c r="ER26" s="777"/>
      <c r="ES26" s="777"/>
      <c r="ET26" s="777"/>
      <c r="EU26" s="777"/>
      <c r="EV26" s="348" t="s">
        <v>571</v>
      </c>
      <c r="EW26" s="348" t="s">
        <v>572</v>
      </c>
      <c r="EX26" s="349" t="s">
        <v>3090</v>
      </c>
      <c r="EY26" s="349" t="s">
        <v>3091</v>
      </c>
      <c r="EZ26" s="349" t="s">
        <v>3092</v>
      </c>
      <c r="FA26" s="349" t="s">
        <v>3093</v>
      </c>
      <c r="FB26" s="349" t="s">
        <v>3094</v>
      </c>
      <c r="FC26" s="349" t="s">
        <v>3095</v>
      </c>
      <c r="FD26" s="349" t="s">
        <v>3096</v>
      </c>
      <c r="FE26" s="349" t="s">
        <v>3097</v>
      </c>
      <c r="FF26" s="777"/>
      <c r="FH26" s="782"/>
      <c r="FI26" s="782"/>
      <c r="FJ26" s="777"/>
      <c r="FK26" s="777"/>
      <c r="FL26" s="777"/>
      <c r="FM26" s="777"/>
      <c r="FN26" s="348" t="s">
        <v>571</v>
      </c>
      <c r="FO26" s="348" t="s">
        <v>572</v>
      </c>
      <c r="FP26" s="349" t="s">
        <v>3090</v>
      </c>
      <c r="FQ26" s="349" t="s">
        <v>3091</v>
      </c>
      <c r="FR26" s="349" t="s">
        <v>3092</v>
      </c>
      <c r="FS26" s="349" t="s">
        <v>3093</v>
      </c>
      <c r="FT26" s="349" t="s">
        <v>3094</v>
      </c>
      <c r="FU26" s="349" t="s">
        <v>3095</v>
      </c>
      <c r="FV26" s="349" t="s">
        <v>3096</v>
      </c>
      <c r="FW26" s="349" t="s">
        <v>3097</v>
      </c>
      <c r="FX26" s="777"/>
      <c r="FZ26" s="782"/>
      <c r="GA26" s="782"/>
      <c r="GB26" s="777"/>
      <c r="GC26" s="777"/>
      <c r="GD26" s="777"/>
      <c r="GE26" s="777"/>
      <c r="GF26" s="348" t="s">
        <v>571</v>
      </c>
      <c r="GG26" s="348" t="s">
        <v>572</v>
      </c>
      <c r="GH26" s="349" t="s">
        <v>3090</v>
      </c>
      <c r="GI26" s="349" t="s">
        <v>3091</v>
      </c>
      <c r="GJ26" s="349" t="s">
        <v>3092</v>
      </c>
      <c r="GK26" s="349" t="s">
        <v>3093</v>
      </c>
      <c r="GL26" s="349" t="s">
        <v>3094</v>
      </c>
      <c r="GM26" s="349" t="s">
        <v>3095</v>
      </c>
      <c r="GN26" s="349" t="s">
        <v>3096</v>
      </c>
      <c r="GO26" s="349" t="s">
        <v>3097</v>
      </c>
      <c r="GP26" s="777"/>
      <c r="GR26" s="782"/>
      <c r="GS26" s="782"/>
      <c r="GT26" s="777"/>
      <c r="GU26" s="777"/>
      <c r="GV26" s="777"/>
      <c r="GW26" s="777"/>
      <c r="GX26" s="348" t="s">
        <v>571</v>
      </c>
      <c r="GY26" s="348" t="s">
        <v>572</v>
      </c>
      <c r="GZ26" s="349" t="s">
        <v>3090</v>
      </c>
      <c r="HA26" s="349" t="s">
        <v>3091</v>
      </c>
      <c r="HB26" s="349" t="s">
        <v>3092</v>
      </c>
      <c r="HC26" s="349" t="s">
        <v>3093</v>
      </c>
      <c r="HD26" s="349" t="s">
        <v>3094</v>
      </c>
      <c r="HE26" s="349" t="s">
        <v>3095</v>
      </c>
      <c r="HF26" s="349" t="s">
        <v>3096</v>
      </c>
      <c r="HG26" s="349" t="s">
        <v>3097</v>
      </c>
      <c r="HH26" s="777"/>
      <c r="HJ26" s="782"/>
      <c r="HK26" s="782"/>
      <c r="HL26" s="777"/>
      <c r="HM26" s="777"/>
      <c r="HN26" s="777"/>
      <c r="HO26" s="777"/>
      <c r="HP26" s="348" t="s">
        <v>571</v>
      </c>
      <c r="HQ26" s="348" t="s">
        <v>572</v>
      </c>
      <c r="HR26" s="349" t="s">
        <v>3090</v>
      </c>
      <c r="HS26" s="349" t="s">
        <v>3091</v>
      </c>
      <c r="HT26" s="349" t="s">
        <v>3092</v>
      </c>
      <c r="HU26" s="349" t="s">
        <v>3093</v>
      </c>
      <c r="HV26" s="349" t="s">
        <v>3094</v>
      </c>
      <c r="HW26" s="349" t="s">
        <v>3095</v>
      </c>
      <c r="HX26" s="349" t="s">
        <v>3096</v>
      </c>
      <c r="HY26" s="349" t="s">
        <v>3097</v>
      </c>
      <c r="HZ26" s="777"/>
      <c r="IB26" s="782"/>
      <c r="IC26" s="782"/>
      <c r="ID26" s="777"/>
      <c r="IE26" s="777"/>
      <c r="IF26" s="777"/>
      <c r="IG26" s="777"/>
      <c r="IH26" s="348" t="s">
        <v>571</v>
      </c>
      <c r="II26" s="348" t="s">
        <v>572</v>
      </c>
      <c r="IJ26" s="349" t="s">
        <v>3090</v>
      </c>
      <c r="IK26" s="349" t="s">
        <v>3091</v>
      </c>
      <c r="IL26" s="349" t="s">
        <v>3092</v>
      </c>
      <c r="IM26" s="349" t="s">
        <v>3093</v>
      </c>
      <c r="IN26" s="349" t="s">
        <v>3094</v>
      </c>
      <c r="IO26" s="349" t="s">
        <v>3095</v>
      </c>
      <c r="IP26" s="349" t="s">
        <v>3096</v>
      </c>
      <c r="IQ26" s="349" t="s">
        <v>3097</v>
      </c>
      <c r="IR26" s="777"/>
      <c r="IT26" s="782"/>
      <c r="IU26" s="782"/>
      <c r="IV26" s="777"/>
      <c r="IW26" s="777"/>
      <c r="IX26" s="777"/>
      <c r="IY26" s="777"/>
      <c r="IZ26" s="348" t="s">
        <v>571</v>
      </c>
      <c r="JA26" s="348" t="s">
        <v>572</v>
      </c>
      <c r="JB26" s="349" t="s">
        <v>3090</v>
      </c>
      <c r="JC26" s="349" t="s">
        <v>3091</v>
      </c>
      <c r="JD26" s="349" t="s">
        <v>3092</v>
      </c>
      <c r="JE26" s="349" t="s">
        <v>3093</v>
      </c>
      <c r="JF26" s="349" t="s">
        <v>3094</v>
      </c>
      <c r="JG26" s="349" t="s">
        <v>3095</v>
      </c>
      <c r="JH26" s="349" t="s">
        <v>3096</v>
      </c>
      <c r="JI26" s="349" t="s">
        <v>3097</v>
      </c>
      <c r="JJ26" s="777"/>
      <c r="JL26" s="782"/>
      <c r="JM26" s="782"/>
      <c r="JN26" s="777"/>
      <c r="JO26" s="777"/>
      <c r="JP26" s="777"/>
      <c r="JQ26" s="777"/>
      <c r="JR26" s="348" t="s">
        <v>571</v>
      </c>
      <c r="JS26" s="348" t="s">
        <v>572</v>
      </c>
      <c r="JT26" s="349" t="s">
        <v>3090</v>
      </c>
      <c r="JU26" s="349" t="s">
        <v>3091</v>
      </c>
      <c r="JV26" s="349" t="s">
        <v>3092</v>
      </c>
      <c r="JW26" s="349" t="s">
        <v>3093</v>
      </c>
      <c r="JX26" s="349" t="s">
        <v>3094</v>
      </c>
      <c r="JY26" s="349" t="s">
        <v>3095</v>
      </c>
      <c r="JZ26" s="349" t="s">
        <v>3096</v>
      </c>
      <c r="KA26" s="349" t="s">
        <v>3097</v>
      </c>
      <c r="KB26" s="777"/>
    </row>
    <row r="27" spans="2:300" s="234" customFormat="1" ht="27" customHeight="1">
      <c r="B27" s="184">
        <v>1</v>
      </c>
      <c r="C27" s="778" t="s">
        <v>148</v>
      </c>
      <c r="D27" s="346" t="s">
        <v>90</v>
      </c>
      <c r="E27" s="350">
        <f>SUM(H27:Q27)</f>
        <v>27</v>
      </c>
      <c r="F27" s="350">
        <f>SUM(මහියංගණය!I66,මහියංගණය!I67,මහියංගණය!I68,මහියංගණය!I69,මහියංගණය!I70,මහියංගණය!I71,මහියංගණය!I72,මහියංගණය!I73,මහියංගණය!I74,මහියංගණය!I75,මහියංගණය!I76,මහියංගණය!I77,මහියංගණය!I78,මහියංගණය!I79,මහියංගණය!I80,මහියංගණය!I81,මහියංගණය!I82,මහියංගණය!I83,මහියංගණය!I84,මහියංගණය!I85,මහියංගණය!I86,මහියංගණය!I87,මහියංගණය!I88,මහියංගණය!I89,මහියංගණය!I90,මහියංගණය!I91,මහියංගණය!I92)/1000000</f>
        <v>40.5</v>
      </c>
      <c r="G27" s="184">
        <f>SUM(මහියංගණය!L66,මහියංගණය!L67,මහියංගණය!L68,මහියංගණය!L69,මහියංගණය!L70,මහියංගණය!L71,මහියංගණය!L72,මහියංගණය!L73,මහියංගණය!L74,මහියංගණය!L75,මහියංගණය!L76,මහියංගණය!L77,මහියංගණය!L78,මහියංගණය!L79,මහියංගණය!L80,මහියංගණය!L81,මහියංගණය!L82,මහියංගණය!L83,මහියංගණය!L84,මහියංගණය!L85,මහියංගණය!L86,මහියංගණය!L87,මහියංගණය!L88,මහියංගණය!L89,මහියංගණය!L90,මහියංගණය!L91,මහියංගණය!L92)/1000000</f>
        <v>0</v>
      </c>
      <c r="H27" s="184">
        <f>SUM(මහියංගණය!N66,මහියංගණය!N67,මහියංගණය!N68,මහියංගණය!N69,මහියංගණය!N70,මහියංගණය!N71,මහියංගණය!N72,මහියංගණය!N73,මහියංගණය!N74,මහියංගණය!N75,මහියංගණය!N76,මහියංගණය!N77,මහියංගණය!N78,මහියංගණය!N79,මහියංගණය!N80,මහියංගණය!N81,මහියංගණය!N82,මහියංගණය!N83,මහියංගණය!N84,මහියංගණය!N85,මහියංගණය!N86,මහියංගණය!N87,මහියංගණය!N88,මහියංගණය!N89,මහියංගණය!N90,මහියංගණය!N91,මහියංගණය!N92)</f>
        <v>2</v>
      </c>
      <c r="I27" s="184">
        <f>SUM(මහියංගණය!O66,මහියංගණය!O67,මහියංගණය!O68,මහියංගණය!O69,මහියංගණය!O70,මහියංගණය!O71,මහියංගණය!O72,මහියංගණය!O73,මහියංගණය!O74,මහියංගණය!O75,මහියංගණය!O76,මහියංගණය!O77,මහියංගණය!O78,මහියංගණය!O79,මහියංගණය!O80,මහියංගණය!O81,මහියංගණය!O82,මහියංගණය!O83,මහියංගණය!O84,මහියංගණය!O85,මහියංගණය!O86,මහියංගණය!O87,මහියංගණය!O88,මහියංගණය!O89,මහියංගණය!O90,මහියංගණය!O91,මහියංගණය!O92)</f>
        <v>17</v>
      </c>
      <c r="J27" s="184">
        <f>SUM(මහියංගණය!P66,මහියංගණය!P67,මහියංගණය!P68,මහියංගණය!P69,මහියංගණය!P70,මහියංගණය!P71,මහියංගණය!P72,මහියංගණය!P73,මහියංගණය!P74,මහියංගණය!P75,මහියංගණය!P76,මහියංගණය!P77,මහියංගණය!P78,මහියංගණය!P79,මහියංගණය!P80,මහියංගණය!P81,මහියංගණය!P82,මහියංගණය!P83,මහියංගණය!P84,මහියංගණය!P85,මහියංගණය!P86,මහියංගණය!P87,මහියංගණය!P88,මහියංගණය!P89,මහියංගණය!P90,මහියංගණය!P91,මහියංගණය!P92)</f>
        <v>0</v>
      </c>
      <c r="K27" s="184">
        <f>SUM(මහියංගණය!Q66,මහියංගණය!Q67,මහියංගණය!Q68,මහියංගණය!Q69,මහියංගණය!Q70,මහියංගණය!Q71,මහියංගණය!Q72,මහියංගණය!Q73,මහියංගණය!Q74,මහියංගණය!Q75,මහියංගණය!Q76,මහියංගණය!Q77,මහියංගණය!Q78,මහියංගණය!Q79,මහියංගණය!Q80,මහියංගණය!Q81,මහියංගණය!Q82,මහියංගණය!Q83,මහියංගණය!Q84,මහියංගණය!Q85,මහියංගණය!Q86,මහියංගණය!Q87,මහියංගණය!Q88,මහියංගණය!Q89,මහියංගණය!Q90,මහියංගණය!Q91,මහියංගණය!Q92)</f>
        <v>0</v>
      </c>
      <c r="L27" s="184">
        <f>SUM(මහියංගණය!R66,මහියංගණය!R67,මහියංගණය!R68,මහියංගණය!R69,මහියංගණය!R70,මහියංගණය!R71,මහියංගණය!R72,මහියංගණය!R73,මහියංගණය!R74,මහියංගණය!R75,මහියංගණය!R76,මහියංගණය!R77,මහියංගණය!R78,මහියංගණය!R79,මහියංගණය!R80,මහියංගණය!R81,මහියංගණය!R82,මහියංගණය!R83,මහියංගණය!R84,මහියංගණය!R85,මහියංගණය!R86,මහියංගණය!R87,මහියංගණය!R88,මහියංගණය!R89,මහියංගණය!R90,මහියංගණය!R91,මහියංගණය!R92)</f>
        <v>8</v>
      </c>
      <c r="M27" s="184">
        <f>SUM(මහියංගණය!S66,මහියංගණය!S67,මහියංගණය!S68,මහියංගණය!S69,මහියංගණය!S70,මහියංගණය!S71,මහියංගණය!S72,මහියංගණය!S73,මහියංගණය!S74,මහියංගණය!S75,මහියංගණය!S76,මහියංගණය!S77,මහියංගණය!S78,මහියංගණය!S79,මහියංගණය!S80,මහියංගණය!S81,මහියංගණය!S82,මහියංගණය!S83,මහියංගණය!S84,මහියංගණය!S85,මහියංගණය!S86,මහියංගණය!S87,මහියංගණය!S88,මහියංගණය!S89,මහියංගණය!S90,මහියංගණය!S91,මහියංගණය!S92)</f>
        <v>0</v>
      </c>
      <c r="N27" s="184">
        <f>SUM(මහියංගණය!T66,මහියංගණය!T67,මහියංගණය!T68,මහියංගණය!T69,මහියංගණය!T70,මහියංගණය!T71,මහියංගණය!T72,මහියංගණය!T73,මහියංගණය!T74,මහියංගණය!T75,මහියංගණය!T76,මහියංගණය!T77,මහියංගණය!T78,මහියංගණය!T79,මහියංගණය!T80,මහියංගණය!T81,මහියංගණය!T82,මහියංගණය!T83,මහියංගණය!T84,මහියංගණය!T85,මහියංගණය!T86,මහියංගණය!T87,මහියංගණය!T88,මහියංගණය!T89,මහියංගණය!T90,මහියංගණය!T91,මහියංගණය!T92)</f>
        <v>0</v>
      </c>
      <c r="O27" s="184">
        <f>SUM(මහියංගණය!U66,මහියංගණය!U67,මහියංගණය!U68,මහියංගණය!U69,මහියංගණය!U70,මහියංගණය!U71,මහියංගණය!U72,මහියංගණය!U73,මහියංගණය!U74,මහියංගණය!U75,මහියංගණය!U76,මහියංගණය!U77,මහියංගණය!U78,මහියංගණය!U79,මහියංගණය!U80,මහියංගණය!U81,මහියංගණය!U82,මහියංගණය!U83,මහියංගණය!U84,මහියංගණය!U85,මහියංගණය!U86,මහියංගණය!U87,මහියංගණය!U88,මහියංගණය!U89,මහියංගණය!U90,මහියංගණය!U91,මහියංගණය!U92)</f>
        <v>0</v>
      </c>
      <c r="P27" s="184">
        <f>SUM(මහියංගණය!V66,මහියංගණය!V67,මහියංගණය!V68,මහියංගණය!V69,මහියංගණය!V70,මහියංගණය!V71,මහියංගණය!V72,මහියංගණය!V73,මහියංගණය!V74,මහියංගණය!V75,මහියංගණය!V76,මහියංගණය!V77,මහියංගණය!V78,මහියංගණය!V79,මහියංගණය!V80,මහියංගණය!V81,මහියංගණය!V82,මහියංගණය!V83,මහියංගණය!V84,මහියංගණය!V85,මහියංගණය!V86,මහියංගණය!V87,මහියංගණය!V88,මහියංගණය!V89,මහියංගණය!V90,මහියංගණය!V91,මහියංගණය!V92)</f>
        <v>0</v>
      </c>
      <c r="Q27" s="184">
        <f>SUM(මහියංගණය!W66,මහියංගණය!W67,මහියංගණය!W68,මහියංගණය!W69,මහියංගණය!W70,මහියංගණය!W71,මහියංගණය!W72,මහියංගණය!W73,මහියංගණය!W74,මහියංගණය!W75,මහියංගණය!W76,මහියංගණය!W77,මහියංගණය!W78,මහියංගණය!W79,මහියංගණය!W80,මහියංගණය!W81,මහියංගණය!W82,මහියංගණය!W83,මහියංගණය!W84,මහියංගණය!W85,මහියංගණය!W86,මහියංගණය!W87,මහියංගණය!W88,මහියංගණය!W89,මහියංගණය!W90,මහියංගණය!W91,මහියංගණය!W92)</f>
        <v>0</v>
      </c>
      <c r="R27" s="184">
        <f>SUM(මහියංගණය!X66,මහියංගණය!X67,මහියංගණය!X68,මහියංගණය!X69,මහියංගණය!X70,මහියංගණය!X71,මහියංගණය!X72,මහියංගණය!X73,මහියංගණය!X74,මහියංගණය!X75,මහියංගණය!X76,මහියංගණය!X77,මහියංගණය!X78,මහියංගණය!X79,මහියංගණය!X80,මහියංගණය!X81,මහියංගණය!X82,මහියංගණය!X83,මහියංගණය!X84,මහියංගණය!X85,මහියංගණය!X86,මහියංගණය!X87,මහියංගණය!X88,මහියංගණය!X89,මහියංගණය!X90,මහියංගණය!X91,මහියංගණය!X92)</f>
        <v>1614</v>
      </c>
      <c r="T27" s="184">
        <v>1</v>
      </c>
      <c r="U27" s="778" t="s">
        <v>148</v>
      </c>
      <c r="V27" s="346" t="s">
        <v>90</v>
      </c>
      <c r="W27" s="350">
        <f>SUM(Z27:AI27)</f>
        <v>35</v>
      </c>
      <c r="X27" s="352">
        <f>SUM(රිදීමාලියද්ද!I38,රිදීමාලියද්ද!I39,රිදීමාලියද්ද!I40,රිදීමාලියද්ද!I41,රිදීමාලියද්ද!I42,රිදීමාලියද්ද!I43,රිදීමාලියද්ද!I44,රිදීමාලියද්ද!I45,රිදීමාලියද්ද!I46,රිදීමාලියද්ද!I47,රිදීමාලියද්ද!I48,රිදීමාලියද්ද!I49,රිදීමාලියද්ද!I50,රිදීමාලියද්ද!I51,රිදීමාලියද්ද!I52,රිදීමාලියද්ද!I53,රිදීමාලියද්ද!I54,රිදීමාලියද්ද!I55,රිදීමාලියද්ද!I59,රිදීමාලියද්ද!I60,රිදීමාලියද්ද!I61,රිදීමාලියද්ද!I62,රිදීමාලියද්ද!I63,රිදීමාලියද්ද!I64,රිදීමාලියද්ද!I65,රිදීමාලියද්ද!I66,රිදීමාලියද්ද!I67,රිදීමාලියද්ද!I68,රිදීමාලියද්ද!I69,රිදීමාලියද්ද!I70,රිදීමාලියද්ද!I71,රිදීමාලියද්ද!I72,රිදීමාලියද්ද!I73,රිදීමාලියද්ද!I74,රිදීමාලියද්ද!I75)/1000000</f>
        <v>52.5</v>
      </c>
      <c r="Y27" s="184">
        <f>SUM(රිදීමාලියද්ද!L38,රිදීමාලියද්ද!L39,රිදීමාලියද්ද!L40,රිදීමාලියද්ද!L41,රිදීමාලියද්ද!L42,රිදීමාලියද්ද!L43,රිදීමාලියද්ද!L44,රිදීමාලියද්ද!L45,රිදීමාලියද්ද!L46,රිදීමාලියද්ද!L47,රිදීමාලියද්ද!L48,රිදීමාලියද්ද!L49,රිදීමාලියද්ද!L50,රිදීමාලියද්ද!L51,රිදීමාලියද්ද!L52,රිදීමාලියද්ද!L53,රිදීමාලියද්ද!L54,රිදීමාලියද්ද!L55,රිදීමාලියද්ද!L59,රිදීමාලියද්ද!L60,රිදීමාලියද්ද!L61,රිදීමාලියද්ද!L62,රිදීමාලියද්ද!L63,රිදීමාලියද්ද!L64,රිදීමාලියද්ද!L65,රිදීමාලියද්ද!L66,රිදීමාලියද්ද!L67,රිදීමාලියද්ද!L68,රිදීමාලියද්ද!L69,රිදීමාලියද්ද!L70,රිදීමාලියද්ද!L71,රිදීමාලියද්ද!L72,රිදීමාලියද්ද!L73,රිදීමාලියද්ද!L74,රිදීමාලියද්ද!L75)/1000000</f>
        <v>0</v>
      </c>
      <c r="Z27" s="184">
        <f>SUM(රිදීමාලියද්ද!N38,රිදීමාලියද්ද!N39,රිදීමාලියද්ද!N40,රිදීමාලියද්ද!N41,රිදීමාලියද්ද!N42,රිදීමාලියද්ද!N43,රිදීමාලියද්ද!N44,රිදීමාලියද්ද!N45,රිදීමාලියද්ද!N46,රිදීමාලියද්ද!N47,රිදීමාලියද්ද!N48,රිදීමාලියද්ද!N49,රිදීමාලියද්ද!N50,රිදීමාලියද්ද!N51,රිදීමාලියද්ද!N52,රිදීමාලියද්ද!N53,රිදීමාලියද්ද!N54,රිදීමාලියද්ද!N55,රිදීමාලියද්ද!N59,රිදීමාලියද්ද!N60,රිදීමාලියද්ද!N61,රිදීමාලියද්ද!N62,රිදීමාලියද්ද!N63,රිදීමාලියද්ද!N64,රිදීමාලියද්ද!N65,රිදීමාලියද්ද!N66,රිදීමාලියද්ද!N67,රිදීමාලියද්ද!N68,රිදීමාලියද්ද!N69,රිදීමාලියද්ද!N70,රිදීමාලියද්ද!N71,රිදීමාලියද්ද!N72,රිදීමාලියද්ද!N73,රිදීමාලියද්ද!N74,රිදීමාලියද්ද!N75)</f>
        <v>8</v>
      </c>
      <c r="AA27" s="184">
        <f>SUM(රිදීමාලියද්ද!O38,රිදීමාලියද්ද!O39,රිදීමාලියද්ද!O40,රිදීමාලියද්ද!O41,රිදීමාලියද්ද!O42,රිදීමාලියද්ද!O43,රිදීමාලියද්ද!O44,රිදීමාලියද්ද!O45,රිදීමාලියද්ද!O46,රිදීමාලියද්ද!O47,රිදීමාලියද්ද!O48,රිදීමාලියද්ද!O49,රිදීමාලියද්ද!O50,රිදීමාලියද්ද!O51,රිදීමාලියද්ද!O52,රිදීමාලියද්ද!O53,රිදීමාලියද්ද!O54,රිදීමාලියද්ද!O55,රිදීමාලියද්ද!O59,රිදීමාලියද්ද!O60,රිදීමාලියද්ද!O61,රිදීමාලියද්ද!O62,රිදීමාලියද්ද!O63,රිදීමාලියද්ද!O64,රිදීමාලියද්ද!O65,රිදීමාලියද්ද!O66,රිදීමාලියද්ද!O67,රිදීමාලියද්ද!O68,රිදීමාලියද්ද!O69,රිදීමාලියද්ද!O70,රිදීමාලියද්ද!O71,රිදීමාලියද්ද!O72,රිදීමාලියද්ද!O73,රිදීමාලියද්ද!O74,රිදීමාලියද්ද!O75)</f>
        <v>27</v>
      </c>
      <c r="AB27" s="184">
        <f>SUM(රිදීමාලියද්ද!P38,රිදීමාලියද්ද!P39,රිදීමාලියද්ද!P40,රිදීමාලියද්ද!P41,රිදීමාලියද්ද!P42,රිදීමාලියද්ද!P43,රිදීමාලියද්ද!P44,රිදීමාලියද්ද!P45,රිදීමාලියද්ද!P46,රිදීමාලියද්ද!P47,රිදීමාලියද්ද!P48,රිදීමාලියද්ද!P49,රිදීමාලියද්ද!P50,රිදීමාලියද්ද!P51,රිදීමාලියද්ද!P52,රිදීමාලියද්ද!P53,රිදීමාලියද්ද!P54,රිදීමාලියද්ද!P55,රිදීමාලියද්ද!P59,රිදීමාලියද්ද!P60,රිදීමාලියද්ද!P61,රිදීමාලියද්ද!P62,රිදීමාලියද්ද!P63,රිදීමාලියද්ද!P64,රිදීමාලියද්ද!P65,රිදීමාලියද්ද!P66,රිදීමාලියද්ද!P67,රිදීමාලියද්ද!P68,රිදීමාලියද්ද!P69,රිදීමාලියද්ද!P70,රිදීමාලියද්ද!P71,රිදීමාලියද්ද!P72,රිදීමාලියද්ද!P73,රිදීමාලියද්ද!P74,රිදීමාලියද්ද!P75)</f>
        <v>0</v>
      </c>
      <c r="AC27" s="184">
        <f>SUM(රිදීමාලියද්ද!Q38,රිදීමාලියද්ද!Q39,රිදීමාලියද්ද!Q40,රිදීමාලියද්ද!Q41,රිදීමාලියද්ද!Q42,රිදීමාලියද්ද!Q43,රිදීමාලියද්ද!Q44,රිදීමාලියද්ද!Q45,රිදීමාලියද්ද!Q46,රිදීමාලියද්ද!Q47,රිදීමාලියද්ද!Q48,රිදීමාලියද්ද!Q49,රිදීමාලියද්ද!Q50,රිදීමාලියද්ද!Q51,රිදීමාලියද්ද!Q52,රිදීමාලියද්ද!Q53,රිදීමාලියද්ද!Q54,රිදීමාලියද්ද!Q55,රිදීමාලියද්ද!Q59,රිදීමාලියද්ද!Q60,රිදීමාලියද්ද!Q61,රිදීමාලියද්ද!Q62,රිදීමාලියද්ද!Q63,රිදීමාලියද්ද!Q64,රිදීමාලියද්ද!Q65,රිදීමාලියද්ද!Q66,රිදීමාලියද්ද!Q67,රිදීමාලියද්ද!Q68,රිදීමාලියද්ද!Q69,රිදීමාලියද්ද!Q70,රිදීමාලියද්ද!Q71,රිදීමාලියද්ද!Q72,රිදීමාලියද්ද!Q73,රිදීමාලියද්ද!Q74,රිදීමාලියද්ද!Q75)</f>
        <v>0</v>
      </c>
      <c r="AD27" s="184">
        <f>SUM(රිදීමාලියද්ද!R38,රිදීමාලියද්ද!R39,රිදීමාලියද්ද!R40,රිදීමාලියද්ද!R41,රිදීමාලියද්ද!R42,රිදීමාලියද්ද!R43,රිදීමාලියද්ද!R44,රිදීමාලියද්ද!R45,රිදීමාලියද්ද!R46,රිදීමාලියද්ද!R47,රිදීමාලියද්ද!R48,රිදීමාලියද්ද!R49,රිදීමාලියද්ද!R50,රිදීමාලියද්ද!R51,රිදීමාලියද්ද!R52,රිදීමාලියද්ද!R53,රිදීමාලියද්ද!R54,රිදීමාලියද්ද!R55,රිදීමාලියද්ද!R59,රිදීමාලියද්ද!R60,රිදීමාලියද්ද!R61,රිදීමාලියද්ද!R62,රිදීමාලියද්ද!R63,රිදීමාලියද්ද!R64,රිදීමාලියද්ද!R65,රිදීමාලියද්ද!R66,රිදීමාලියද්ද!R67,රිදීමාලියද්ද!R68,රිදීමාලියද්ද!R69,රිදීමාලියද්ද!R70,රිදීමාලියද්ද!R71,රිදීමාලියද්ද!R72,රිදීමාලියද්ද!R73,රිදීමාලියද්ද!R74,රිදීමාලියද්ද!R75)</f>
        <v>0</v>
      </c>
      <c r="AE27" s="184">
        <f>SUM(රිදීමාලියද්ද!S38,රිදීමාලියද්ද!S39,රිදීමාලියද්ද!S40,රිදීමාලියද්ද!S41,රිදීමාලියද්ද!S42,රිදීමාලියද්ද!S43,රිදීමාලියද්ද!S44,රිදීමාලියද්ද!S45,රිදීමාලියද්ද!S46,රිදීමාලියද්ද!S47,රිදීමාලියද්ද!S48,රිදීමාලියද්ද!S49,රිදීමාලියද්ද!S50,රිදීමාලියද්ද!S51,රිදීමාලියද්ද!S52,රිදීමාලියද්ද!S53,රිදීමාලියද්ද!S54,රිදීමාලියද්ද!S55,රිදීමාලියද්ද!S59,රිදීමාලියද්ද!S60,රිදීමාලියද්ද!S61,රිදීමාලියද්ද!S62,රිදීමාලියද්ද!S63,රිදීමාලියද්ද!S64,රිදීමාලියද්ද!S65,රිදීමාලියද්ද!S66,රිදීමාලියද්ද!S67,රිදීමාලියද්ද!S68,රිදීමාලියද්ද!S69,රිදීමාලියද්ද!S70,රිදීමාලියද්ද!S71,රිදීමාලියද්ද!S72,රිදීමාලියද්ද!S73,රිදීමාලියද්ද!S74,රිදීමාලියද්ද!S75)</f>
        <v>0</v>
      </c>
      <c r="AF27" s="184">
        <f>SUM(රිදීමාලියද්ද!T38,රිදීමාලියද්ද!T39,රිදීමාලියද්ද!T40,රිදීමාලියද්ද!T41,රිදීමාලියද්ද!T42,රිදීමාලියද්ද!T43,රිදීමාලියද්ද!T44,රිදීමාලියද්ද!T45,රිදීමාලියද්ද!T46,රිදීමාලියද්ද!T47,රිදීමාලියද්ද!T48,රිදීමාලියද්ද!T49,රිදීමාලියද්ද!T50,රිදීමාලියද්ද!T51,රිදීමාලියද්ද!T52,රිදීමාලියද්ද!T53,රිදීමාලියද්ද!T54,රිදීමාලියද්ද!T55,රිදීමාලියද්ද!T59,රිදීමාලියද්ද!T60,රිදීමාලියද්ද!T61,රිදීමාලියද්ද!T62,රිදීමාලියද්ද!T63,රිදීමාලියද්ද!T64,රිදීමාලියද්ද!T65,රිදීමාලියද්ද!T66,රිදීමාලියද්ද!T67,රිදීමාලියද්ද!T68,රිදීමාලියද්ද!T69,රිදීමාලියද්ද!T70,රිදීමාලියද්ද!T71,රිදීමාලියද්ද!T72,රිදීමාලියද්ද!T73,රිදීමාලියද්ද!T74,රිදීමාලියද්ද!T75)</f>
        <v>0</v>
      </c>
      <c r="AG27" s="184">
        <f>SUM(රිදීමාලියද්ද!U38,රිදීමාලියද්ද!U39,රිදීමාලියද්ද!U40,රිදීමාලියද්ද!U41,රිදීමාලියද්ද!U42,රිදීමාලියද්ද!U43,රිදීමාලියද්ද!U44,රිදීමාලියද්ද!U45,රිදීමාලියද්ද!U46,රිදීමාලියද්ද!U47,රිදීමාලියද්ද!U48,රිදීමාලියද්ද!U49,රිදීමාලියද්ද!U50,රිදීමාලියද්ද!U51,රිදීමාලියද්ද!U52,රිදීමාලියද්ද!U53,රිදීමාලියද්ද!U54,රිදීමාලියද්ද!U55,රිදීමාලියද්ද!U59,රිදීමාලියද්ද!U60,රිදීමාලියද්ද!U61,රිදීමාලියද්ද!U62,රිදීමාලියද්ද!U63,රිදීමාලියද්ද!U64,රිදීමාලියද්ද!U65,රිදීමාලියද්ද!U66,රිදීමාලියද්ද!U67,රිදීමාලියද්ද!U68,රිදීමාලියද්ද!U69,රිදීමාලියද්ද!U70,රිදීමාලියද්ද!U71,රිදීමාලියද්ද!U72,රිදීමාලියද්ද!U73,රිදීමාලියද්ද!U74,රිදීමාලියද්ද!U75)</f>
        <v>0</v>
      </c>
      <c r="AH27" s="184">
        <f>SUM(රිදීමාලියද්ද!V38,රිදීමාලියද්ද!V39,රිදීමාලියද්ද!V40,රිදීමාලියද්ද!V41,රිදීමාලියද්ද!V42,රිදීමාලියද්ද!V43,රිදීමාලියද්ද!V44,රිදීමාලියද්ද!V45,රිදීමාලියද්ද!V46,රිදීමාලියද්ද!V47,රිදීමාලියද්ද!V48,රිදීමාලියද්ද!V49,රිදීමාලියද්ද!V50,රිදීමාලියද්ද!V51,රිදීමාලියද්ද!V52,රිදීමාලියද්ද!V53,රිදීමාලියද්ද!V54,රිදීමාලියද්ද!V55,රිදීමාලියද්ද!V59,රිදීමාලියද්ද!V60,රිදීමාලියද්ද!V61,රිදීමාලියද්ද!V62,රිදීමාලියද්ද!V63,රිදීමාලියද්ද!V64,රිදීමාලියද්ද!V65,රිදීමාලියද්ද!V66,රිදීමාලියද්ද!V67,රිදීමාලියද්ද!V68,රිදීමාලියද්ද!V69,රිදීමාලියද්ද!V70,රිදීමාලියද්ද!V71,රිදීමාලියද්ද!V72,රිදීමාලියද්ද!V73,රිදීමාලියද්ද!V74,රිදීමාලියද්ද!V75)</f>
        <v>0</v>
      </c>
      <c r="AI27" s="184">
        <f>SUM(රිදීමාලියද්ද!W38,රිදීමාලියද්ද!W39,රිදීමාලියද්ද!W40,රිදීමාලියද්ද!W41,රිදීමාලියද්ද!W42,රිදීමාලියද්ද!W43,රිදීමාලියද්ද!W44,රිදීමාලියද්ද!W45,රිදීමාලියද්ද!W46,රිදීමාලියද්ද!W47,රිදීමාලියද්ද!W48,රිදීමාලියද්ද!W49,රිදීමාලියද්ද!W50,රිදීමාලියද්ද!W51,රිදීමාලියද්ද!W52,රිදීමාලියද්ද!W53,රිදීමාලියද්ද!W54,රිදීමාලියද්ද!W55,රිදීමාලියද්ද!W59,රිදීමාලියද්ද!W60,රිදීමාලියද්ද!W61,රිදීමාලියද්ද!W62,රිදීමාලියද්ද!W63,රිදීමාලියද්ද!W64,රිදීමාලියද්ද!W65,රිදීමාලියද්ද!W66,රිදීමාලියද්ද!W67,රිදීමාලියද්ද!W68,රිදීමාලියද්ද!W69,රිදීමාලියද්ද!W70,රිදීමාලියද්ද!W71,රිදීමාලියද්ද!W72,රිදීමාලියද්ද!W73,රිදීමාලියද්ද!W74,රිදීමාලියද්ද!W75)</f>
        <v>0</v>
      </c>
      <c r="AJ27" s="184">
        <f>SUM(රිදීමාලියද්ද!X38,රිදීමාලියද්ද!X39,රිදීමාලියද්ද!X40,රිදීමාලියද්ද!X41,රිදීමාලියද්ද!X42,රිදීමාලියද්ද!X43,රිදීමාලියද්ද!X44,රිදීමාලියද්ද!X45,රිදීමාලියද්ද!X46,රිදීමාලියද්ද!X47,රිදීමාලියද්ද!X48,රිදීමාලියද්ද!X49,රිදීමාලියද්ද!X50,රිදීමාලියද්ද!X51,රිදීමාලියද්ද!X52,රිදීමාලියද්ද!X53,රිදීමාලියද්ද!X54,රිදීමාලියද්ද!X55,රිදීමාලියද්ද!X59,රිදීමාලියද්ද!X60,රිදීමාලියද්ද!X61,රිදීමාලියද්ද!X62,රිදීමාලියද්ද!X63,රිදීමාලියද්ද!X64,රිදීමාලියද්ද!X65,රිදීමාලියද්ද!X66,රිදීමාලියද්ද!X67,රිදීමාලියද්ද!X68,රිදීමාලියද්ද!X69,රිදීමාලියද්ද!X70,රිදීමාලියද්ද!X71,රිදීමාලියද්ද!X72,රිදීමාලියද්ද!X73,රිදීමාලියද්ද!X74,රිදීමාලියද්ද!X75)</f>
        <v>0</v>
      </c>
      <c r="AL27" s="184">
        <v>1</v>
      </c>
      <c r="AM27" s="778" t="s">
        <v>148</v>
      </c>
      <c r="AN27" s="346" t="s">
        <v>90</v>
      </c>
      <c r="AO27" s="350">
        <f>SUM(AR27:BA27)</f>
        <v>20</v>
      </c>
      <c r="AP27" s="350">
        <f>SUM(මීගහකිවුල!J41,මීගහකිවුල!J42,මීගහකිවුල!J43,මීගහකිවුල!J44,මීගහකිවුල!J45,මීගහකිවුල!J46,මීගහකිවුල!J47,මීගහකිවුල!J48,මීගහකිවුල!J49,මීගහකිවුල!J50,මීගහකිවුල!J51,මීගහකිවුල!J52,මීගහකිවුල!J53,මීගහකිවුල!J54,මීගහකිවුල!J55,මීගහකිවුල!J56,මීගහකිවුල!J57,මීගහකිවුල!J58,මීගහකිවුල!J59,මීගහකිවුල!J60)/1000000</f>
        <v>22.5</v>
      </c>
      <c r="AQ27" s="184">
        <f>SUM(මීගහකිවුල!M41,මීගහකිවුල!M42,මීගහකිවුල!M43,මීගහකිවුල!M44,මීගහකිවුල!M45,මීගහකිවුල!M46,මීගහකිවුල!M47,මීගහකිවුල!M48,මීගහකිවුල!M49,මීගහකිවුල!M50,මීගහකිවුල!M51,මීගහකිවුල!M52,මීගහකිවුල!M53,මීගහකිවුල!M54,මීගහකිවුල!M55,මීගහකිවුල!M56,මීගහකිවුල!M57,මීගහකිවුල!M58,මීගහකිවුල!M59,මීගහකිවුල!M60)/1000000</f>
        <v>0</v>
      </c>
      <c r="AR27" s="184">
        <f>SUM(මීගහකිවුල!O41,මීගහකිවුල!O42,මීගහකිවුල!O43,මීගහකිවුල!O44,මීගහකිවුල!O45,මීගහකිවුල!O46,මීගහකිවුල!O47,මීගහකිවුල!O48,මීගහකිවුල!O49,මීගහකිවුල!O50,මීගහකිවුල!O51,මීගහකිවුල!O52,මීගහකිවුල!O53,මීගහකිවුල!O54,මීගහකිවුල!O55,මීගහකිවුල!O56,මීගහකිවුල!O57,මීගහකිවුල!O58,මීගහකිවුල!O59,මීගහකිවුල!O60)</f>
        <v>0</v>
      </c>
      <c r="AS27" s="184">
        <f>SUM(මීගහකිවුල!P41,මීගහකිවුල!P42,මීගහකිවුල!P43,මීගහකිවුල!P44,මීගහකිවුල!P45,මීගහකිවුල!P46,මීගහකිවුල!P47,මීගහකිවුල!P48,මීගහකිවුල!P49,මීගහකිවුල!P50,මීගහකිවුල!P51,මීගහකිවුල!P52,මීගහකිවුල!P53,මීගහකිවුල!P54,මීගහකිවුල!P55,මීගහකිවුල!P56,මීගහකිවුල!P57,මීගහකිවුල!P58,මීගහකිවුල!P59,මීගහකිවුල!P60)</f>
        <v>19</v>
      </c>
      <c r="AT27" s="184">
        <f>SUM(මීගහකිවුල!Q41,මීගහකිවුල!Q42,මීගහකිවුල!Q43,මීගහකිවුල!Q44,මීගහකිවුල!Q45,මීගහකිවුල!Q46,මීගහකිවුල!Q47,මීගහකිවුල!Q48,මීගහකිවුල!Q49,මීගහකිවුල!Q50,මීගහකිවුල!Q51,මීගහකිවුල!Q52,මීගහකිවුල!Q53,මීගහකිවුල!Q54,මීගහකිවුල!Q55,මීගහකිවුල!Q56,මීගහකිවුල!Q57,මීගහකිවුල!Q58,මීගහකිවුල!Q59,මීගහකිවුල!Q60)</f>
        <v>0</v>
      </c>
      <c r="AU27" s="184">
        <f>SUM(මීගහකිවුල!R41,මීගහකිවුල!R42,මීගහකිවුල!R43,මීගහකිවුල!R44,මීගහකිවුල!R45,මීගහකිවුල!R46,මීගහකිවුල!R47,මීගහකිවුල!R48,මීගහකිවුල!R49,මීගහකිවුල!R50,මීගහකිවුල!R51,මීගහකිවුල!R52,මීගහකිවුල!R53,මීගහකිවුල!R54,මීගහකිවුල!R55,මීගහකිවුල!R56,මීගහකිවුල!R57,මීගහකිවුල!R58,මීගහකිවුල!R59,මීගහකිවුල!R60)</f>
        <v>0</v>
      </c>
      <c r="AV27" s="184">
        <f>SUM(මීගහකිවුල!S41,මීගහකිවුල!S42,මීගහකිවුල!S43,මීගහකිවුල!S44,මීගහකිවුල!S45,මීගහකිවුල!S46,මීගහකිවුල!S47,මීගහකිවුල!S48,මීගහකිවුල!S49,මීගහකිවුල!S50,මීගහකිවුල!S51,මීගහකිවුල!S52,මීගහකිවුල!S53,මීගහකිවුල!S54,මීගහකිවුල!S55,මීගහකිවුල!S56,මීගහකිවුල!S57,මීගහකිවුල!S58,මීගහකිවුල!S59,මීගහකිවුල!S60)</f>
        <v>0</v>
      </c>
      <c r="AW27" s="184">
        <f>SUM(මීගහකිවුල!T41,මීගහකිවුල!T42,මීගහකිවුල!T43,මීගහකිවුල!T44,මීගහකිවුල!T45,මීගහකිවුල!T46,මීගහකිවුල!T47,මීගහකිවුල!T48,මීගහකිවුල!T49,මීගහකිවුල!T50,මීගහකිවුල!T51,මීගහකිවුල!T52,මීගහකිවුල!T53,මීගහකිවුල!T54,මීගහකිවුල!T55,මීගහකිවුල!T56,මීගහකිවුල!T57,මීගහකිවුල!T58,මීගහකිවුල!T59,මීගහකිවුල!T60)</f>
        <v>0</v>
      </c>
      <c r="AX27" s="184">
        <f>SUM(මීගහකිවුල!U41,මීගහකිවුල!U42,මීගහකිවුල!U43,මීගහකිවුල!U44,මීගහකිවුල!U45,මීගහකිවුල!U46,මීගහකිවුල!U47,මීගහකිවුල!U48,මීගහකිවුල!U49,මීගහකිවුල!U50,මීගහකිවුල!U51,මීගහකිවුල!U52,මීගහකිවුල!U53,මීගහකිවුල!U54,මීගහකිවුල!U55,මීගහකිවුල!U56,මීගහකිවුල!U57,මීගහකිවුල!U58,මීගහකිවුල!U59,මීගහකිවුල!U60)</f>
        <v>0</v>
      </c>
      <c r="AY27" s="184">
        <f>SUM(මීගහකිවුල!V41,මීගහකිවුල!V42,මීගහකිවුල!V43,මීගහකිවුල!V44,මීගහකිවුල!V45,මීගහකිවුල!V46,මීගහකිවුල!V47,මීගහකිවුල!V48,මීගහකිවුල!V49,මීගහකිවුල!V50,මීගහකිවුල!V51,මීගහකිවුල!V52,මීගහකිවුල!V53,මීගහකිවුල!V54,මීගහකිවුල!V55,මීගහකිවුල!V56,මීගහකිවුල!V57,මීගහකිවුල!V58,මීගහකිවුල!V59,මීගහකිවුල!V60)</f>
        <v>0</v>
      </c>
      <c r="AZ27" s="184">
        <f>SUM(මීගහකිවුල!W41,මීගහකිවුල!W42,මීගහකිවුල!W43,මීගහකිවුල!W44,මීගහකිවුල!W45,මීගහකිවුල!W46,මීගහකිවුල!W47,මීගහකිවුල!W48,මීගහකිවුල!W49,මීගහකිවුල!W50,මීගහකිවුල!W51,මීගහකිවුල!W52,මීගහකිවුල!W53,මීගහකිවුල!W54,මීගහකිවුල!W55,මීගහකිවුල!W56,මීගහකිවුල!W57,මීගහකිවුල!W58,මීගහකිවුල!W59,මීගහකිවුල!W60)</f>
        <v>0</v>
      </c>
      <c r="BA27" s="184">
        <f>SUM(මීගහකිවුල!X41,මීගහකිවුල!X42,මීගහකිවුල!X43,මීගහකිවුල!X44,මීගහකිවුල!X45,මීගහකිවුල!X46,මීගහකිවුල!X47,මීගහකිවුල!X48,මීගහකිවුල!X49,මීගහකිවුල!X50,මීගහකිවුල!X51,මීගහකිවුල!X52,මීගහකිවුල!X53,මීගහකිවුල!X54,මීගහකිවුල!X55,මීගහකිවුල!X56,මීගහකිවුල!X57,මීගහකිවුල!X58,මීගහකිවුල!X59,මීගහකිවුල!X60)</f>
        <v>1</v>
      </c>
      <c r="BB27" s="184">
        <f>SUM(මීගහකිවුල!Y41,මීගහකිවුල!Y42,මීගහකිවුල!Y43,මීගහකිවුල!Y44,මීගහකිවුල!Y45,මීගහකිවුල!Y46,මීගහකිවුල!Y47,මීගහකිවුල!Y48,මීගහකිවුල!Y49,මීගහකිවුල!Y50,මීගහකිවුල!Y51,මීගහකිවුල!Y52,මීගහකිවුල!Y53,මීගහකිවුල!Y54,මීගහකිවුල!Y55,මීගහකිවුල!Y56,මීගහකිවුල!Y57,මීගහකිවුල!Y58,මීගහකිවුල!Y59,මීගහකිවුල!Y60)</f>
        <v>0</v>
      </c>
      <c r="BD27" s="184">
        <v>1</v>
      </c>
      <c r="BE27" s="778" t="s">
        <v>148</v>
      </c>
      <c r="BF27" s="346" t="s">
        <v>90</v>
      </c>
      <c r="BG27" s="350">
        <f>SUM(BJ27:BS27)</f>
        <v>20</v>
      </c>
      <c r="BH27" s="352">
        <f>SUM(කන්දකැටිය!J41,කන්දකැටිය!J42,කන්දකැටිය!J43,කන්දකැටිය!J44,කන්දකැටිය!J45,කන්දකැටිය!J46,කන්දකැටිය!J47,කන්දකැටිය!J48,කන්දකැටිය!J49,කන්දකැටිය!J50,කන්දකැටිය!J51,කන්දකැටිය!J52,කන්දකැටිය!J53,කන්දකැටිය!J56,කන්දකැටිය!J57,කන්දකැටිය!J58,කන්දකැටිය!J59,කන්දකැටිය!J60,කන්දකැටිය!J61,කන්දකැටිය!J62)/1000000</f>
        <v>34.5</v>
      </c>
      <c r="BI27" s="184">
        <f>SUM(කන්දකැටිය!M41,කන්දකැටිය!M42,කන්දකැටිය!M43,කන්දකැටිය!M44,කන්දකැටිය!M45,කන්දකැටිය!M46,කන්දකැටිය!M47,කන්දකැටිය!M48,කන්දකැටිය!M49,කන්දකැටිය!M50,කන්දකැටිය!M51,කන්දකැටිය!M52,කන්දකැටිය!M53,කන්දකැටිය!M56,කන්දකැටිය!M57,කන්දකැටිය!M58,කන්දකැටිය!M59,කන්දකැටිය!M60,කන්දකැටිය!M61,කන්දකැටිය!M62)/1000000</f>
        <v>0</v>
      </c>
      <c r="BJ27" s="184">
        <f>SUM(කන්දකැටිය!O41,කන්දකැටිය!O42,කන්දකැටිය!O43,කන්දකැටිය!O44,කන්දකැටිය!O45,කන්දකැටිය!O46,කන්දකැටිය!O47,කන්දකැටිය!O48,කන්දකැටිය!O49,කන්දකැටිය!O50,කන්දකැටිය!O51,කන්දකැටිය!O52,කන්දකැටිය!O53,කන්දකැටිය!O56,කන්දකැටිය!O57,කන්දකැටිය!O58,කන්දකැටිය!O59,කන්දකැටිය!O60,කන්දකැටිය!O61,කන්දකැටිය!O62)</f>
        <v>7</v>
      </c>
      <c r="BK27" s="184">
        <f>SUM(කන්දකැටිය!P41,කන්දකැටිය!P42,කන්දකැටිය!P43,කන්දකැටිය!P44,කන්දකැටිය!P45,කන්දකැටිය!P46,කන්දකැටිය!P47,කන්දකැටිය!P48,කන්දකැටිය!P49,කන්දකැටිය!P50,කන්දකැටිය!P51,කන්දකැටිය!P52,කන්දකැටිය!P53,කන්දකැටිය!P56,කන්දකැටිය!P57,කන්දකැටිය!P58,කන්දකැටිය!P59,කන්දකැටිය!P60,කන්දකැටිය!P61,කන්දකැටිය!P62)</f>
        <v>10</v>
      </c>
      <c r="BL27" s="184">
        <f>SUM(කන්දකැටිය!Q41,කන්දකැටිය!Q42,කන්දකැටිය!Q43,කන්දකැටිය!Q44,කන්දකැටිය!Q45,කන්දකැටිය!Q46,කන්දකැටිය!Q47,කන්දකැටිය!Q48,කන්දකැටිය!Q49,කන්දකැටිය!Q50,කන්දකැටිය!Q51,කන්දකැටිය!Q52,කන්දකැටිය!Q53,කන්දකැටිය!Q56,කන්දකැටිය!Q57,කන්දකැටිය!Q58,කන්දකැටිය!Q59,කන්දකැටිය!Q60,කන්දකැටිය!Q61,කන්දකැටිය!Q62)</f>
        <v>0</v>
      </c>
      <c r="BM27" s="184">
        <f>SUM(කන්දකැටිය!R41,කන්දකැටිය!R42,කන්දකැටිය!R43,කන්දකැටිය!R44,කන්දකැටිය!R45,කන්දකැටිය!R46,කන්දකැටිය!R47,කන්දකැටිය!R48,කන්දකැටිය!R49,කන්දකැටිය!R50,කන්දකැටිය!R51,කන්දකැටිය!R52,කන්දකැටිය!R53,කන්දකැටිය!R56,කන්දකැටිය!R57,කන්දකැටිය!R58,කන්දකැටිය!R59,කන්දකැටිය!R60,කන්දකැටිය!R61,කන්දකැටිය!R62)</f>
        <v>0</v>
      </c>
      <c r="BN27" s="184">
        <f>SUM(කන්දකැටිය!S41,කන්දකැටිය!S42,කන්දකැටිය!S43,කන්දකැටිය!S44,කන්දකැටිය!S45,කන්දකැටිය!S46,කන්දකැටිය!S47,කන්දකැටිය!S48,කන්දකැටිය!S49,කන්දකැටිය!S50,කන්දකැටිය!S51,කන්දකැටිය!S52,කන්දකැටිය!S53,කන්දකැටිය!S56,කන්දකැටිය!S57,කන්දකැටිය!S58,කන්දකැටිය!S59,කන්දකැටිය!S60,කන්දකැටිය!S61,කන්දකැටිය!S62)</f>
        <v>0</v>
      </c>
      <c r="BO27" s="184">
        <f>SUM(කන්දකැටිය!T41,කන්දකැටිය!T42,කන්දකැටිය!T43,කන්දකැටිය!T44,කන්දකැටිය!T45,කන්දකැටිය!T46,කන්දකැටිය!T47,කන්දකැටිය!T48,කන්දකැටිය!T49,කන්දකැටිය!T50,කන්දකැටිය!T51,කන්දකැටිය!T52,කන්දකැටිය!T53,කන්දකැටිය!T56,කන්දකැටිය!T57,කන්දකැටිය!T58,කන්දකැටිය!T59,කන්දකැටිය!T60,කන්දකැටිය!T61,කන්දකැටිය!T62)</f>
        <v>1</v>
      </c>
      <c r="BP27" s="184">
        <f>SUM(කන්දකැටිය!U41,කන්දකැටිය!U42,කන්දකැටිය!U43,කන්දකැටිය!U44,කන්දකැටිය!U45,කන්දකැටිය!U46,කන්දකැටිය!U47,කන්දකැටිය!U48,කන්දකැටිය!U49,කන්දකැටිය!U50,කන්දකැටිය!U51,කන්දකැටිය!U52,කන්දකැටිය!U53,කන්දකැටිය!U56,කන්දකැටිය!U57,කන්දකැටිය!U58,කන්දකැටිය!U59,කන්දකැටිය!U60,කන්දකැටිය!U61,කන්දකැටිය!U62)</f>
        <v>1</v>
      </c>
      <c r="BQ27" s="184">
        <f>SUM(කන්දකැටිය!V41,කන්දකැටිය!V42,කන්දකැටිය!V43,කන්දකැටිය!V44,කන්දකැටිය!V45,කන්දකැටිය!V46,කන්දකැටිය!V47,කන්දකැටිය!V48,කන්දකැටිය!V49,කන්දකැටිය!V50,කන්දකැටිය!V51,කන්දකැටිය!V52,කන්දකැටිය!V53,කන්දකැටිය!V56,කන්දකැටිය!V57,කන්දකැටිය!V58,කන්දකැටිය!V59,කන්දකැටිය!V60,කන්දකැටිය!V61,කන්දකැටිය!V62)</f>
        <v>0</v>
      </c>
      <c r="BR27" s="184">
        <f>SUM(කන්දකැටිය!W41,කන්දකැටිය!W42,කන්දකැටිය!W43,කන්දකැටිය!W44,කන්දකැටිය!W45,කන්දකැටිය!W46,කන්දකැටිය!W47,කන්දකැටිය!W48,කන්දකැටිය!W49,කන්දකැටිය!W50,කන්දකැටිය!W51,කන්දකැටිය!W52,කන්දකැටිය!W53,කන්දකැටිය!W56,කන්දකැටිය!W57,කන්දකැටිය!W58,කන්දකැටිය!W59,කන්දකැටිය!W60,කන්දකැටිය!W61,කන්දකැටිය!W62)</f>
        <v>0</v>
      </c>
      <c r="BS27" s="184">
        <f>SUM(කන්දකැටිය!X41,කන්දකැටිය!X42,කන්දකැටිය!X43,කන්දකැටිය!X44,කන්දකැටිය!X45,කන්දකැටිය!X46,කන්දකැටිය!X47,කන්දකැටිය!X48,කන්දකැටිය!X49,කන්දකැටිය!X50,කන්දකැටිය!X51,කන්දකැටිය!X52,කන්දකැටිය!X53,කන්දකැටිය!X56,කන්දකැටිය!X57,කන්දකැටිය!X58,කන්දකැටිය!X59,කන්දකැටිය!X60,කන්දකැටිය!X61,කන්දකැටිය!X62)</f>
        <v>1</v>
      </c>
      <c r="BT27" s="184">
        <f>SUM(කන්දකැටිය!Y41,කන්දකැටිය!Y42,කන්දකැටිය!Y43,කන්දකැටිය!Y44,කන්දකැටිය!Y45,කන්දකැටිය!Y46,කන්දකැටිය!Y47,කන්දකැටිය!Y48,කන්දකැටිය!Y49,කන්දකැටිය!Y50,කන්දකැටිය!Y51,කන්දකැටිය!Y52,කන්දකැටිය!Y53,කන්දකැටිය!Y56,කන්දකැටිය!Y57,කන්දකැටිය!Y58,කන්දකැටිය!Y59,කන්දකැටිය!Y60,කන්දකැටිය!Y61,කන්දකැටිය!Y62)</f>
        <v>0</v>
      </c>
      <c r="BV27" s="184">
        <v>1</v>
      </c>
      <c r="BW27" s="778" t="s">
        <v>148</v>
      </c>
      <c r="BX27" s="346" t="s">
        <v>90</v>
      </c>
      <c r="BY27" s="350">
        <f>SUM(CB27:CK27)</f>
        <v>20</v>
      </c>
      <c r="BZ27" s="350">
        <f>SUM(සොරණාතොට!J43,සොරණාතොට!J44,සොරණාතොට!J45,සොරණාතොට!J46,සොරණාතොට!J47,සොරණාතොට!J48,සොරණාතොට!J49,සොරණාතොට!J50,සොරණාතොට!J51,සොරණාතොට!J52,සොරණාතොට!J53,සොරණාතොට!J54,සොරණාතොට!J55,සොරණාතොට!J56,සොරණාතොට!J57,සොරණාතොට!J58,සොරණාතොට!J59,සොරණාතොට!J60,සොරණාතොට!J71,සොරණාතොට!J72)/1000000</f>
        <v>18</v>
      </c>
      <c r="CA27" s="184">
        <f>SUM(සොරණාතොට!M43,සොරණාතොට!M44,සොරණාතොට!M45,සොරණාතොට!M46,සොරණාතොට!M47,සොරණාතොට!M48,සොරණාතොට!M49,සොරණාතොට!M50,සොරණාතොට!M51,සොරණාතොට!M52,සොරණාතොට!M53,සොරණාතොට!M54,සොරණාතොට!M55,සොරණාතොට!M56,සොරණාතොට!M57,සොරණාතොට!M58,සොරණාතොට!M59,සොරණාතොට!M60,සොරණාතොට!M71,සොරණාතොට!M72)/1000000</f>
        <v>0</v>
      </c>
      <c r="CB27" s="184">
        <f>SUM(සොරණාතොට!O43,සොරණාතොට!O44,සොරණාතොට!O45,සොරණාතොට!O46,සොරණාතොට!O47,සොරණාතොට!O48,සොරණාතොට!O49,සොරණාතොට!O50,සොරණාතොට!O51,සොරණාතොට!O52,සොරණාතොට!O53,සොරණාතොට!O54,සොරණාතොට!O55,සොරණාතොට!O56,සොරණාතොට!O57,සොරණාතොට!O58,සොරණාතොට!O59,සොරණාතොට!O60,සොරණාතොට!O71,සොරණාතොට!O72)</f>
        <v>2</v>
      </c>
      <c r="CC27" s="184">
        <f>SUM(සොරණාතොට!P43,සොරණාතොට!P44,සොරණාතොට!P45,සොරණාතොට!P46,සොරණාතොට!P47,සොරණාතොට!P48,සොරණාතොට!P49,සොරණාතොට!P50,සොරණාතොට!P51,සොරණාතොට!P52,සොරණාතොට!P53,සොරණාතොට!P54,සොරණාතොට!P55,සොරණාතොට!P56,සොරණාතොට!P57,සොරණාතොට!P58,සොරණාතොට!P59,සොරණාතොට!P60,සොරණාතොට!P71,සොරණාතොට!P72)</f>
        <v>9</v>
      </c>
      <c r="CD27" s="184">
        <f>SUM(සොරණාතොට!Q43,සොරණාතොට!Q44,සොරණාතොට!Q45,සොරණාතොට!Q46,සොරණාතොට!Q47,සොරණාතොට!Q48,සොරණාතොට!Q49,සොරණාතොට!Q50,සොරණාතොට!Q51,සොරණාතොට!Q52,සොරණාතොට!Q53,සොරණාතොට!Q54,සොරණාතොට!Q55,සොරණාතොට!Q56,සොරණාතොට!Q57,සොරණාතොට!Q58,සොරණාතොට!Q59,සොරණාතොට!Q60,සොරණාතොට!Q71,සොරණාතොට!Q72)</f>
        <v>0</v>
      </c>
      <c r="CE27" s="184">
        <f>SUM(සොරණාතොට!R43,සොරණාතොට!R44,සොරණාතොට!R45,සොරණාතොට!R46,සොරණාතොට!R47,සොරණාතොට!R48,සොරණාතොට!R49,සොරණාතොට!R50,සොරණාතොට!R51,සොරණාතොට!R52,සොරණාතොට!R53,සොරණාතොට!R54,සොරණාතොට!R55,සොරණාතොට!R56,සොරණාතොට!R57,සොරණාතොට!R58,සොරණාතොට!R59,සොරණාතොට!R60,සොරණාතොට!R71,සොරණාතොට!R72)</f>
        <v>0</v>
      </c>
      <c r="CF27" s="184">
        <f>SUM(සොරණාතොට!S43,සොරණාතොට!S44,සොරණාතොට!S45,සොරණාතොට!S46,සොරණාතොට!S47,සොරණාතොට!S48,සොරණාතොට!S49,සොරණාතොට!S50,සොරණාතොට!S51,සොරණාතොට!S52,සොරණාතොට!S53,සොරණාතොට!S54,සොරණාතොට!S55,සොරණාතොට!S56,සොරණාතොට!S57,සොරණාතොට!S58,සොරණාතොට!S59,සොරණාතොට!S60,සොරණාතොට!S71,සොරණාතොට!S72)</f>
        <v>9</v>
      </c>
      <c r="CG27" s="184">
        <f>SUM(සොරණාතොට!T43,සොරණාතොට!T44,සොරණාතොට!T45,සොරණාතොට!T46,සොරණාතොට!T47,සොරණාතොට!T48,සොරණාතොට!T49,සොරණාතොට!T50,සොරණාතොට!T51,සොරණාතොට!T52,සොරණාතොට!T53,සොරණාතොට!T54,සොරණාතොට!T55,සොරණාතොට!T56,සොරණාතොට!T57,සොරණාතොට!T58,සොරණාතොට!T59,සොරණාතොට!T60,සොරණාතොට!T71,සොරණාතොට!T72)</f>
        <v>0</v>
      </c>
      <c r="CH27" s="184">
        <f>SUM(සොරණාතොට!U43,සොරණාතොට!U44,සොරණාතොට!U45,සොරණාතොට!U46,සොරණාතොට!U47,සොරණාතොට!U48,සොරණාතොට!U49,සොරණාතොට!U50,සොරණාතොට!U51,සොරණාතොට!U52,සොරණාතොට!U53,සොරණාතොට!U54,සොරණාතොට!U55,සොරණාතොට!U56,සොරණාතොට!U57,සොරණාතොට!U58,සොරණාතොට!U59,සොරණාතොට!U60,සොරණාතොට!U71,සොරණාතොට!U72)</f>
        <v>0</v>
      </c>
      <c r="CI27" s="184">
        <f>SUM(සොරණාතොට!V43,සොරණාතොට!V44,සොරණාතොට!V45,සොරණාතොට!V46,සොරණාතොට!V47,සොරණාතොට!V48,සොරණාතොට!V49,සොරණාතොට!V50,සොරණාතොට!V51,සොරණාතොට!V52,සොරණාතොට!V53,සොරණාතොට!V54,සොරණාතොට!V55,සොරණාතොට!V56,සොරණාතොට!V57,සොරණාතොට!V58,සොරණාතොට!V59,සොරණාතොට!V60,සොරණාතොට!V71,සොරණාතොට!V72)</f>
        <v>0</v>
      </c>
      <c r="CJ27" s="184">
        <f>SUM(සොරණාතොට!W43,සොරණාතොට!W44,සොරණාතොට!W45,සොරණාතොට!W46,සොරණාතොට!W47,සොරණාතොට!W48,සොරණාතොට!W49,සොරණාතොට!W50,සොරණාතොට!W51,සොරණාතොට!W52,සොරණාතොට!W53,සොරණාතොට!W54,සොරණාතොට!W55,සොරණාතොට!W56,සොරණාතොට!W57,සොරණාතොට!W58,සොරණාතොට!W59,සොරණාතොට!W60,සොරණාතොට!W71,සොරණාතොට!W72)</f>
        <v>0</v>
      </c>
      <c r="CK27" s="184">
        <f>SUM(සොරණාතොට!X43,සොරණාතොට!X44,සොරණාතොට!X45,සොරණාතොට!X46,සොරණාතොට!X47,සොරණාතොට!X48,සොරණාතොට!X49,සොරණාතොට!X50,සොරණාතොට!X51,සොරණාතොට!X52,සොරණාතොට!X53,සොරණාතොට!X54,සොරණාතොට!X55,සොරණාතොට!X56,සොරණාතොට!X57,සොරණාතොට!X58,සොරණාතොට!X59,සොරණාතොට!X60,සොරණාතොට!X71,සොරණාතොට!X72)</f>
        <v>0</v>
      </c>
      <c r="CL27" s="184">
        <f>SUM(සොරණාතොට!Y43,සොරණාතොට!Y44,සොරණාතොට!Y45,සොරණාතොට!Y46,සොරණාතොට!Y47,සොරණාතොට!Y48,සොරණාතොට!Y49,සොරණාතොට!Y50,සොරණාතොට!Y51,සොරණාතොට!Y52,සොරණාතොට!Y53,සොරණාතොට!Y54,සොරණාතොට!Y55,සොරණාතොට!Y56,සොරණාතොට!Y57,සොරණාතොට!Y58,සොරණාතොට!Y59,සොරණාතොට!Y60,සොරණාතොට!Y71,සොරණාතොට!Y72)</f>
        <v>0</v>
      </c>
      <c r="CN27" s="184">
        <v>1</v>
      </c>
      <c r="CO27" s="778" t="s">
        <v>148</v>
      </c>
      <c r="CP27" s="346" t="s">
        <v>90</v>
      </c>
      <c r="CQ27" s="350">
        <f>SUM(CT27:DC27)</f>
        <v>39</v>
      </c>
      <c r="CR27" s="352">
        <f>SUM(පස්සර!J194,පස්සර!J195,පස්සර!J196,පස්සර!J197,පස්සර!J198,පස්සර!J199,පස්සර!J200,පස්සර!J201,පස්සර!J202,පස්සර!J203,පස්සර!J204,පස්සර!J205,පස්සර!J206,පස්සර!J207,පස්සර!J208,පස්සර!J209,පස්සර!J210,පස්සර!J212,පස්සර!J213,පස්සර!J214,පස්සර!J215,පස්සර!J216,පස්සර!J217,පස්සර!J218,පස්සර!J219,පස්සර!J220,පස්සර!J221,පස්සර!J222,පස්සර!J223,පස්සර!J224,පස්සර!J225,පස්සර!J226,පස්සර!J227,පස්සර!J258,පස්සර!J259,පස්සර!J260,පස්සර!J261,පස්සර!J262,පස්සර!J263)/1000000</f>
        <v>39.5</v>
      </c>
      <c r="CS27" s="184">
        <f>SUM(පස්සර!M194,පස්සර!M195,පස්සර!M196,පස්සර!M197,පස්සර!M198,පස්සර!M199,පස්සර!M200,පස්සර!M201,පස්සර!M202,පස්සර!M203,පස්සර!M204,පස්සර!M205,පස්සර!M206,පස්සර!M207,පස්සර!M208,පස්සර!M209,පස්සර!M210,පස්සර!M212,පස්සර!M213,පස්සර!M214,පස්සර!M215,පස්සර!M216,පස්සර!M217,පස්සර!M218,පස්සර!M219,පස්සර!M220,පස්සර!M221,පස්සර!M222,පස්සර!M223,පස්සර!M224,පස්සර!M225,පස්සර!M226,පස්සර!M227,පස්සර!M258,පස්සර!M259,පස්සර!M260,පස්සර!M261,පස්සර!M262,පස්සර!M263)/1000000</f>
        <v>0</v>
      </c>
      <c r="CT27" s="184">
        <f>SUM(පස්සර!O194,පස්සර!O195,පස්සර!O196,පස්සර!O197,පස්සර!O198,පස්සර!O199,පස්සර!O200,පස්සර!O201,පස්සර!O202,පස්සර!O203,පස්සර!O204,පස්සර!O205,පස්සර!O206,පස්සර!O207,පස්සර!O208,පස්සර!O209,පස්සර!O210,පස්සර!O212,පස්සර!O213,පස්සර!O214,පස්සර!O215,පස්සර!O216,පස්සර!O217,පස්සර!O218,පස්සර!O219,පස්සර!O220,පස්සර!O221,පස්සර!O222,පස්සර!O223,පස්සර!O224,පස්සර!O225,පස්සර!O226,පස්සර!O227,පස්සර!O258,පස්සර!O259,පස්සර!O260,පස්සර!O261,පස්සර!O262,පස්සර!O263)</f>
        <v>11</v>
      </c>
      <c r="CU27" s="184">
        <f>SUM(පස්සර!P194,පස්සර!P195,පස්සර!P196,පස්සර!P197,පස්සර!P198,පස්සර!P199,පස්සර!P200,පස්සර!P201,පස්සර!P202,පස්සර!P203,පස්සර!P204,පස්සර!P205,පස්සර!P206,පස්සර!P207,පස්සර!P208,පස්සර!P209,පස්සර!P210,පස්සර!P212,පස්සර!P213,පස්සර!P214,පස්සර!P215,පස්සර!P216,පස්සර!P217,පස්සර!P218,පස්සර!P219,පස්සර!P220,පස්සර!P221,පස්සර!P222,පස්සර!P223,පස්සර!P224,පස්සර!P225,පස්සර!P226,පස්සර!P227,පස්සර!P258,පස්සර!P259,පස්සර!P260,පස්සර!P261,පස්සර!P262,පස්සර!P263)</f>
        <v>15</v>
      </c>
      <c r="CV27" s="184">
        <f>SUM(පස්සර!Q194,පස්සර!Q195,පස්සර!Q196,පස්සර!Q197,පස්සර!Q198,පස්සර!Q199,පස්සර!Q200,පස්සර!Q201,පස්සර!Q202,පස්සර!Q203,පස්සර!Q204,පස්සර!Q205,පස්සර!Q206,පස්සර!Q207,පස්සර!Q208,පස්සර!Q209,පස්සර!Q210,පස්සර!Q212,පස්සර!Q213,පස්සර!Q214,පස්සර!Q215,පස්සර!Q216,පස්සර!Q217,පස්සර!Q218,පස්සර!Q219,පස්සර!Q220,පස්සර!Q221,පස්සර!Q222,පස්සර!Q223,පස්සර!Q224,පස්සර!Q225,පස්සර!Q226,පස්සර!Q227,පස්සර!Q258,පස්සර!Q259,පස්සර!Q260,පස්සර!Q261,පස්සර!Q262,පස්සර!Q263)</f>
        <v>3</v>
      </c>
      <c r="CW27" s="184">
        <f>SUM(පස්සර!R194,පස්සර!R195,පස්සර!R196,පස්සර!R197,පස්සර!R198,පස්සර!R199,පස්සර!R200,පස්සර!R201,පස්සර!R202,පස්සර!R203,පස්සර!R204,පස්සර!R205,පස්සර!R206,පස්සර!R207,පස්සර!R208,පස්සර!R209,පස්සර!R210,පස්සර!R212,පස්සර!R213,පස්සර!R214,පස්සර!R215,පස්සර!R216,පස්සර!R217,පස්සර!R218,පස්සර!R219,පස්සර!R220,පස්සර!R221,පස්සර!R222,පස්සර!R223,පස්සර!R224,පස්සර!R225,පස්සර!R226,පස්සර!R227,පස්සර!R258,පස්සර!R259,පස්සර!R260,පස්සර!R261,පස්සර!R262,පස්සර!R263)</f>
        <v>6</v>
      </c>
      <c r="CX27" s="184">
        <f>SUM(පස්සර!S194,පස්සර!S195,පස්සර!S196,පස්සර!S197,පස්සර!S198,පස්සර!S199,පස්සර!S200,පස්සර!S201,පස්සර!S202,පස්සර!S203,පස්සර!S204,පස්සර!S205,පස්සර!S206,පස්සර!S207,පස්සර!S208,පස්සර!S209,පස්සර!S210,පස්සර!S212,පස්සර!S213,පස්සර!S214,පස්සර!S215,පස්සර!S216,පස්සර!S217,පස්සර!S218,පස්සර!S219,පස්සර!S220,පස්සර!S221,පස්සර!S222,පස්සර!S223,පස්සර!S224,පස්සර!S225,පස්සර!S226,පස්සර!S227,පස්සර!S258,පස්සර!S259,පස්සර!S260,පස්සර!S261,පස්සර!S262,පස්සර!S263)</f>
        <v>2</v>
      </c>
      <c r="CY27" s="184">
        <f>SUM(පස්සර!T194,පස්සර!T195,පස්සර!T196,පස්සර!T197,පස්සර!T198,පස්සර!T199,පස්සර!T200,පස්සර!T201,පස්සර!T202,පස්සර!T203,පස්සර!T204,පස්සර!T205,පස්සර!T206,පස්සර!T207,පස්සර!T208,පස්සර!T209,පස්සර!T210,පස්සර!T212,පස්සර!T213,පස්සර!T214,පස්සර!T215,පස්සර!T216,පස්සර!T217,පස්සර!T218,පස්සර!T219,පස්සර!T220,පස්සර!T221,පස්සර!T222,පස්සර!T223,පස්සර!T224,පස්සර!T225,පස්සර!T226,පස්සර!T227,පස්සර!T258,පස්සර!T259,පස්සර!T260,පස්සර!T261,පස්සර!T262,පස්සර!T263)</f>
        <v>0</v>
      </c>
      <c r="CZ27" s="184">
        <f>SUM(පස්සර!U194,පස්සර!U195,පස්සර!U196,පස්සර!U197,පස්සර!U198,පස්සර!U199,පස්සර!U200,පස්සර!U201,පස්සර!U202,පස්සර!U203,පස්සර!U204,පස්සර!U205,පස්සර!U206,පස්සර!U207,පස්සර!U208,පස්සර!U209,පස්සර!U210,පස්සර!U212,පස්සර!U213,පස්සර!U214,පස්සර!U215,පස්සර!U216,පස්සර!U217,පස්සර!U218,පස්සර!U219,පස්සර!U220,පස්සර!U221,පස්සර!U222,පස්සර!U223,පස්සර!U224,පස්සර!U225,පස්සර!U226,පස්සර!U227,පස්සර!U258,පස්සර!U259,පස්සර!U260,පස්සර!U261,පස්සර!U262,පස්සර!U263)</f>
        <v>0</v>
      </c>
      <c r="DA27" s="184">
        <f>SUM(පස්සර!V194,පස්සර!V195,පස්සර!V196,පස්සර!V197,පස්සර!V198,පස්සර!V199,පස්සර!V200,පස්සර!V201,පස්සර!V202,පස්සර!V203,පස්සර!V204,පස්සර!V205,පස්සර!V206,පස්සර!V207,පස්සර!V208,පස්සර!V209,පස්සර!V210,පස්සර!V212,පස්සර!V213,පස්සර!V214,පස්සර!V215,පස්සර!V216,පස්සර!V217,පස්සර!V218,පස්සර!V219,පස්සර!V220,පස්සර!V221,පස්සර!V222,පස්සර!V223,පස්සර!V224,පස්සර!V225,පස්සර!V226,පස්සර!V227,පස්සර!V258,පස්සර!V259,පස්සර!V260,පස්සර!V261,පස්සර!V262,පස්සර!V263)</f>
        <v>0</v>
      </c>
      <c r="DB27" s="184">
        <f>SUM(පස්සර!W194,පස්සර!W195,පස්සර!W196,පස්සර!W197,පස්සර!W198,පස්සර!W199,පස්සර!W200,පස්සර!W201,පස්සර!W202,පස්සර!W203,පස්සර!W204,පස්සර!W205,පස්සර!W206,පස්සර!W207,පස්සර!W208,පස්සර!W209,පස්සර!W210,පස්සර!W212,පස්සර!W213,පස්සර!W214,පස්සර!W215,පස්සර!W216,පස්සර!W217,පස්සර!W218,පස්සර!W219,පස්සර!W220,පස්සර!W221,පස්සර!W222,පස්සර!W223,පස්සර!W224,පස්සර!W225,පස්සර!W226,පස්සර!W227,පස්සර!W258,පස්සර!W259,පස්සර!W260,පස්සර!W261,පස්සර!W262,පස්සර!W263)</f>
        <v>0</v>
      </c>
      <c r="DC27" s="184">
        <f>SUM(පස්සර!X194,පස්සර!X195,පස්සර!X196,පස්සර!X197,පස්සර!X198,පස්සර!X199,පස්සර!X200,පස්සර!X201,පස්සර!X202,පස්සර!X203,පස්සර!X204,පස්සර!X205,පස්සර!X206,පස්සර!X207,පස්සර!X208,පස්සර!X209,පස්සර!X210,පස්සර!X212,පස්සර!X213,පස්සර!X214,පස්සර!X215,පස්සර!X216,පස්සර!X217,පස්සර!X218,පස්සර!X219,පස්සර!X220,පස්සර!X221,පස්සර!X222,පස්සර!X223,පස්සර!X224,පස්සර!X225,පස්සර!X226,පස්සර!X227,පස්සර!X258,පස්සර!X259,පස්සර!X260,පස්සර!X261,පස්සර!X262,පස්සර!X263)</f>
        <v>2</v>
      </c>
      <c r="DD27" s="184">
        <f>SUM(පස්සර!Y194,පස්සර!Y195,පස්සර!Y196,පස්සර!Y197,පස්සර!Y198,පස්සර!Y199,පස්සර!Y200,පස්සර!Y201,පස්සර!Y202,පස්සර!Y203,පස්සර!Y204,පස්සර!Y205,පස්සර!Y206,පස්සර!Y207,පස්සර!Y208,පස්සර!Y209,පස්සර!Y210,පස්සර!Y212,පස්සර!Y213,පස්සර!Y214,පස්සර!Y215,පස්සර!Y216,පස්සර!Y217,පස්සර!Y218,පස්සර!Y219,පස්සර!Y220,පස්සර!Y221,පස්සර!Y222,පස්සර!Y223,පස්සර!Y224,පස්සර!Y225,පස්සර!Y226,පස්සර!Y227,පස්සර!Y258,පස්සර!Y259,පස්සර!Y260,පස්සර!Y261,පස්සර!Y262,පස්සර!Y263)</f>
        <v>570</v>
      </c>
      <c r="DF27" s="184">
        <v>1</v>
      </c>
      <c r="DG27" s="778" t="s">
        <v>148</v>
      </c>
      <c r="DH27" s="346" t="s">
        <v>90</v>
      </c>
      <c r="DI27" s="350">
        <f>SUM(DL27:DU27)</f>
        <v>19</v>
      </c>
      <c r="DJ27" s="352">
        <f>SUM(ලුණුගල!J167,ලුණුගල!J168,ලුණුගල!J169,ලුණුගල!J170,ලුණුගල!J171,ලුණුගල!J172,ලුණුගල!J173,ලුණුගල!J174,ලුණුගල!J175,ලුණුගල!J176,ලුණුගල!J177,ලුණුගල!J178,ලුණුගල!J179,ලුණුගල!J180,ලුණුගල!J206,ලුණුගල!J207,ලුණුගල!J208,ලුණුගල!J209,ලුණුගල!J210)/1000000</f>
        <v>17</v>
      </c>
      <c r="DK27" s="233">
        <f>SUM(ලුණුගල!M167,ලුණුගල!M168,ලුණුගල!M169,ලුණුගල!M170,ලුණුගල!M171,ලුණුගල!M172,ලුණුගල!M173,ලුණුගල!M174,ලුණුගල!M175,ලුණුගල!M176,ලුණුගල!M177,ලුණුගල!M178,ලුණුගල!M179,ලුණුගල!M180,ලුණුගල!M206,ලුණුගල!M207,ලුණුගල!M208,ලුණුගල!M209,ලුණුගල!M210)/1000000</f>
        <v>0</v>
      </c>
      <c r="DL27" s="184">
        <f>SUM(ලුණුගල!O167,ලුණුගල!O168,ලුණුගල!O169,ලුණුගල!O170,ලුණුගල!O171,ලුණුගල!O172,ලුණුගල!O173,ලුණුගල!O174,ලුණුගල!O175,ලුණුගල!O176,ලුණුගල!O177,ලුණුගල!O178,ලුණුගල!O179,ලුණුගල!O180,ලුණුගල!O206,ලුණුගල!O207,ලුණුගල!O208,ලුණුගල!O209,ලුණුගල!O210)</f>
        <v>16</v>
      </c>
      <c r="DM27" s="184">
        <f>SUM(ලුණුගල!P167,ලුණුගල!P168,ලුණුගල!P169,ලුණුගල!P170,ලුණුගල!P171,ලුණුගල!P172,ලුණුගල!P173,ලුණුගල!P174,ලුණුගල!P175,ලුණුගල!P176,ලුණුගල!P177,ලුණුගල!P178,ලුණුගල!P179,ලුණුගල!P180,ලුණුගල!P206,ලුණුගල!P207,ලුණුගල!P208,ලුණුගල!P209,ලුණුගල!P210)</f>
        <v>3</v>
      </c>
      <c r="DN27" s="184">
        <f>SUM(ලුණුගල!Q167,ලුණුගල!Q168,ලුණුගල!Q169,ලුණුගල!Q170,ලුණුගල!Q171,ලුණුගල!Q172,ලුණුගල!Q173,ලුණුගල!Q174,ලුණුගල!Q175,ලුණුගල!Q176,ලුණුගල!Q177,ලුණුගල!Q178,ලුණුගල!Q179,ලුණුගල!Q180,ලුණුගල!Q206,ලුණුගල!Q207,ලුණුගල!Q208,ලුණුගල!Q209,ලුණුගල!Q210)</f>
        <v>0</v>
      </c>
      <c r="DO27" s="184">
        <f>SUM(ලුණුගල!R167,ලුණුගල!R168,ලුණුගල!R169,ලුණුගල!R170,ලුණුගල!R171,ලුණුගල!R172,ලුණුගල!R173,ලුණුගල!R174,ලුණුගල!R175,ලුණුගල!R176,ලුණුගල!R177,ලුණුගල!R178,ලුණුගල!R179,ලුණුගල!R180,ලුණුගල!R206,ලුණුගල!R207,ලුණුගල!R208,ලුණුගල!R209,ලුණුගල!R210)</f>
        <v>0</v>
      </c>
      <c r="DP27" s="184">
        <f>SUM(ලුණුගල!S167,ලුණුගල!S168,ලුණුගල!S169,ලුණුගල!S170,ලුණුගල!S171,ලුණුගල!S172,ලුණුගල!S173,ලුණුගල!S174,ලුණුගල!S175,ලුණුගල!S176,ලුණුගල!S177,ලුණුගල!S178,ලුණුගල!S179,ලුණුගල!S180,ලුණුගල!S206,ලුණුගල!S207,ලුණුගල!S208,ලුණුගල!S209,ලුණුගල!S210)</f>
        <v>0</v>
      </c>
      <c r="DQ27" s="184">
        <f>SUM(ලුණුගල!T167,ලුණුගල!T168,ලුණුගල!T169,ලුණුගල!T170,ලුණුගල!T171,ලුණුගල!T172,ලුණුගල!T173,ලුණුගල!T174,ලුණුගල!T175,ලුණුගල!T176,ලුණුගල!T177,ලුණුගල!T178,ලුණුගල!T179,ලුණුගල!T180,ලුණුගල!T206,ලුණුගල!T207,ලුණුගල!T208,ලුණුගල!T209,ලුණුගල!T210)</f>
        <v>0</v>
      </c>
      <c r="DR27" s="184">
        <f>SUM(ලුණුගල!U167,ලුණුගල!U168,ලුණුගල!U169,ලුණුගල!U170,ලුණුගල!U171,ලුණුගල!U172,ලුණුගල!U173,ලුණුගල!U174,ලුණුගල!U175,ලුණුගල!U176,ලුණුගල!U177,ලුණුගල!U178,ලුණුගල!U179,ලුණුගල!U180,ලුණුගල!U206,ලුණුගල!U207,ලුණුගල!U208,ලුණුගල!U209,ලුණුගල!U210)</f>
        <v>0</v>
      </c>
      <c r="DS27" s="184">
        <f>SUM(ලුණුගල!V167,ලුණුගල!V168,ලුණුගල!V169,ලුණුගල!V170,ලුණුගල!V171,ලුණුගල!V172,ලුණුගල!V173,ලුණුගල!V174,ලුණුගල!V175,ලුණුගල!V176,ලුණුගල!V177,ලුණුගල!V178,ලුණුගල!V179,ලුණුගල!V180,ලුණුගල!V206,ලුණුගල!V207,ලුණුගල!V208,ලුණුගල!V209,ලුණුගල!V210)</f>
        <v>0</v>
      </c>
      <c r="DT27" s="184">
        <f>SUM(ලුණුගල!W167,ලුණුගල!W168,ලුණුගල!W169,ලුණුගල!W170,ලුණුගල!W171,ලුණුගල!W172,ලුණුගල!W173,ලුණුගල!W174,ලුණුගල!W175,ලුණුගල!W176,ලුණුගල!W177,ලුණුගල!W178,ලුණුගල!W179,ලුණුගල!W180,ලුණුගල!W206,ලුණුගල!W207,ලුණුගල!W208,ලුණුගල!W209,ලුණුගල!W210)</f>
        <v>0</v>
      </c>
      <c r="DU27" s="184">
        <f>SUM(ලුණුගල!X167,ලුණුගල!X168,ලුණුගල!X169,ලුණුගල!X170,ලුණුගල!X171,ලුණුගල!X172,ලුණුගල!X173,ලුණුගල!X174,ලුණුගල!X175,ලුණුගල!X176,ලුණුගල!X177,ලුණුගල!X178,ලුණුගල!X179,ලුණුගල!X180,ලුණුගල!X206,ලුණුගල!X207,ලුණුගල!X208,ලුණුගල!X209,ලුණුගල!X210)</f>
        <v>0</v>
      </c>
      <c r="DV27" s="184">
        <f>SUM(ලුණුගල!Y167,ලුණුගල!Y168,ලුණුගල!Y169,ලුණුගල!Y170,ලුණුගල!Y171,ලුණුගල!Y172,ලුණුගල!Y173,ලුණුගල!Y174,ලුණුගල!Y175,ලුණුගල!Y176,ලුණුගල!Y177,ලුණුගල!Y178,ලුණුගල!Y179,ලුණුගල!Y180,ලුණුගල!Y206,ලුණුගල!Y207,ලුණුගල!Y208,ලුණුගල!Y209,ලුණුගල!Y210)</f>
        <v>0</v>
      </c>
      <c r="DX27" s="184">
        <v>1</v>
      </c>
      <c r="DY27" s="778" t="s">
        <v>148</v>
      </c>
      <c r="DZ27" s="346" t="s">
        <v>90</v>
      </c>
      <c r="EA27" s="350">
        <f>SUM(ED27:EM27)</f>
        <v>63</v>
      </c>
      <c r="EB27" s="350">
        <f>SUM(බදුල්ල!J206,බදුල්ල!J207,බදුල්ල!J208,බදුල්ල!J209,බදුල්ල!J210,බදුල්ල!J211,බදුල්ල!J212,බදුල්ල!J213,බදුල්ල!J214,බදුල්ල!J215,බදුල්ල!J217,බදුල්ල!J218,බදුල්ල!J219,බදුල්ල!J220,බදුල්ල!J221,බදුල්ල!J222,බදුල්ල!J223,බදුල්ල!J224,බදුල්ල!J225,බදුල්ල!J227,බදුල්ල!J228,බදුල්ල!J229,බදුල්ල!J230,බදුල්ල!J231,බදුල්ල!J232,බදුල්ල!J233,බදුල්ල!J234,බදුල්ල!J235,බදුල්ල!J236,බදුල්ල!J237,බදුල්ල!J238,බදුල්ල!J239,බදුල්ල!J240,බදුල්ල!J241,බදුල්ල!J242,බදුල්ල!J243,බදුල්ල!J244,බදුල්ල!J245,බදුල්ල!J246,බදුල්ල!J247,බදුල්ල!J248,බදුල්ල!J249,බදුල්ල!J250,බදුල්ල!J251,බදුල්ල!J252,බදුල්ල!J253,බදුල්ල!J254,බදුල්ල!J255,බදුල්ල!J256,බදුල්ල!J257,බදුල්ල!J258,බදුල්ල!J259,බදුල්ල!J260,බදුල්ල!J261,බදුල්ල!J262,බදුල්ල!J263,බදුල්ල!J264,බදුල්ල!J265,බදුල්ල!J266,බදුල්ල!J267,බදුල්ල!J268,බදුල්ල!J269,බදුල්ල!J270)/1000000</f>
        <v>53.5</v>
      </c>
      <c r="EC27" s="184">
        <f>SUM(බදුල්ල!M206,බදුල්ල!M207,බදුල්ල!M208,බදුල්ල!M209,බදුල්ල!M210,බදුල්ල!M211,බදුල්ල!M212,බදුල්ල!M213,බදුල්ල!M214,බදුල්ල!M215,බදුල්ල!M217,බදුල්ල!M218,බදුල්ල!M219,බදුල්ල!M220,බදුල්ල!M221,බදුල්ල!M222,බදුල්ල!M223,බදුල්ල!M224,බදුල්ල!M225,බදුල්ල!M227,බදුල්ල!M228,බදුල්ල!M229,බදුල්ල!M230,බදුල්ල!M231,බදුල්ල!M232,බදුල්ල!M233,බදුල්ල!M234,බදුල්ල!M235,බදුල්ල!M236,බදුල්ල!M237,බදුල්ල!M238,බදුල්ල!M239,බදුල්ල!M240,බදුල්ල!M241,බදුල්ල!M242,බදුල්ල!M243,බදුල්ල!M244,බදුල්ල!M245,බදුල්ල!M246,බදුල්ල!M247,බදුල්ල!M248,බදුල්ල!M249,බදුල්ල!M250,බදුල්ල!M251,බදුල්ල!M252,බදුල්ල!M253,බදුල්ල!M254,බදුල්ල!M255,බදුල්ල!M256,බදුල්ල!M257,බදුල්ල!M258,බදුල්ල!M259,බදුල්ල!M260,බදුල්ල!M261,බදුල්ල!M262,බදුල්ල!M263,බදුල්ල!M264,බදුල්ල!M265,බදුල්ල!M266,බදුල්ල!M267,බදුල්ල!M268,බදුල්ල!M269,බදුල්ල!M270)/1000000</f>
        <v>0</v>
      </c>
      <c r="ED27" s="184">
        <f>SUM(බදුල්ල!O206,බදුල්ල!O207,බදුල්ල!O208,බදුල්ල!O209,බදුල්ල!O210,බදුල්ල!O211,බදුල්ල!O212,බදුල්ල!O213,බදුල්ල!O214,බදුල්ල!O215,බදුල්ල!O217,බදුල්ල!O218,බදුල්ල!O219,බදුල්ල!O220,බදුල්ල!O221,බදුල්ල!O222,බදුල්ල!O223,බදුල්ල!O224,බදුල්ල!O225,බදුල්ල!O227,බදුල්ල!O228,බදුල්ල!O229,බදුල්ල!O230,බදුල්ල!O231,බදුල්ල!O232,බදුල්ල!O233,බදුල්ල!O234,බදුල්ල!O235,බදුල්ල!O236,බදුල්ල!O237,බදුල්ල!O238,බදුල්ල!O239,බදුල්ල!O240,බදුල්ල!O241,බදුල්ල!O242,බදුල්ල!O243,බදුල්ල!O244,බදුල්ල!O245,බදුල්ල!O246,බදුල්ල!O247,බදුල්ල!O248,බදුල්ල!O249,බදුල්ල!O250,බදුල්ල!O251,බදුල්ල!O252,බදුල්ල!O253,බදුල්ල!O254,බදුල්ල!O255,බදුල්ල!O256,බදුල්ල!O257,බදුල්ල!O258,බදුල්ල!O259,බදුල්ල!O260,බදුල්ල!O261,බදුල්ල!O262,බදුල්ල!O263,බදුල්ල!O264,බදුල්ල!O265,බදුල්ල!O266,බදුල්ල!O267,බදුල්ල!O268,බදුල්ල!O269,බදුල්ල!O270)</f>
        <v>28</v>
      </c>
      <c r="EE27" s="184">
        <f>SUM(බදුල්ල!P206,බදුල්ල!P207,බදුල්ල!P208,බදුල්ල!P209,බදුල්ල!P210,බදුල්ල!P211,බදුල්ල!P212,බදුල්ල!P213,බදුල්ල!P214,බදුල්ල!P215,බදුල්ල!P217,බදුල්ල!P218,බදුල්ල!P219,බදුල්ල!P220,බදුල්ල!P221,බදුල්ල!P222,බදුල්ල!P223,බදුල්ල!P224,බදුල්ල!P225,බදුල්ල!P227,බදුල්ල!P228,බදුල්ල!P229,බදුල්ල!P230,බදුල්ල!P231,බදුල්ල!P232,බදුල්ල!P233,බදුල්ල!P234,බදුල්ල!P235,බදුල්ල!P236,බදුල්ල!P237,බදුල්ල!P238,බදුල්ල!P239,බදුල්ල!P240,බදුල්ල!P241,බදුල්ල!P242,බදුල්ල!P243,බදුල්ල!P244,බදුල්ල!P245,බදුල්ල!P246,බදුල්ල!P247,බදුල්ල!P248,බදුල්ල!P249,බදුල්ල!P250,බදුල්ල!P251,බදුල්ල!P252,බදුල්ල!P253,බදුල්ල!P254,බදුල්ල!P255,බදුල්ල!P256,බදුල්ල!P257,බදුල්ල!P258,බදුල්ල!P259,බදුල්ල!P260,බදුල්ල!P261,බදුල්ල!P262,බදුල්ල!P263,බදුල්ල!P264,බදුල්ල!P265,බදුල්ල!P266,බදුල්ල!P267,බදුල්ල!P268,බදුල්ල!P269,බදුල්ල!P270)</f>
        <v>22</v>
      </c>
      <c r="EF27" s="184">
        <f>SUM(බදුල්ල!Q206,බදුල්ල!Q207,බදුල්ල!Q208,බදුල්ල!Q209,බදුල්ල!Q210,බදුල්ල!Q211,බදුල්ල!Q212,බදුල්ල!Q213,බදුල්ල!Q214,බදුල්ල!Q215,බදුල්ල!Q217,බදුල්ල!Q218,බදුල්ල!Q219,බදුල්ල!Q220,බදුල්ල!Q221,බදුල්ල!Q222,බදුල්ල!Q223,බදුල්ල!Q224,බදුල්ල!Q225,බදුල්ල!Q227,බදුල්ල!Q228,බදුල්ල!Q229,බදුල්ල!Q230,බදුල්ල!Q231,බදුල්ල!Q232,බදුල්ල!Q233,බදුල්ල!Q234,බදුල්ල!Q235,බදුල්ල!Q236,බදුල්ල!Q237,බදුල්ල!Q238,බදුල්ල!Q239,බදුල්ල!Q240,බදුල්ල!Q241,බදුල්ල!Q242,බදුල්ල!Q243,බදුල්ල!Q244,බදුල්ල!Q245,බදුල්ල!Q246,බදුල්ල!Q247,බදුල්ල!Q248,බදුල්ල!Q249,බදුල්ල!Q250,බදුල්ල!Q251,බදුල්ල!Q252,බදුල්ල!Q253,බදුල්ල!Q254,බදුල්ල!Q255,බදුල්ල!Q256,බදුල්ල!Q257,බදුල්ල!Q258,බදුල්ල!Q259,බදුල්ල!Q260,බදුල්ල!Q261,බදුල්ල!Q262,බදුල්ල!Q263,බදුල්ල!Q264,බදුල්ල!Q265,බදුල්ල!Q266,බදුල්ල!Q267,බදුල්ල!Q268,බදුල්ල!Q269,බදුල්ල!Q270)</f>
        <v>0</v>
      </c>
      <c r="EG27" s="184">
        <f>SUM(බදුල්ල!R206,බදුල්ල!R207,බදුල්ල!R208,බදුල්ල!R209,බදුල්ල!R210,බදුල්ල!R211,බදුල්ල!R212,බදුල්ල!R213,බදුල්ල!R214,බදුල්ල!R215,බදුල්ල!R217,බදුල්ල!R218,බදුල්ල!R219,බදුල්ල!R220,බදුල්ල!R221,බදුල්ල!R222,බදුල්ල!R223,බදුල්ල!R224,බදුල්ල!R225,බදුල්ල!R227,බදුල්ල!R228,බදුල්ල!R229,බදුල්ල!R230,බදුල්ල!R231,බදුල්ල!R232,බදුල්ල!R233,බදුල්ල!R234,බදුල්ල!R235,බදුල්ල!R236,බදුල්ල!R237,බදුල්ල!R238,බදුල්ල!R239,බදුල්ල!R240,බදුල්ල!R241,බදුල්ල!R242,බදුල්ල!R243,බදුල්ල!R244,බදුල්ල!R245,බදුල්ල!R246,බදුල්ල!R247,බදුල්ල!R248,බදුල්ල!R249,බදුල්ල!R250,බදුල්ල!R251,බදුල්ල!R252,බදුල්ල!R253,බදුල්ල!R254,බදුල්ල!R255,බදුල්ල!R256,බදුල්ල!R257,බදුල්ල!R258,බදුල්ල!R259,බදුල්ල!R260,බදුල්ල!R261,බදුල්ල!R262,බදුල්ල!R263,බදුල්ල!R264,බදුල්ල!R265,බදුල්ල!R266,බදුල්ල!R267,බදුල්ල!R268,බදුල්ල!R269,බදුල්ල!R270)</f>
        <v>0</v>
      </c>
      <c r="EH27" s="184">
        <f>SUM(බදුල්ල!S206,බදුල්ල!S207,බදුල්ල!S208,බදුල්ල!S209,බදුල්ල!S210,බදුල්ල!S211,බදුල්ල!S212,බදුල්ල!S213,බදුල්ල!S214,බදුල්ල!S215,බදුල්ල!S217,බදුල්ල!S218,බදුල්ල!S219,බදුල්ල!S220,බදුල්ල!S221,බදුල්ල!S222,බදුල්ල!S223,බදුල්ල!S224,බදුල්ල!S225,බදුල්ල!S227,බදුල්ල!S228,බදුල්ල!S229,බදුල්ල!S230,බදුල්ල!S231,බදුල්ල!S232,බදුල්ල!S233,බදුල්ල!S234,බදුල්ල!S235,බදුල්ල!S236,බදුල්ල!S237,බදුල්ල!S238,බදුල්ල!S239,බදුල්ල!S240,බදුල්ල!S241,බදුල්ල!S242,බදුල්ල!S243,බදුල්ල!S244,බදුල්ල!S245,බදුල්ල!S246,බදුල්ල!S247,බදුල්ල!S248,බදුල්ල!S249,බදුල්ල!S250,බදුල්ල!S251,බදුල්ල!S252,බදුල්ල!S253,බදුල්ල!S254,බදුල්ල!S255,බදුල්ල!S256,බදුල්ල!S257,බදුල්ල!S258,බදුල්ල!S259,බදුල්ල!S260,බදුල්ල!S261,බදුල්ල!S262,බදුල්ල!S263,බදුල්ල!S264,බදුල්ල!S265,බදුල්ල!S266,බදුල්ල!S267,බදුල්ල!S268,බදුල්ල!S269,බදුල්ල!S270)</f>
        <v>5</v>
      </c>
      <c r="EI27" s="184">
        <f>SUM(බදුල්ල!T206,බදුල්ල!T207,බදුල්ල!T208,බදුල්ල!T209,බදුල්ල!T210,බදුල්ල!T211,බදුල්ල!T212,බදුල්ල!T213,බදුල්ල!T214,බදුල්ල!T215,බදුල්ල!T217,බදුල්ල!T218,බදුල්ල!T219,බදුල්ල!T220,බදුල්ල!T221,බදුල්ල!T222,බදුල්ල!T223,බදුල්ල!T224,බදුල්ල!T225,බදුල්ල!T227,බදුල්ල!T228,බදුල්ල!T229,බදුල්ල!T230,බදුල්ල!T231,බදුල්ල!T232,බදුල්ල!T233,බදුල්ල!T234,බදුල්ල!T235,බදුල්ල!T236,බදුල්ල!T237,බදුල්ල!T238,බදුල්ල!T239,බදුල්ල!T240,බදුල්ල!T241,බදුල්ල!T242,බදුල්ල!T243,බදුල්ල!T244,බදුල්ල!T245,බදුල්ල!T246,බදුල්ල!T247,බදුල්ල!T248,බදුල්ල!T249,බදුල්ල!T250,බදුල්ල!T251,බදුල්ල!T252,බදුල්ල!T253,බදුල්ල!T254,බදුල්ල!T255,බදුල්ල!T256,බදුල්ල!T257,බදුල්ල!T258,බදුල්ල!T259,බදුල්ල!T260,බදුල්ල!T261,බදුල්ල!T262,බදුල්ල!T263,බදුල්ල!T264,බදුල්ල!T265,බදුල්ල!T266,බදුල්ල!T267,බදුල්ල!T268,බදුල්ල!T269,බදුල්ල!T270)</f>
        <v>0</v>
      </c>
      <c r="EJ27" s="184">
        <f>SUM(බදුල්ල!U206,බදුල්ල!U207,බදුල්ල!U208,බදුල්ල!U209,බදුල්ල!U210,බදුල්ල!U211,බදුල්ල!U212,බදුල්ල!U213,බදුල්ල!U214,බදුල්ල!U215,බදුල්ල!U217,බදුල්ල!U218,බදුල්ල!U219,බදුල්ල!U220,බදුල්ල!U221,බදුල්ල!U222,බදුල්ල!U223,බදුල්ල!U224,බදුල්ල!U225,බදුල්ල!U227,බදුල්ල!U228,බදුල්ල!U229,බදුල්ල!U230,බදුල්ල!U231,බදුල්ල!U232,බදුල්ල!U233,බදුල්ල!U234,බදුල්ල!U235,බදුල්ල!U236,බදුල්ල!U237,බදුල්ල!U238,බදුල්ල!U239,බදුල්ල!U240,බදුල්ල!U241,බදුල්ල!U242,බදුල්ල!U243,බදුල්ල!U244,බදුල්ල!U245,බදුල්ල!U246,බදුල්ල!U247,බදුල්ල!U248,බදුල්ල!U249,බදුල්ල!U250,බදුල්ල!U251,බදුල්ල!U252,බදුල්ල!U253,බදුල්ල!U254,බදුල්ල!U255,බදුල්ල!U256,බදුල්ල!U257,බදුල්ල!U258,බදුල්ල!U259,බදුල්ල!U260,බදුල්ල!U261,බදුල්ල!U262,බදුල්ල!U263,බදුල්ල!U264,බදුල්ල!U265,බදුල්ල!U266,බදුල්ල!U267,බදුල්ල!U268,බදුල්ල!U269,බදුල්ල!U270)</f>
        <v>2</v>
      </c>
      <c r="EK27" s="184">
        <f>SUM(බදුල්ල!V206,බදුල්ල!V207,බදුල්ල!V208,බදුල්ල!V209,බදුල්ල!V210,බදුල්ල!V211,බදුල්ල!V212,බදුල්ල!V213,බදුල්ල!V214,බදුල්ල!V215,බදුල්ල!V217,බදුල්ල!V218,බදුල්ල!V219,බදුල්ල!V220,බදුල්ල!V221,බදුල්ල!V222,බදුල්ල!V223,බදුල්ල!V224,බදුල්ල!V225,බදුල්ල!V227,බදුල්ල!V228,බදුල්ල!V229,බදුල්ල!V230,බදුල්ල!V231,බදුල්ල!V232,බදුල්ල!V233,බදුල්ල!V234,බදුල්ල!V235,බදුල්ල!V236,බදුල්ල!V237,බදුල්ල!V238,බදුල්ල!V239,බදුල්ල!V240,බදුල්ල!V241,බදුල්ල!V242,බදුල්ල!V243,බදුල්ල!V244,බදුල්ල!V245,බදුල්ල!V246,බදුල්ල!V247,බදුල්ල!V248,බදුල්ල!V249,බදුල්ල!V250,බදුල්ල!V251,බදුල්ල!V252,බදුල්ල!V253,බදුල්ල!V254,බදුල්ල!V255,බදුල්ල!V256,බදුල්ල!V257,බදුල්ල!V258,බදුල්ල!V259,බදුල්ල!V260,බදුල්ල!V261,බදුල්ල!V262,බදුල්ල!V263,බදුල්ල!V264,බදුල්ල!V265,බදුල්ල!V266,බදුල්ල!V267,බදුල්ල!V268,බදුල්ල!V269,බදුල්ල!V270)</f>
        <v>0</v>
      </c>
      <c r="EL27" s="184">
        <f>SUM(බදුල්ල!W206,බදුල්ල!W207,බදුල්ල!W208,බදුල්ල!W209,බදුල්ල!W210,බදුල්ල!W211,බදුල්ල!W212,බදුල්ල!W213,බදුල්ල!W214,බදුල්ල!W215,බදුල්ල!W217,බදුල්ල!W218,බදුල්ල!W219,බදුල්ල!W220,බදුල්ල!W221,බදුල්ල!W222,බදුල්ල!W223,බදුල්ල!W224,බදුල්ල!W225,බදුල්ල!W227,බදුල්ල!W228,බදුල්ල!W229,බදුල්ල!W230,බදුල්ල!W231,බදුල්ල!W232,බදුල්ල!W233,බදුල්ල!W234,බදුල්ල!W235,බදුල්ල!W236,බදුල්ල!W237,බදුල්ල!W238,බදුල්ල!W239,බදුල්ල!W240,බදුල්ල!W241,බදුල්ල!W242,බදුල්ල!W243,බදුල්ල!W244,බදුල්ල!W245,බදුල්ල!W246,බදුල්ල!W247,බදුල්ල!W248,බදුල්ල!W249,බදුල්ල!W250,බදුල්ල!W251,බදුල්ල!W252,බදුල්ල!W253,බදුල්ල!W254,බදුල්ල!W255,බදුල්ල!W256,බදුල්ල!W257,බදුල්ල!W258,බදුල්ල!W259,බදුල්ල!W260,බදුල්ල!W261,බදුල්ල!W262,බදුල්ල!W263,බදුල්ල!W264,බදුල්ල!W265,බදුල්ල!W266,බදුල්ල!W267,බදුල්ල!W268,බදුල්ල!W269,බදුල්ල!W270)</f>
        <v>0</v>
      </c>
      <c r="EM27" s="184">
        <f>SUM(බදුල්ල!X206,බදුල්ල!X207,බදුල්ල!X208,බදුල්ල!X209,බදුල්ල!X210,බදුල්ල!X211,බදුල්ල!X212,බදුල්ල!X213,බදුල්ල!X214,බදුල්ල!X215,බදුල්ල!X217,බදුල්ල!X218,බදුල්ල!X219,බදුල්ල!X220,බදුල්ල!X221,බදුල්ල!X222,බදුල්ල!X223,බදුල්ල!X224,බදුල්ල!X225,බදුල්ල!X227,බදුල්ල!X228,බදුල්ල!X229,බදුල්ල!X230,බදුල්ල!X231,බදුල්ල!X232,බදුල්ල!X233,බදුල්ල!X234,බදුල්ල!X235,බදුල්ල!X236,බදුල්ල!X237,බදුල්ල!X238,බදුල්ල!X239,බදුල්ල!X240,බදුල්ල!X241,බදුල්ල!X242,බදුල්ල!X243,බදුල්ල!X244,බදුල්ල!X245,බදුල්ල!X246,බදුල්ල!X247,බදුල්ල!X248,බදුල්ල!X249,බදුල්ල!X250,බදුල්ල!X251,බදුල්ල!X252,බදුල්ල!X253,බදුල්ල!X254,බදුල්ල!X255,බදුල්ල!X256,බදුල්ල!X257,බදුල්ල!X258,බදුල්ල!X259,බදුල්ල!X260,බදුල්ල!X261,බදුල්ල!X262,බදුල්ල!X263,බදුල්ල!X264,බදුල්ල!X265,බදුල්ල!X266,බදුල්ල!X267,බදුල්ල!X268,බදුල්ල!X269,බදුල්ල!X270)</f>
        <v>6</v>
      </c>
      <c r="EN27" s="184">
        <f>SUM(බදුල්ල!Y206,බදුල්ල!Y207,බදුල්ල!Y208,බදුල්ල!Y209,බදුල්ල!Y210,බදුල්ල!Y211,බදුල්ල!Y212,බදුල්ල!Y213,බදුල්ල!Y214,බදුල්ල!Y215,බදුල්ල!Y217,බදුල්ල!Y218,බදුල්ල!Y219,බදුල්ල!Y220,බදුල්ල!Y221,බදුල්ල!Y222,බදුල්ල!Y223,බදුල්ල!Y224,බදුල්ල!Y225,බදුල්ල!Y227,බදුල්ල!Y228,බදුල්ල!Y229,බදුල්ල!Y230,බදුල්ල!Y231,බදුල්ල!Y232,බදුල්ල!Y233,බදුල්ල!Y234,බදුල්ල!Y235,බදුල්ල!Y236,බදුල්ල!Y237,බදුල්ල!Y238,බදුල්ල!Y239,බදුල්ල!Y240,බදුල්ල!Y241,බදුල්ල!Y242,බදුල්ල!Y243,බදුල්ල!Y244,බදුල්ල!Y245,බදුල්ල!Y246,බදුල්ල!Y247,බදුල්ල!Y248,බදුල්ල!Y249,බදුල්ල!Y250,බදුල්ල!Y251,බදුල්ල!Y252,බදුල්ල!Y253,බදුල්ල!Y254,බදුල්ල!Y255,බදුල්ල!Y256,බදුල්ල!Y257,බදුල්ල!Y258,බදුල්ල!Y259,බදුල්ල!Y260,බදුල්ල!Y261,බදුල්ල!Y262,බදුල්ල!Y263,බදුල්ල!Y264,බදුල්ල!Y265,බදුල්ල!Y266,බදුල්ල!Y267,බදුල්ල!Y268,බදුල්ල!Y269,බදුල්ල!Y270)</f>
        <v>0</v>
      </c>
      <c r="EP27" s="184">
        <v>1</v>
      </c>
      <c r="EQ27" s="778" t="s">
        <v>148</v>
      </c>
      <c r="ER27" s="346" t="s">
        <v>90</v>
      </c>
      <c r="ES27" s="350">
        <f>SUM(EV27:FE27)</f>
        <v>92</v>
      </c>
      <c r="ET27" s="359">
        <f>SUM(EQ70)/1000000</f>
        <v>92</v>
      </c>
      <c r="EU27" s="184">
        <f>SUM(ET70)/1000000</f>
        <v>0</v>
      </c>
      <c r="EV27" s="184">
        <f>SUM(හාලිඇල!O163,හාලිඇල!O164,හාලිඇල!O165,හාලිඇල!O166,හාලිඇල!O167,හාලිඇල!O168,හාලිඇල!O169,හාලිඇල!O170,හාලිඇල!O171,හාලිඇල!O172,හාලිඇල!O173,හාලිඇල!O174,හාලිඇල!O175,හාලිඇල!O176,හාලිඇල!O177,හාලිඇල!O178,හාලිඇල!O179,හාලිඇල!O180,හාලිඇල!O181,හාලිඇල!O182,හාලිඇල!O183,හාලිඇල!O184,හාලිඇල!O185,හාලිඇල!O186,හාලිඇල!O187,හාලිඇල!O188,හාලිඇල!O189,හාලිඇල!O190,හාලිඇල!O191,හාලිඇල!O192,හාලිඇල!O193,හාලිඇල!O194,හාලිඇල!O195,හාලිඇල!O196,හාලිඇල!O197,හාලිඇල!O198,හාලිඇල!O199,හාලිඇල!O200,හාලිඇල!O201,හාලිඇල!O202,හාලිඇල!O203,හාලිඇල!O204,හාලිඇල!O205,හාලිඇල!O206,හාලිඇල!O207,හාලිඇල!O208,හාලිඇල!O209,හාලිඇල!O210,හාලිඇල!O211,හාලිඇල!O212,හාලිඇල!O213,හාලිඇල!O214,හාලිඇල!O215,හාලිඇල!O216,හාලිඇල!O217,හාලිඇල!O218,හාලිඇල!O219,හාලිඇල!O220,හාලිඇල!O221,හාලිඇල!O222,හාලිඇල!O223,හාලිඇල!O224,හාලිඇල!O225,හාලිඇල!O226,හාලිඇල!O227,හාලිඇල!O228,හාලිඇල!O229,හාලිඇල!O230,හාලිඇල!O231,හාලිඇල!O232,හාලිඇල!O233,හාලිඇල!O234,හාලිඇල!O235,හාලිඇල!O236,හාලිඇල!O237,හාලිඇල!O238,හාලිඇල!O239,හාලිඇල!O240,හාලිඇල!O241,හාලිඇල!O242,හාලිඇල!O243,හාලිඇල!O244,හාලිඇල!O245,හාලිඇල!O246,හාලිඇල!O247,හාලිඇල!O248,හාලිඇල!O249,හාලිඇල!O250,හාලිඇල!O251,හාලිඇල!O252,හාලිඇල!O253,හාලිඇල!O254)</f>
        <v>85</v>
      </c>
      <c r="EW27" s="184">
        <f>SUM(හාලිඇල!P163,හාලිඇල!P164,හාලිඇල!P165,හාලිඇල!P166,හාලිඇල!P167,හාලිඇල!P168,හාලිඇල!P169,හාලිඇල!P170,හාලිඇල!P171,හාලිඇල!P172,හාලිඇල!P173,හාලිඇල!P174,හාලිඇල!P175,හාලිඇල!P176,හාලිඇල!P177,හාලිඇල!P178,හාලිඇල!P179,හාලිඇල!P180,හාලිඇල!P181,හාලිඇල!P182,හාලිඇල!P183,හාලිඇල!P184,හාලිඇල!P185,හාලිඇල!P186,හාලිඇල!P187,හාලිඇල!P188,හාලිඇල!P189,හාලිඇල!P190,හාලිඇල!P191,හාලිඇල!P192,හාලිඇල!P193,හාලිඇල!P194,හාලිඇල!P195,හාලිඇල!P196,හාලිඇල!P197,හාලිඇල!P198,හාලිඇල!P199,හාලිඇල!P200,හාලිඇල!P201,හාලිඇල!P202,හාලිඇල!P203,හාලිඇල!P204,හාලිඇල!P205,හාලිඇල!P206,හාලිඇල!P207,හාලිඇල!P208,හාලිඇල!P209,හාලිඇල!P210,හාලිඇල!P211,හාලිඇල!P212,හාලිඇල!P213,හාලිඇල!P214,හාලිඇල!P215,හාලිඇල!P216,හාලිඇල!P217,හාලිඇල!P218,හාලිඇල!P219,හාලිඇල!P220,හාලිඇල!P221,හාලිඇල!P222,හාලිඇල!P223,හාලිඇල!P224,හාලිඇල!P225,හාලිඇල!P226,හාලිඇල!P227,හාලිඇල!P228,හාලිඇල!P229,හාලිඇල!P230,හාලිඇල!P231,හාලිඇල!P232,හාලිඇල!P233,හාලිඇල!P234,හාලිඇල!P235,හාලිඇල!P236,හාලිඇල!P237,හාලිඇල!P238,හාලිඇල!P239,හාලිඇල!P240,හාලිඇල!P241,හාලිඇල!P242,හාලිඇල!P243,හාලිඇල!P244,හාලිඇල!P245,හාලිඇල!P246,හාලිඇල!P247,හාලිඇල!P248,හාලිඇල!P249,හාලිඇල!P250,හාලිඇල!P251,හාලිඇල!P252,හාලිඇල!P253,හාලිඇල!P254)</f>
        <v>3</v>
      </c>
      <c r="EX27" s="184">
        <f>SUM(හාලිඇල!Q163,හාලිඇල!Q164,හාලිඇල!Q165,හාලිඇල!Q166,හාලිඇල!Q167,හාලිඇල!Q168,හාලිඇල!Q169,හාලිඇල!Q170,හාලිඇල!Q171,හාලිඇල!Q172,හාලිඇල!Q173,හාලිඇල!Q174,හාලිඇල!Q175,හාලිඇල!Q176,හාලිඇල!Q177,හාලිඇල!Q178,හාලිඇල!Q179,හාලිඇල!Q180,හාලිඇල!Q181,හාලිඇල!Q182,හාලිඇල!Q183,හාලිඇල!Q184,හාලිඇල!Q185,හාලිඇල!Q186,හාලිඇල!Q187,හාලිඇල!Q188,හාලිඇල!Q189,හාලිඇල!Q190,හාලිඇල!Q191,හාලිඇල!Q192,හාලිඇල!Q193,හාලිඇල!Q194,හාලිඇල!Q195,හාලිඇල!Q196,හාලිඇල!Q197,හාලිඇල!Q198,හාලිඇල!Q199,හාලිඇල!Q200,හාලිඇල!Q201,හාලිඇල!Q202,හාලිඇල!Q203,හාලිඇල!Q204,හාලිඇල!Q205,හාලිඇල!Q206,හාලිඇල!Q207,හාලිඇල!Q208,හාලිඇල!Q209,හාලිඇල!Q210,හාලිඇල!Q211,හාලිඇල!Q212,හාලිඇල!Q213,හාලිඇල!Q214,හාලිඇල!Q215,හාලිඇල!Q216,හාලිඇල!Q217,හාලිඇල!Q218,හාලිඇල!Q219,හාලිඇල!Q220,හාලිඇල!Q221,හාලිඇල!Q222,හාලිඇල!Q223,හාලිඇල!Q224,හාලිඇල!Q225,හාලිඇල!Q226,හාලිඇල!Q227,හාලිඇල!Q228,හාලිඇල!Q229,හාලිඇල!Q230,හාලිඇල!Q231,හාලිඇල!Q232,හාලිඇල!Q233,හාලිඇල!Q234,හාලිඇල!Q235,හාලිඇල!Q236,හාලිඇල!Q237,හාලිඇල!Q238,හාලිඇල!Q239,හාලිඇල!Q240,හාලිඇල!Q241,හාලිඇල!Q242,හාලිඇල!Q243,හාලිඇල!Q244,හාලිඇල!Q245,හාලිඇල!Q246,හාලිඇල!Q247,හාලිඇල!Q248,හාලිඇල!Q249,හාලිඇල!Q250,හාලිඇල!Q251,හාලිඇල!Q252,හාලිඇල!Q253,හාලිඇල!Q254)</f>
        <v>0</v>
      </c>
      <c r="EY27" s="184">
        <f>SUM(හාලිඇල!R163,හාලිඇල!R164,හාලිඇල!R165,හාලිඇල!R166,හාලිඇල!R167,හාලිඇල!R168,හාලිඇල!R169,හාලිඇල!R170,හාලිඇල!R171,හාලිඇල!R172,හාලිඇල!R173,හාලිඇල!R174,හාලිඇල!R175,හාලිඇල!R176,හාලිඇල!R177,හාලිඇල!R178,හාලිඇල!R179,හාලිඇල!R180,හාලිඇල!R181,හාලිඇල!R182,හාලිඇල!R183,හාලිඇල!R184,හාලිඇල!R185,හාලිඇල!R186,හාලිඇල!R187,හාලිඇල!R188,හාලිඇල!R189,හාලිඇල!R190,හාලිඇල!R191,හාලිඇල!R192,හාලිඇල!R193,හාලිඇල!R194,හාලිඇල!R195,හාලිඇල!R196,හාලිඇල!R197,හාලිඇල!R198,හාලිඇල!R199,හාලිඇල!R200,හාලිඇල!R201,හාලිඇල!R202,හාලිඇල!R203,හාලිඇල!R204,හාලිඇල!R205,හාලිඇල!R206,හාලිඇල!R207,හාලිඇල!R208,හාලිඇල!R209,හාලිඇල!R210,හාලිඇල!R211,හාලිඇල!R212,හාලිඇල!R213,හාලිඇල!R214,හාලිඇල!R215,හාලිඇල!R216,හාලිඇල!R217,හාලිඇල!R218,හාලිඇල!R219,හාලිඇල!R220,හාලිඇල!R221,හාලිඇල!R222,හාලිඇල!R223,හාලිඇල!R224,හාලිඇල!R225,හාලිඇල!R226,හාලිඇල!R227,හාලිඇල!R228,හාලිඇල!R229,හාලිඇල!R230,හාලිඇල!R231,හාලිඇල!R232,හාලිඇල!R233,හාලිඇල!R234,හාලිඇල!R235,හාලිඇල!R236,හාලිඇල!R237,හාලිඇල!R238,හාලිඇල!R239,හාලිඇල!R240,හාලිඇල!R241,හාලිඇල!R242,හාලිඇල!R243,හාලිඇල!R244,හාලිඇල!R245,හාලිඇල!R246,හාලිඇල!R247,හාලිඇල!R248,හාලිඇල!R249,හාලිඇල!R250,හාලිඇල!R251,හාලිඇල!R252,හාලිඇල!R253,හාලිඇල!R254)</f>
        <v>0</v>
      </c>
      <c r="EZ27" s="184">
        <f>SUM(හාලිඇල!S163,හාලිඇල!S164,හාලිඇල!S165,හාලිඇල!S166,හාලිඇල!S167,හාලිඇල!S168,හාලිඇල!S169,හාලිඇල!S170,හාලිඇල!S171,හාලිඇල!S172,හාලිඇල!S173,හාලිඇල!S174,හාලිඇල!S175,හාලිඇල!S176,හාලිඇල!S177,හාලිඇල!S178,හාලිඇල!S179,හාලිඇල!S180,හාලිඇල!S181,හාලිඇල!S182,හාලිඇල!S183,හාලිඇල!S184,හාලිඇල!S185,හාලිඇල!S186,හාලිඇල!S187,හාලිඇල!S188,හාලිඇල!S189,හාලිඇල!S190,හාලිඇල!S191,හාලිඇල!S192,හාලිඇල!S193,හාලිඇල!S194,හාලිඇල!S195,හාලිඇල!S196,හාලිඇල!S197,හාලිඇල!S198,හාලිඇල!S199,හාලිඇල!S200,හාලිඇල!S201,හාලිඇල!S202,හාලිඇල!S203,හාලිඇල!S204,හාලිඇල!S205,හාලිඇල!S206,හාලිඇල!S207,හාලිඇල!S208,හාලිඇල!S209,හාලිඇල!S210,හාලිඇල!S211,හාලිඇල!S212,හාලිඇල!S213,හාලිඇල!S214,හාලිඇල!S215,හාලිඇල!S216,හාලිඇල!S217,හාලිඇල!S218,හාලිඇල!S219,හාලිඇල!S220,හාලිඇල!S221,හාලිඇල!S222,හාලිඇල!S223,හාලිඇල!S224,හාලිඇල!S225,හාලිඇල!S226,හාලිඇල!S227,හාලිඇල!S228,හාලිඇල!S229,හාලිඇල!S230,හාලිඇල!S231,හාලිඇල!S232,හාලිඇල!S233,හාලිඇල!S234,හාලිඇල!S235,හාලිඇල!S236,හාලිඇල!S237,හාලිඇල!S238,හාලිඇල!S239,හාලිඇල!S240,හාලිඇල!S241,හාලිඇල!S242,හාලිඇල!S243,හාලිඇල!S244,හාලිඇල!S245,හාලිඇල!S246,හාලිඇල!S247,හාලිඇල!S248,හාලිඇල!S249,හාලිඇල!S250,හාලිඇල!S251,හාලිඇල!S252,හාලිඇල!S253,හාලිඇල!S254)</f>
        <v>0</v>
      </c>
      <c r="FA27" s="184">
        <f>SUM(හාලිඇල!T163,හාලිඇල!T164,හාලිඇල!T165,හාලිඇල!T166,හාලිඇල!T167,හාලිඇල!T168,හාලිඇල!T169,හාලිඇල!T170,හාලිඇල!T171,හාලිඇල!T172,හාලිඇල!T173,හාලිඇල!T174,හාලිඇල!T175,හාලිඇල!T176,හාලිඇල!T177,හාලිඇල!T178,හාලිඇල!T179,හාලිඇල!T180,හාලිඇල!T181,හාලිඇල!T182,හාලිඇල!T183,හාලිඇල!T184,හාලිඇල!T185,හාලිඇල!T186,හාලිඇල!T187,හාලිඇල!T188,හාලිඇල!T189,හාලිඇල!T190,හාලිඇල!T191,හාලිඇල!T192,හාලිඇල!T193,හාලිඇල!T194,හාලිඇල!T195,හාලිඇල!T196,හාලිඇල!T197,හාලිඇල!T198,හාලිඇල!T199,හාලිඇල!T200,හාලිඇල!T201,හාලිඇල!T202,හාලිඇල!T203,හාලිඇල!T204,හාලිඇල!T205,හාලිඇල!T206,හාලිඇල!T207,හාලිඇල!T208,හාලිඇල!T209,හාලිඇල!T210,හාලිඇල!T211,හාලිඇල!T212,හාලිඇල!T213,හාලිඇල!T214,හාලිඇල!T215,හාලිඇල!T216,හාලිඇල!T217,හාලිඇල!T218,හාලිඇල!T219,හාලිඇල!T220,හාලිඇල!T221,හාලිඇල!T222,හාලිඇල!T223,හාලිඇල!T224,හාලිඇල!T225,හාලිඇල!T226,හාලිඇල!T227,හාලිඇල!T228,හාලිඇල!T229,හාලිඇල!T230,හාලිඇල!T231,හාලිඇල!T232,හාලිඇල!T233,හාලිඇල!T234,හාලිඇල!T235,හාලිඇල!T236,හාලිඇල!T237,හාලිඇල!T238,හාලිඇල!T239,හාලිඇල!T240,හාලිඇල!T241,හාලිඇල!T242,හාලිඇල!T243,හාලිඇල!T244,හාලිඇල!T245,හාලිඇල!T246,හාලිඇල!T247,හාලිඇල!T248,හාලිඇල!T249,හාලිඇල!T250,හාලිඇල!T251,හාලිඇල!T252,හාලිඇල!T253,හාලිඇල!T254)</f>
        <v>0</v>
      </c>
      <c r="FB27" s="184">
        <f>SUM(හාලිඇල!U163,හාලිඇල!U164,හාලිඇල!U165,හාලිඇල!U166,හාලිඇල!U167,හාලිඇල!U168,හාලිඇල!U169,හාලිඇල!U170,හාලිඇල!U171,හාලිඇල!U172,හාලිඇල!U173,හාලිඇල!U174,හාලිඇල!U175,හාලිඇල!U176,හාලිඇල!U177,හාලිඇල!U178,හාලිඇල!U179,හාලිඇල!U180,හාලිඇල!U181,හාලිඇල!U182,හාලිඇල!U183,හාලිඇල!U184,හාලිඇල!U185,හාලිඇල!U186,හාලිඇල!U187,හාලිඇල!U188,හාලිඇල!U189,හාලිඇල!U190,හාලිඇල!U191,හාලිඇල!U192,හාලිඇල!U193,හාලිඇල!U194,හාලිඇල!U195,හාලිඇල!U196,හාලිඇල!U197,හාලිඇල!U198,හාලිඇල!U199,හාලිඇල!U200,හාලිඇල!U201,හාලිඇල!U202,හාලිඇල!U203,හාලිඇල!U204,හාලිඇල!U205,හාලිඇල!U206,හාලිඇල!U207,හාලිඇල!U208,හාලිඇල!U209,හාලිඇල!U210,හාලිඇල!U211,හාලිඇල!U212,හාලිඇල!U213,හාලිඇල!U214,හාලිඇල!U215,හාලිඇල!U216,හාලිඇල!U217,හාලිඇල!U218,හාලිඇල!U219,හාලිඇල!U220,හාලිඇල!U221,හාලිඇල!U222,හාලිඇල!U223,හාලිඇල!U224,හාලිඇල!U225,හාලිඇල!U226,හාලිඇල!U227,හාලිඇල!U228,හාලිඇල!U229,හාලිඇල!U230,හාලිඇල!U231,හාලිඇල!U232,හාලිඇල!U233,හාලිඇල!U234,හාලිඇල!U235,හාලිඇල!U236,හාලිඇල!U237,හාලිඇල!U238,හාලිඇල!U239,හාලිඇල!U240,හාලිඇල!U241,හාලිඇල!U242,හාලිඇල!U243,හාලිඇල!U244,හාලිඇල!U245,හාලිඇල!U246,හාලිඇල!U247,හාලිඇල!U248,හාලිඇල!U249,හාලිඇල!U250,හාලිඇල!U251,හාලිඇල!U252,හාලිඇල!U253,හාලිඇල!U254)</f>
        <v>0</v>
      </c>
      <c r="FC27" s="184">
        <f>SUM(හාලිඇල!V163,හාලිඇල!V164,හාලිඇල!V165,හාලිඇල!V166,හාලිඇල!V167,හාලිඇල!V168,හාලිඇල!V169,හාලිඇල!V170,හාලිඇල!V171,හාලිඇල!V172,හාලිඇල!V173,හාලිඇල!V174,හාලිඇල!V175,හාලිඇල!V176,හාලිඇල!V177,හාලිඇල!V178,හාලිඇල!V179,හාලිඇල!V180,හාලිඇල!V181,හාලිඇල!V182,හාලිඇල!V183,හාලිඇල!V184,හාලිඇල!V185,හාලිඇල!V186,හාලිඇල!V187,හාලිඇල!V188,හාලිඇල!V189,හාලිඇල!V190,හාලිඇල!V191,හාලිඇල!V192,හාලිඇල!V193,හාලිඇල!V194,හාලිඇල!V195,හාලිඇල!V196,හාලිඇල!V197,හාලිඇල!V198,හාලිඇල!V199,හාලිඇල!V200,හාලිඇල!V201,හාලිඇල!V202,හාලිඇල!V203,හාලිඇල!V204,හාලිඇල!V205,හාලිඇල!V206,හාලිඇල!V207,හාලිඇල!V208,හාලිඇල!V209,හාලිඇල!V210,හාලිඇල!V211,හාලිඇල!V212,හාලිඇල!V213,හාලිඇල!V214,හාලිඇල!V215,හාලිඇල!V216,හාලිඇල!V217,හාලිඇල!V218,හාලිඇල!V219,හාලිඇල!V220,හාලිඇල!V221,හාලිඇල!V222,හාලිඇල!V223,හාලිඇල!V224,හාලිඇල!V225,හාලිඇල!V226,හාලිඇල!V227,හාලිඇල!V228,හාලිඇල!V229,හාලිඇල!V230,හාලිඇල!V231,හාලිඇල!V232,හාලිඇල!V233,හාලිඇල!V234,හාලිඇල!V235,හාලිඇල!V236,හාලිඇල!V237,හාලිඇල!V238,හාලිඇල!V239,හාලිඇල!V240,හාලිඇල!V241,හාලිඇල!V242,හාලිඇල!V243,හාලිඇල!V244,හාලිඇල!V245,හාලිඇල!V246,හාලිඇල!V247,හාලිඇල!V248,හාලිඇල!V249,හාලිඇල!V250,හාලිඇල!V251,හාලිඇල!V252,හාලිඇල!V253,හාලිඇල!V254)</f>
        <v>1</v>
      </c>
      <c r="FD27" s="184">
        <f>SUM(හාලිඇල!W163,හාලිඇල!W164,හාලිඇල!W165,හාලිඇල!W166,හාලිඇල!W167,හාලිඇල!W168,හාලිඇල!W169,හාලිඇල!W170,හාලිඇල!W171,හාලිඇල!W172,හාලිඇල!W173,හාලිඇල!W174,හාලිඇල!W175,හාලිඇල!W176,හාලිඇල!W177,හාලිඇල!W178,හාලිඇල!W179,හාලිඇල!W180,හාලිඇල!W181,හාලිඇල!W182,හාලිඇල!W183,හාලිඇල!W184,හාලිඇල!W185,හාලිඇල!W186,හාලිඇල!W187,හාලිඇල!W188,හාලිඇල!W189,හාලිඇල!W190,හාලිඇල!W191,හාලිඇල!W192,හාලිඇල!W193,හාලිඇල!W194,හාලිඇල!W195,හාලිඇල!W196,හාලිඇල!W197,හාලිඇල!W198,හාලිඇල!W199,හාලිඇල!W200,හාලිඇල!W201,හාලිඇල!W202,හාලිඇල!W203,හාලිඇල!W204,හාලිඇල!W205,හාලිඇල!W206,හාලිඇල!W207,හාලිඇල!W208,හාලිඇල!W209,හාලිඇල!W210,හාලිඇල!W211,හාලිඇල!W212,හාලිඇල!W213,හාලිඇල!W214,හාලිඇල!W215,හාලිඇල!W216,හාලිඇල!W217,හාලිඇල!W218,හාලිඇල!W219,හාලිඇල!W220,හාලිඇල!W221,හාලිඇල!W222,හාලිඇල!W223,හාලිඇල!W224,හාලිඇල!W225,හාලිඇල!W226,හාලිඇල!W227,හාලිඇල!W228,හාලිඇල!W229,හාලිඇල!W230,හාලිඇල!W231,හාලිඇල!W232,හාලිඇල!W233,හාලිඇල!W234,හාලිඇල!W235,හාලිඇල!W236,හාලිඇල!W237,හාලිඇල!W238,හාලිඇල!W239,හාලිඇල!W240,හාලිඇල!W241,හාලිඇල!W242,හාලිඇල!W243,හාලිඇල!W244,හාලිඇල!W245,හාලිඇල!W246,හාලිඇල!W247,හාලිඇල!W248,හාලිඇල!W249,හාලිඇල!W250,හාලිඇල!W251,හාලිඇල!W252,හාලිඇල!W253,හාලිඇල!W254)</f>
        <v>0</v>
      </c>
      <c r="FE27" s="184">
        <f>SUM(හාලිඇල!X163,හාලිඇල!X164,හාලිඇල!X165,හාලිඇල!X166,හාලිඇල!X167,හාලිඇල!X168,හාලිඇල!X169,හාලිඇල!X170,හාලිඇල!X171,හාලිඇල!X172,හාලිඇල!X173,හාලිඇල!X174,හාලිඇල!X175,හාලිඇල!X176,හාලිඇල!X177,හාලිඇල!X178,හාලිඇල!X179,හාලිඇල!X180,හාලිඇල!X181,හාලිඇල!X182,හාලිඇල!X183,හාලිඇල!X184,හාලිඇල!X185,හාලිඇල!X186,හාලිඇල!X187,හාලිඇල!X188,හාලිඇල!X189,හාලිඇල!X190,හාලිඇල!X191,හාලිඇල!X192,හාලිඇල!X193,හාලිඇල!X194,හාලිඇල!X195,හාලිඇල!X196,හාලිඇල!X197,හාලිඇල!X198,හාලිඇල!X199,හාලිඇල!X200,හාලිඇල!X201,හාලිඇල!X202,හාලිඇල!X203,හාලිඇල!X204,හාලිඇල!X205,හාලිඇල!X206,හාලිඇල!X207,හාලිඇල!X208,හාලිඇල!X209,හාලිඇල!X210,හාලිඇල!X211,හාලිඇල!X212,හාලිඇල!X213,හාලිඇල!X214,හාලිඇල!X215,හාලිඇල!X216,හාලිඇල!X217,හාලිඇල!X218,හාලිඇල!X219,හාලිඇල!X220,හාලිඇල!X221,හාලිඇල!X222,හාලිඇල!X223,හාලිඇල!X224,හාලිඇල!X225,හාලිඇල!X226,හාලිඇල!X227,හාලිඇල!X228,හාලිඇල!X229,හාලිඇල!X230,හාලිඇල!X231,හාලිඇල!X232,හාලිඇල!X233,හාලිඇල!X234,හාලිඇල!X235,හාලිඇල!X236,හාලිඇල!X237,හාලිඇල!X238,හාලිඇල!X239,හාලිඇල!X240,හාලිඇල!X241,හාලිඇල!X242,හාලිඇල!X243,හාලිඇල!X244,හාලිඇල!X245,හාලිඇල!X246,හාලිඇල!X247,හාලිඇල!X248,හාලිඇල!X249,හාලිඇල!X250,හාලිඇල!X251,හාලිඇල!X252,හාලිඇල!X253,හාලිඇල!X254)</f>
        <v>3</v>
      </c>
      <c r="FF27" s="184">
        <f>SUM(හාලිඇල!Y163,හාලිඇල!Y164,හාලිඇල!Y165,හාලිඇල!Y166,හාලිඇල!Y167,හාලිඇල!Y168,හාලිඇල!Y169,හාලිඇල!Y170,හාලිඇල!Y171,හාලිඇල!Y172,හාලිඇල!Y173,හාලිඇල!Y174,හාලිඇල!Y175,හාලිඇල!Y176,හාලිඇල!Y177,හාලිඇල!Y178,හාලිඇල!Y179,හාලිඇල!Y180,හාලිඇල!Y181,හාලිඇල!Y182,හාලිඇල!Y183,හාලිඇල!Y184,හාලිඇල!Y185,හාලිඇල!Y186,හාලිඇල!Y187,හාලිඇල!Y188,හාලිඇල!Y189,හාලිඇල!Y190,හාලිඇල!Y191,හාලිඇල!Y192,හාලිඇල!Y193,හාලිඇල!Y194,හාලිඇල!Y195,හාලිඇල!Y196,හාලිඇල!Y197,හාලිඇල!Y198,හාලිඇල!Y199,හාලිඇල!Y200,හාලිඇල!Y201,හාලිඇල!Y202,හාලිඇල!Y203,හාලිඇල!Y204,හාලිඇල!Y205,හාලිඇල!Y206,හාලිඇල!Y207,හාලිඇල!Y208,හාලිඇල!Y209,හාලිඇල!Y210,හාලිඇල!Y211,හාලිඇල!Y212,හාලිඇල!Y213,හාලිඇල!Y214,හාලිඇල!Y215,හාලිඇල!Y216,හාලිඇල!Y217,හාලිඇල!Y218,හාලිඇල!Y219,හාලිඇල!Y220,හාලිඇල!Y221,හාලිඇල!Y222,හාලිඇල!Y223,හාලිඇල!Y224,හාලිඇල!Y225,හාලිඇල!Y226,හාලිඇල!Y227,හාලිඇල!Y228,හාලිඇල!Y229,හාලිඇල!Y230,හාලිඇල!Y231,හාලිඇල!Y232,හාලිඇල!Y233,හාලිඇල!Y234,හාලිඇල!Y235,හාලිඇල!Y236,හාලිඇල!Y237,හාලිඇල!Y238,හාලිඇල!Y239,හාලිඇල!Y240,හාලිඇල!Y241,හාලිඇල!Y242,හාලිඇල!Y243,හාලිඇල!Y244,හාලිඇල!Y245,හාලිඇල!Y246,හාලිඇල!Y247,හාලිඇල!Y248,හාලිඇල!Y249,හාලිඇල!Y250,හාලිඇල!Y251,හාලිඇල!Y252,හාලිඇල!Y253,හාලිඇල!Y254)</f>
        <v>0</v>
      </c>
      <c r="FH27" s="184">
        <v>1</v>
      </c>
      <c r="FI27" s="778" t="s">
        <v>148</v>
      </c>
      <c r="FJ27" s="346" t="s">
        <v>90</v>
      </c>
      <c r="FK27" s="350">
        <f>SUM(FN27:FW27)</f>
        <v>83</v>
      </c>
      <c r="FL27" s="350">
        <f>SUM(FI73)/1000000</f>
        <v>100</v>
      </c>
      <c r="FM27" s="184">
        <f>SUM(FL73)/1000000</f>
        <v>0</v>
      </c>
      <c r="FN27" s="184">
        <f>SUM(ඌවපරණගම!O233,ඌවපරණගම!O234,ඌවපරණගම!O235,ඌවපරණගම!O236,ඌවපරණගම!O237,ඌවපරණගම!O238,ඌවපරණගම!O239,ඌවපරණගම!O240,ඌවපරණගම!O241,ඌවපරණගම!O242,ඌවපරණගම!O243,ඌවපරණගම!O244,ඌවපරණගම!O245,ඌවපරණගම!O246,ඌවපරණගම!O247,ඌවපරණගම!O248,ඌවපරණගම!O249,ඌවපරණගම!O250,ඌවපරණගම!O251,ඌවපරණගම!O252,ඌවපරණගම!O253,ඌවපරණගම!O254,ඌවපරණගම!O255,ඌවපරණගම!O256,ඌවපරණගම!O257,ඌවපරණගම!O258,ඌවපරණගම!O259,ඌවපරණගම!O260,ඌවපරණගම!O261,ඌවපරණගම!O262,ඌවපරණගම!O263,ඌවපරණගම!O264,ඌවපරණගම!O265,ඌවපරණගම!O266,ඌවපරණගම!O267,ඌවපරණගම!O268,ඌවපරණගම!O269,ඌවපරණගම!O270,ඌවපරණගම!O271,ඌවපරණගම!O272,ඌවපරණගම!O273,ඌවපරණගම!O274,ඌවපරණගම!O275,ඌවපරණගම!O276,ඌවපරණගම!O277,ඌවපරණගම!O278,ඌවපරණගම!O279,ඌවපරණගම!O280,ඌවපරණගම!O281,ඌවපරණගම!O282,ඌවපරණගම!O283,ඌවපරණගම!O284,ඌවපරණගම!O285,ඌවපරණගම!O286,ඌවපරණගම!O287,ඌවපරණගම!O288,ඌවපරණගම!O289,ඌවපරණගම!O290,ඌවපරණගම!O291,ඌවපරණගම!O292,ඌවපරණගම!O293,ඌවපරණගම!O294,ඌවපරණගම!O295,ඌවපරණගම!O296,ඌවපරණගම!O297,ඌවපරණගම!O298,ඌවපරණගම!O299,ඌවපරණගම!O300,ඌවපරණගම!O301,ඌවපරණගම!O302,ඌවපරණගම!O303,ඌවපරණගම!O304,ඌවපරණගම!O305,ඌවපරණගම!O306,ඌවපරණගම!O307,ඌවපරණගම!O308,ඌවපරණගම!O309,ඌවපරණගම!O310,ඌවපරණගම!O311,ඌවපරණගම!O312,ඌවපරණගම!O313,ඌවපරණගම!O314,ඌවපරණගම!O315)</f>
        <v>52</v>
      </c>
      <c r="FO27" s="184">
        <f>SUM(ඌවපරණගම!P233,ඌවපරණගම!P234,ඌවපරණගම!P235,ඌවපරණගම!P236,ඌවපරණගම!P237,ඌවපරණගම!P238,ඌවපරණගම!P239,ඌවපරණගම!P240,ඌවපරණගම!P241,ඌවපරණගම!P242,ඌවපරණගම!P243,ඌවපරණගම!P244,ඌවපරණගම!P245,ඌවපරණගම!P246,ඌවපරණගම!P247,ඌවපරණගම!P248,ඌවපරණගම!P249,ඌවපරණගම!P250,ඌවපරණගම!P251,ඌවපරණගම!P252,ඌවපරණගම!P253,ඌවපරණගම!P254,ඌවපරණගම!P255,ඌවපරණගම!P256,ඌවපරණගම!P257,ඌවපරණගම!P258,ඌවපරණගම!P259,ඌවපරණගම!P260,ඌවපරණගම!P261,ඌවපරණගම!P262,ඌවපරණගම!P263,ඌවපරණගම!P264,ඌවපරණගම!P265,ඌවපරණගම!P266,ඌවපරණගම!P267,ඌවපරණගම!P268,ඌවපරණගම!P269,ඌවපරණගම!P270,ඌවපරණගම!P271,ඌවපරණගම!P272,ඌවපරණගම!P273,ඌවපරණගම!P274,ඌවපරණගම!P275,ඌවපරණගම!P276,ඌවපරණගම!P277,ඌවපරණගම!P278,ඌවපරණගම!P279,ඌවපරණගම!P280,ඌවපරණගම!P281,ඌවපරණගම!P282,ඌවපරණගම!P283,ඌවපරණගම!P284,ඌවපරණගම!P285,ඌවපරණගම!P286,ඌවපරණගම!P287,ඌවපරණගම!P288,ඌවපරණගම!P289,ඌවපරණගම!P290,ඌවපරණගම!P291,ඌවපරණගම!P292,ඌවපරණගම!P293,ඌවපරණගම!P294,ඌවපරණගම!P295,ඌවපරණගම!P296,ඌවපරණගම!P297,ඌවපරණගම!P298,ඌවපරණගම!P299,ඌවපරණගම!P300,ඌවපරණගම!P301,ඌවපරණගම!P302,ඌවපරණගම!P303,ඌවපරණගම!P304,ඌවපරණගම!P305,ඌවපරණගම!P306,ඌවපරණගම!P307,ඌවපරණගම!P308,ඌවපරණගම!P309,ඌවපරණගම!P310,ඌවපරණගම!P311,ඌවපරණගම!P312,ඌවපරණගම!P313,ඌවපරණගම!P314,ඌවපරණගම!P315)</f>
        <v>13</v>
      </c>
      <c r="FP27" s="184">
        <f>SUM(ඌවපරණගම!Q233,ඌවපරණගම!Q234,ඌවපරණගම!Q235,ඌවපරණගම!Q236,ඌවපරණගම!Q237,ඌවපරණගම!Q238,ඌවපරණගම!Q239,ඌවපරණගම!Q240,ඌවපරණගම!Q241,ඌවපරණගම!Q242,ඌවපරණගම!Q243,ඌවපරණගම!Q244,ඌවපරණගම!Q245,ඌවපරණගම!Q246,ඌවපරණගම!Q247,ඌවපරණගම!Q248,ඌවපරණගම!Q249,ඌවපරණගම!Q250,ඌවපරණගම!Q251,ඌවපරණගම!Q252,ඌවපරණගම!Q253,ඌවපරණගම!Q254,ඌවපරණගම!Q255,ඌවපරණගම!Q256,ඌවපරණගම!Q257,ඌවපරණගම!Q258,ඌවපරණගම!Q259,ඌවපරණගම!Q260,ඌවපරණගම!Q261,ඌවපරණගම!Q262,ඌවපරණගම!Q263,ඌවපරණගම!Q264,ඌවපරණගම!Q265,ඌවපරණගම!Q266,ඌවපරණගම!Q267,ඌවපරණගම!Q268,ඌවපරණගම!Q269,ඌවපරණගම!Q270,ඌවපරණගම!Q271,ඌවපරණගම!Q272,ඌවපරණගම!Q273,ඌවපරණගම!Q274,ඌවපරණගම!Q275,ඌවපරණගම!Q276,ඌවපරණගම!Q277,ඌවපරණගම!Q278,ඌවපරණගම!Q279,ඌවපරණගම!Q280,ඌවපරණගම!Q281,ඌවපරණගම!Q282,ඌවපරණගම!Q283,ඌවපරණගම!Q284,ඌවපරණගම!Q285,ඌවපරණගම!Q286,ඌවපරණගම!Q287,ඌවපරණගම!Q288,ඌවපරණගම!Q289,ඌවපරණගම!Q290,ඌවපරණගම!Q291,ඌවපරණගම!Q292,ඌවපරණගම!Q293,ඌවපරණගම!Q294,ඌවපරණගම!Q295,ඌවපරණගම!Q296,ඌවපරණගම!Q297,ඌවපරණගම!Q298,ඌවපරණගම!Q299,ඌවපරණගම!Q300,ඌවපරණගම!Q301,ඌවපරණගම!Q302,ඌවපරණගම!Q303,ඌවපරණගම!Q304,ඌවපරණගම!Q305,ඌවපරණගම!Q306,ඌවපරණගම!Q307,ඌවපරණගම!Q308,ඌවපරණගම!Q309,ඌවපරණගම!Q310,ඌවපරණගම!Q311,ඌවපරණගම!Q312,ඌවපරණගම!Q313,ඌවපරණගම!Q314,ඌවපරණගම!Q315)</f>
        <v>0</v>
      </c>
      <c r="FQ27" s="184">
        <f>SUM(ඌවපරණගම!R233,ඌවපරණගම!R234,ඌවපරණගම!R235,ඌවපරණගම!R236,ඌවපරණගම!R237,ඌවපරණගම!R238,ඌවපරණගම!R239,ඌවපරණගම!R240,ඌවපරණගම!R241,ඌවපරණගම!R242,ඌවපරණගම!R243,ඌවපරණගම!R244,ඌවපරණගම!R245,ඌවපරණගම!R246,ඌවපරණගම!R247,ඌවපරණගම!R248,ඌවපරණගම!R249,ඌවපරණගම!R250,ඌවපරණගම!R251,ඌවපරණගම!R252,ඌවපරණගම!R253,ඌවපරණගම!R254,ඌවපරණගම!R255,ඌවපරණගම!R256,ඌවපරණගම!R257,ඌවපරණගම!R258,ඌවපරණගම!R259,ඌවපරණගම!R260,ඌවපරණගම!R261,ඌවපරණගම!R262,ඌවපරණගම!R263,ඌවපරණගම!R264,ඌවපරණගම!R265,ඌවපරණගම!R266,ඌවපරණගම!R267,ඌවපරණගම!R268,ඌවපරණගම!R269,ඌවපරණගම!R270,ඌවපරණගම!R271,ඌවපරණගම!R272,ඌවපරණගම!R273,ඌවපරණගම!R274,ඌවපරණගම!R275,ඌවපරණගම!R276,ඌවපරණගම!R277,ඌවපරණගම!R278,ඌවපරණගම!R279,ඌවපරණගම!R280,ඌවපරණගම!R281,ඌවපරණගම!R282,ඌවපරණගම!R283,ඌවපරණගම!R284,ඌවපරණගම!R285,ඌවපරණගම!R286,ඌවපරණගම!R287,ඌවපරණගම!R288,ඌවපරණගම!R289,ඌවපරණගම!R290,ඌවපරණගම!R291,ඌවපරණගම!R292,ඌවපරණගම!R293,ඌවපරණගම!R294,ඌවපරණගම!R295,ඌවපරණගම!R296,ඌවපරණගම!R297,ඌවපරණගම!R298,ඌවපරණගම!R299,ඌවපරණගම!R300,ඌවපරණගම!R301,ඌවපරණගම!R302,ඌවපරණගම!R303,ඌවපරණගම!R304,ඌවපරණගම!R305,ඌවපරණගම!R306,ඌවපරණගම!R307,ඌවපරණගම!R308,ඌවපරණගම!R309,ඌවපරණගම!R310,ඌවපරණගම!R311,ඌවපරණගම!R312,ඌවපරණගම!R313,ඌවපරණගම!R314,ඌවපරණගම!R315)</f>
        <v>0</v>
      </c>
      <c r="FR27" s="184">
        <f>SUM(ඌවපරණගම!S233,ඌවපරණගම!S234,ඌවපරණගම!S235,ඌවපරණගම!S236,ඌවපරණගම!S237,ඌවපරණගම!S238,ඌවපරණගම!S239,ඌවපරණගම!S240,ඌවපරණගම!S241,ඌවපරණගම!S242,ඌවපරණගම!S243,ඌවපරණගම!S244,ඌවපරණගම!S245,ඌවපරණගම!S246,ඌවපරණගම!S247,ඌවපරණගම!S248,ඌවපරණගම!S249,ඌවපරණගම!S250,ඌවපරණගම!S251,ඌවපරණගම!S252,ඌවපරණගම!S253,ඌවපරණගම!S254,ඌවපරණගම!S255,ඌවපරණගම!S256,ඌවපරණගම!S257,ඌවපරණගම!S258,ඌවපරණගම!S259,ඌවපරණගම!S260,ඌවපරණගම!S261,ඌවපරණගම!S262,ඌවපරණගම!S263,ඌවපරණගම!S264,ඌවපරණගම!S265,ඌවපරණගම!S266,ඌවපරණගම!S267,ඌවපරණගම!S268,ඌවපරණගම!S269,ඌවපරණගම!S270,ඌවපරණගම!S271,ඌවපරණගම!S272,ඌවපරණගම!S273,ඌවපරණගම!S274,ඌවපරණගම!S275,ඌවපරණගම!S276,ඌවපරණගම!S277,ඌවපරණගම!S278,ඌවපරණගම!S279,ඌවපරණගම!S280,ඌවපරණගම!S281,ඌවපරණගම!S282,ඌවපරණගම!S283,ඌවපරණගම!S284,ඌවපරණගම!S285,ඌවපරණගම!S286,ඌවපරණගම!S287,ඌවපරණගම!S288,ඌවපරණගම!S289,ඌවපරණගම!S290,ඌවපරණගම!S291,ඌවපරණගම!S292,ඌවපරණගම!S293,ඌවපරණගම!S294,ඌවපරණගම!S295,ඌවපරණගම!S296,ඌවපරණගම!S297,ඌවපරණගම!S298,ඌවපරණගම!S299,ඌවපරණගම!S300,ඌවපරණගම!S301,ඌවපරණගම!S302,ඌවපරණගම!S303,ඌවපරණගම!S304,ඌවපරණගම!S305,ඌවපරණගම!S306,ඌවපරණගම!S307,ඌවපරණගම!S308,ඌවපරණගම!S309,ඌවපරණගම!S310,ඌවපරණගම!S311,ඌවපරණගම!S312,ඌවපරණගම!S313,ඌවපරණගම!S314,ඌවපරණගම!S315)</f>
        <v>8</v>
      </c>
      <c r="FS27" s="184">
        <f>SUM(ඌවපරණගම!T233,ඌවපරණගම!T234,ඌවපරණගම!T235,ඌවපරණගම!T236,ඌවපරණගම!T237,ඌවපරණගම!T238,ඌවපරණගම!T239,ඌවපරණගම!T240,ඌවපරණගම!T241,ඌවපරණගම!T242,ඌවපරණගම!T243,ඌවපරණගම!T244,ඌවපරණගම!T245,ඌවපරණගම!T246,ඌවපරණගම!T247,ඌවපරණගම!T248,ඌවපරණගම!T249,ඌවපරණගම!T250,ඌවපරණගම!T251,ඌවපරණගම!T252,ඌවපරණගම!T253,ඌවපරණගම!T254,ඌවපරණගම!T255,ඌවපරණගම!T256,ඌවපරණගම!T257,ඌවපරණගම!T258,ඌවපරණගම!T259,ඌවපරණගම!T260,ඌවපරණගම!T261,ඌවපරණගම!T262,ඌවපරණගම!T263,ඌවපරණගම!T264,ඌවපරණගම!T265,ඌවපරණගම!T266,ඌවපරණගම!T267,ඌවපරණගම!T268,ඌවපරණගම!T269,ඌවපරණගම!T270,ඌවපරණගම!T271,ඌවපරණගම!T272,ඌවපරණගම!T273,ඌවපරණගම!T274,ඌවපරණගම!T275,ඌවපරණගම!T276,ඌවපරණගම!T277,ඌවපරණගම!T278,ඌවපරණගම!T279,ඌවපරණගම!T280,ඌවපරණගම!T281,ඌවපරණගම!T282,ඌවපරණගම!T283,ඌවපරණගම!T284,ඌවපරණගම!T285,ඌවපරණගම!T286,ඌවපරණගම!T287,ඌවපරණගම!T288,ඌවපරණගම!T289,ඌවපරණගම!T290,ඌවපරණගම!T291,ඌවපරණගම!T292,ඌවපරණගම!T293,ඌවපරණගම!T294,ඌවපරණගම!T295,ඌවපරණගම!T296,ඌවපරණගම!T297,ඌවපරණගම!T298,ඌවපරණගම!T299,ඌවපරණගම!T300,ඌවපරණගම!T301,ඌවපරණගම!T302,ඌවපරණගම!T303,ඌවපරණගම!T304,ඌවපරණගම!T305,ඌවපරණගම!T306,ඌවපරණගම!T307,ඌවපරණගම!T308,ඌවපරණගම!T309,ඌවපරණගම!T310,ඌවපරණගම!T311,ඌවපරණගම!T312,ඌවපරණගම!T313,ඌවපරණගම!T314,ඌවපරණගම!T315)</f>
        <v>0</v>
      </c>
      <c r="FT27" s="184">
        <f>SUM(ඌවපරණගම!U233,ඌවපරණගම!U234,ඌවපරණගම!U235,ඌවපරණගම!U236,ඌවපරණගම!U237,ඌවපරණගම!U238,ඌවපරණගම!U239,ඌවපරණගම!U240,ඌවපරණගම!U241,ඌවපරණගම!U242,ඌවපරණගම!U243,ඌවපරණගම!U244,ඌවපරණගම!U245,ඌවපරණගම!U246,ඌවපරණගම!U247,ඌවපරණගම!U248,ඌවපරණගම!U249,ඌවපරණගම!U250,ඌවපරණගම!U251,ඌවපරණගම!U252,ඌවපරණගම!U253,ඌවපරණගම!U254,ඌවපරණගම!U255,ඌවපරණගම!U256,ඌවපරණගම!U257,ඌවපරණගම!U258,ඌවපරණගම!U259,ඌවපරණගම!U260,ඌවපරණගම!U261,ඌවපරණගම!U262,ඌවපරණගම!U263,ඌවපරණගම!U264,ඌවපරණගම!U265,ඌවපරණගම!U266,ඌවපරණගම!U267,ඌවපරණගම!U268,ඌවපරණගම!U269,ඌවපරණගම!U270,ඌවපරණගම!U271,ඌවපරණගම!U272,ඌවපරණගම!U273,ඌවපරණගම!U274,ඌවපරණගම!U275,ඌවපරණගම!U276,ඌවපරණගම!U277,ඌවපරණගම!U278,ඌවපරණගම!U279,ඌවපරණගම!U280,ඌවපරණගම!U281,ඌවපරණගම!U282,ඌවපරණගම!U283,ඌවපරණගම!U284,ඌවපරණගම!U285,ඌවපරණගම!U286,ඌවපරණගම!U287,ඌවපරණගම!U288,ඌවපරණගම!U289,ඌවපරණගම!U290,ඌවපරණගම!U291,ඌවපරණගම!U292,ඌවපරණගම!U293,ඌවපරණගම!U294,ඌවපරණගම!U295,ඌවපරණගම!U296,ඌවපරණගම!U297,ඌවපරණගම!U298,ඌවපරණගම!U299,ඌවපරණගම!U300,ඌවපරණගම!U301,ඌවපරණගම!U302,ඌවපරණගම!U303,ඌවපරණගම!U304,ඌවපරණගම!U305,ඌවපරණගම!U306,ඌවපරණගම!U307,ඌවපරණගම!U308,ඌවපරණගම!U309,ඌවපරණගම!U310,ඌවපරණගම!U311,ඌවපරණගම!U312,ඌවපරණගම!U313,ඌවපරණගම!U314,ඌවපරණගම!U315)</f>
        <v>0</v>
      </c>
      <c r="FU27" s="184">
        <f>SUM(ඌවපරණගම!V233,ඌවපරණගම!V234,ඌවපරණගම!V235,ඌවපරණගම!V236,ඌවපරණගම!V237,ඌවපරණගම!V238,ඌවපරණගම!V239,ඌවපරණගම!V240,ඌවපරණගම!V241,ඌවපරණගම!V242,ඌවපරණගම!V243,ඌවපරණගම!V244,ඌවපරණගම!V245,ඌවපරණගම!V246,ඌවපරණගම!V247,ඌවපරණගම!V248,ඌවපරණගම!V249,ඌවපරණගම!V250,ඌවපරණගම!V251,ඌවපරණගම!V252,ඌවපරණගම!V253,ඌවපරණගම!V254,ඌවපරණගම!V255,ඌවපරණගම!V256,ඌවපරණගම!V257,ඌවපරණගම!V258,ඌවපරණගම!V259,ඌවපරණගම!V260,ඌවපරණගම!V261,ඌවපරණගම!V262,ඌවපරණගම!V263,ඌවපරණගම!V264,ඌවපරණගම!V265,ඌවපරණගම!V266,ඌවපරණගම!V267,ඌවපරණගම!V268,ඌවපරණගම!V269,ඌවපරණගම!V270,ඌවපරණගම!V271,ඌවපරණගම!V272,ඌවපරණගම!V273,ඌවපරණගම!V274,ඌවපරණගම!V275,ඌවපරණගම!V276,ඌවපරණගම!V277,ඌවපරණගම!V278,ඌවපරණගම!V279,ඌවපරණගම!V280,ඌවපරණගම!V281,ඌවපරණගම!V282,ඌවපරණගම!V283,ඌවපරණගම!V284,ඌවපරණගම!V285,ඌවපරණගම!V286,ඌවපරණගම!V287,ඌවපරණගම!V288,ඌවපරණගම!V289,ඌවපරණගම!V290,ඌවපරණගම!V291,ඌවපරණගම!V292,ඌවපරණගම!V293,ඌවපරණගම!V294,ඌවපරණගම!V295,ඌවපරණගම!V296,ඌවපරණගම!V297,ඌවපරණගම!V298,ඌවපරණගම!V299,ඌවපරණගම!V300,ඌවපරණගම!V301,ඌවපරණගම!V302,ඌවපරණගම!V303,ඌවපරණගම!V304,ඌවපරණගම!V305,ඌවපරණගම!V306,ඌවපරණගම!V307,ඌවපරණගම!V308,ඌවපරණගම!V309,ඌවපරණගම!V310,ඌවපරණගම!V311,ඌවපරණගම!V312,ඌවපරණගම!V313,ඌවපරණගම!V314,ඌවපරණගම!V315)</f>
        <v>0</v>
      </c>
      <c r="FV27" s="184">
        <f>SUM(ඌවපරණගම!W233,ඌවපරණගම!W234,ඌවපරණගම!W235,ඌවපරණගම!W236,ඌවපරණගම!W237,ඌවපරණගම!W238,ඌවපරණගම!W239,ඌවපරණගම!W240,ඌවපරණගම!W241,ඌවපරණගම!W242,ඌවපරණගම!W243,ඌවපරණගම!W244,ඌවපරණගම!W245,ඌවපරණගම!W246,ඌවපරණගම!W247,ඌවපරණගම!W248,ඌවපරණගම!W249,ඌවපරණගම!W250,ඌවපරණගම!W251,ඌවපරණගම!W252,ඌවපරණගම!W253,ඌවපරණගම!W254,ඌවපරණගම!W255,ඌවපරණගම!W256,ඌවපරණගම!W257,ඌවපරණගම!W258,ඌවපරණගම!W259,ඌවපරණගම!W260,ඌවපරණගම!W261,ඌවපරණගම!W262,ඌවපරණගම!W263,ඌවපරණගම!W264,ඌවපරණගම!W265,ඌවපරණගම!W266,ඌවපරණගම!W267,ඌවපරණගම!W268,ඌවපරණගම!W269,ඌවපරණගම!W270,ඌවපරණගම!W271,ඌවපරණගම!W272,ඌවපරණගම!W273,ඌවපරණගම!W274,ඌවපරණගම!W275,ඌවපරණගම!W276,ඌවපරණගම!W277,ඌවපරණගම!W278,ඌවපරණගම!W279,ඌවපරණගම!W280,ඌවපරණගම!W281,ඌවපරණගම!W282,ඌවපරණගම!W283,ඌවපරණගම!W284,ඌවපරණගම!W285,ඌවපරණගම!W286,ඌවපරණගම!W287,ඌවපරණගම!W288,ඌවපරණගම!W289,ඌවපරණගම!W290,ඌවපරණගම!W291,ඌවපරණගම!W292,ඌවපරණගම!W293,ඌවපරණගම!W294,ඌවපරණගම!W295,ඌවපරණගම!W296,ඌවපරණගම!W297,ඌවපරණගම!W298,ඌවපරණගම!W299,ඌවපරණගම!W300,ඌවපරණගම!W301,ඌවපරණගම!W302,ඌවපරණගම!W303,ඌවපරණගම!W304,ඌවපරණගම!W305,ඌවපරණගම!W306,ඌවපරණගම!W307,ඌවපරණගම!W308,ඌවපරණගම!W309,ඌවපරණගම!W310,ඌවපරණගම!W311,ඌවපරණගම!W312,ඌවපරණගම!W313,ඌවපරණගම!W314,ඌවපරණගම!W315)</f>
        <v>0</v>
      </c>
      <c r="FW27" s="184">
        <f>SUM(ඌවපරණගම!X233,ඌවපරණගම!X234,ඌවපරණගම!X235,ඌවපරණගම!X236,ඌවපරණගම!X237,ඌවපරණගම!X238,ඌවපරණගම!X239,ඌවපරණගම!X240,ඌවපරණගම!X241,ඌවපරණගම!X242,ඌවපරණගම!X243,ඌවපරණගම!X244,ඌවපරණගම!X245,ඌවපරණගම!X246,ඌවපරණගම!X247,ඌවපරණගම!X248,ඌවපරණගම!X249,ඌවපරණගම!X250,ඌවපරණගම!X251,ඌවපරණගම!X252,ඌවපරණගම!X253,ඌවපරණගම!X254,ඌවපරණගම!X255,ඌවපරණගම!X256,ඌවපරණගම!X257,ඌවපරණගම!X258,ඌවපරණගම!X259,ඌවපරණගම!X260,ඌවපරණගම!X261,ඌවපරණගම!X262,ඌවපරණගම!X263,ඌවපරණගම!X264,ඌවපරණගම!X265,ඌවපරණගම!X266,ඌවපරණගම!X267,ඌවපරණගම!X268,ඌවපරණගම!X269,ඌවපරණගම!X270,ඌවපරණගම!X271,ඌවපරණගම!X272,ඌවපරණගම!X273,ඌවපරණගම!X274,ඌවපරණගම!X275,ඌවපරණගම!X276,ඌවපරණගම!X277,ඌවපරණගම!X278,ඌවපරණගම!X279,ඌවපරණගම!X280,ඌවපරණගම!X281,ඌවපරණගම!X282,ඌවපරණගම!X283,ඌවපරණගම!X284,ඌවපරණගම!X285,ඌවපරණගම!X286,ඌවපරණගම!X287,ඌවපරණගම!X288,ඌවපරණගම!X289,ඌවපරණගම!X290,ඌවපරණගම!X291,ඌවපරණගම!X292,ඌවපරණගම!X293,ඌවපරණගම!X294,ඌවපරණගම!X295,ඌවපරණගම!X296,ඌවපරණගම!X297,ඌවපරණගම!X298,ඌවපරණගම!X299,ඌවපරණගම!X300,ඌවපරණගම!X301,ඌවපරණගම!X302,ඌවපරණගම!X303,ඌවපරණගම!X304,ඌවපරණගම!X305,ඌවපරණගම!X306,ඌවපරණගම!X307,ඌවපරණගම!X308,ඌවපරණගම!X309,ඌවපරණගම!X310,ඌවපරණගම!X311,ඌවපරණගම!X312,ඌවපරණගම!X313,ඌවපරණගම!X314,ඌවපරණගම!X315)</f>
        <v>10</v>
      </c>
      <c r="FX27" s="184">
        <f>SUM(ඌවපරණගම!Y233,ඌවපරණගම!Y234,ඌවපරණගම!Y235,ඌවපරණගම!Y236,ඌවපරණගම!Y237,ඌවපරණගම!Y238,ඌවපරණගම!Y239,ඌවපරණගම!Y240,ඌවපරණගම!Y241,ඌවපරණගම!Y242,ඌවපරණගම!Y243,ඌවපරණගම!Y244,ඌවපරණගම!Y245,ඌවපරණගම!Y246,ඌවපරණගම!Y247,ඌවපරණගම!Y248,ඌවපරණගම!Y249,ඌවපරණගම!Y250,ඌවපරණගම!Y251,ඌවපරණගම!Y252,ඌවපරණගම!Y253,ඌවපරණගම!Y254,ඌවපරණගම!Y255,ඌවපරණගම!Y256,ඌවපරණගම!Y257,ඌවපරණගම!Y258,ඌවපරණගම!Y259,ඌවපරණගම!Y260,ඌවපරණගම!Y261,ඌවපරණගම!Y262,ඌවපරණගම!Y263,ඌවපරණගම!Y264,ඌවපරණගම!Y265,ඌවපරණගම!Y266,ඌවපරණගම!Y267,ඌවපරණගම!Y268,ඌවපරණගම!Y269,ඌවපරණගම!Y270,ඌවපරණගම!Y271,ඌවපරණගම!Y272,ඌවපරණගම!Y273,ඌවපරණගම!Y274,ඌවපරණගම!Y275,ඌවපරණගම!Y276,ඌවපරණගම!Y277,ඌවපරණගම!Y278,ඌවපරණගම!Y279,ඌවපරණගම!Y280,ඌවපරණගම!Y281,ඌවපරණගම!Y282,ඌවපරණගම!Y283,ඌවපරණගම!Y284,ඌවපරණගම!Y285,ඌවපරණගම!Y286,ඌවපරණගම!Y287,ඌවපරණගම!Y288,ඌවපරණගම!Y289,ඌවපරණගම!Y290,ඌවපරණගම!Y291,ඌවපරණගම!Y292,ඌවපරණගම!Y293,ඌවපරණගම!Y294,ඌවපරණගම!Y295,ඌවපරණගම!Y296,ඌවපරණගම!Y297,ඌවපරණගම!Y298,ඌවපරණගම!Y299,ඌවපරණගම!Y300,ඌවපරණගම!Y301,ඌවපරණගම!Y302,ඌවපරණගම!Y303,ඌවපරණගම!Y304,ඌවපරණගම!Y305,ඌවපරණගම!Y306,ඌවපරණගම!Y307,ඌවපරණගම!Y308,ඌවපරණගම!Y309,ඌවපරණගම!Y310,ඌවපරණගම!Y311,ඌවපරණගම!Y312,ඌවපරණගම!Y313,ඌවපරණගම!Y314,ඌවපරණගම!Y315)</f>
        <v>260</v>
      </c>
      <c r="FZ27" s="184">
        <v>1</v>
      </c>
      <c r="GA27" s="778" t="s">
        <v>148</v>
      </c>
      <c r="GB27" s="346" t="s">
        <v>90</v>
      </c>
      <c r="GC27" s="350">
        <f>SUM(GF27:GO27)</f>
        <v>82</v>
      </c>
      <c r="GD27" s="350">
        <f>SUM(GA79)/1000000</f>
        <v>82</v>
      </c>
      <c r="GE27" s="184">
        <f>SUM(GD79)/1000000</f>
        <v>0</v>
      </c>
      <c r="GF27" s="184">
        <f>SUM(වැලිමඩ!O162,වැලිමඩ!O163,වැලිමඩ!O164,වැලිමඩ!O165,වැලිමඩ!O166,වැලිමඩ!O167,වැලිමඩ!O168,වැලිමඩ!O169,වැලිමඩ!O170,වැලිමඩ!O171,වැලිමඩ!O172,වැලිමඩ!O173,වැලිමඩ!O174,වැලිමඩ!O175,වැලිමඩ!O176,වැලිමඩ!O177,වැලිමඩ!O178,වැලිමඩ!O179,වැලිමඩ!O180,වැලිමඩ!O181,වැලිමඩ!O182,වැලිමඩ!O183,වැලිමඩ!O184,වැලිමඩ!O185,වැලිමඩ!O186,වැලිමඩ!O187,වැලිමඩ!O188,වැලිමඩ!O189,වැලිමඩ!O190,වැලිමඩ!O191,වැලිමඩ!O192,වැලිමඩ!O193,වැලිමඩ!O194,වැලිමඩ!O195,වැලිමඩ!O196,වැලිමඩ!O197,වැලිමඩ!O198,වැලිමඩ!O199,වැලිමඩ!O200,වැලිමඩ!O201,වැලිමඩ!O202,වැලිමඩ!O203,වැලිමඩ!O204,වැලිමඩ!O205,වැලිමඩ!O206,වැලිමඩ!O207,වැලිමඩ!O208,වැලිමඩ!O209,වැලිමඩ!O210,වැලිමඩ!O211,වැලිමඩ!O212,වැලිමඩ!O213,වැලිමඩ!O214,වැලිමඩ!O215,වැලිමඩ!O216,වැලිමඩ!O217,වැලිමඩ!O218,වැලිමඩ!O219,වැලිමඩ!O220,වැලිමඩ!O221,වැලිමඩ!O222,වැලිමඩ!O223,වැලිමඩ!O224,වැලිමඩ!O225,වැලිමඩ!O226,වැලිමඩ!O227,වැලිමඩ!O228,වැලිමඩ!O229,වැලිමඩ!O230,වැලිමඩ!O231,වැලිමඩ!O232,වැලිමඩ!O233,වැලිමඩ!O234,වැලිමඩ!O235,වැලිමඩ!O236,වැලිමඩ!O237,වැලිමඩ!O238,වැලිමඩ!O239,වැලිමඩ!O240,වැලිමඩ!O241,වැලිමඩ!O242,වැලිමඩ!O243)</f>
        <v>52</v>
      </c>
      <c r="GG27" s="184">
        <f>SUM(වැලිමඩ!P162,වැලිමඩ!P163,වැලිමඩ!P164,වැලිමඩ!P165,වැලිමඩ!P166,වැලිමඩ!P167,වැලිමඩ!P168,වැලිමඩ!P169,වැලිමඩ!P170,වැලිමඩ!P171,වැලිමඩ!P172,වැලිමඩ!P173,වැලිමඩ!P174,වැලිමඩ!P175,වැලිමඩ!P176,වැලිමඩ!P177,වැලිමඩ!P178,වැලිමඩ!P179,වැලිමඩ!P180,වැලිමඩ!P181,වැලිමඩ!P182,වැලිමඩ!P183,වැලිමඩ!P184,වැලිමඩ!P185,වැලිමඩ!P186,වැලිමඩ!P187,වැලිමඩ!P188,වැලිමඩ!P189,වැලිමඩ!P190,වැලිමඩ!P191,වැලිමඩ!P192,වැලිමඩ!P193,වැලිමඩ!P194,වැලිමඩ!P195,වැලිමඩ!P196,වැලිමඩ!P197,වැලිමඩ!P198,වැලිමඩ!P199,වැලිමඩ!P200,වැලිමඩ!P201,වැලිමඩ!P202,වැලිමඩ!P203,වැලිමඩ!P204,වැලිමඩ!P205,වැලිමඩ!P206,වැලිමඩ!P207,වැලිමඩ!P208,වැලිමඩ!P209,වැලිමඩ!P210,වැලිමඩ!P211,වැලිමඩ!P212,වැලිමඩ!P213,වැලිමඩ!P214,වැලිමඩ!P215,වැලිමඩ!P216,වැලිමඩ!P217,වැලිමඩ!P218,වැලිමඩ!P219,වැලිමඩ!P220,වැලිමඩ!P221,වැලිමඩ!P222,වැලිමඩ!P223,වැලිමඩ!P224,වැලිමඩ!P225,වැලිමඩ!P226,වැලිමඩ!P227,වැලිමඩ!P228,වැලිමඩ!P229,වැලිමඩ!P230,වැලිමඩ!P231,වැලිමඩ!P232,වැලිමඩ!P233,වැලිමඩ!P234,වැලිමඩ!P235,වැලිමඩ!P236,වැලිමඩ!P237,වැලිමඩ!P238,වැලිමඩ!P239,වැලිමඩ!P240,වැලිමඩ!P241,වැලිමඩ!P242,වැලිමඩ!P243)</f>
        <v>30</v>
      </c>
      <c r="GH27" s="184">
        <f>SUM(වැලිමඩ!Q162,වැලිමඩ!Q163,වැලිමඩ!Q164,වැලිමඩ!Q165,වැලිමඩ!Q166,වැලිමඩ!Q167,වැලිමඩ!Q168,වැලිමඩ!Q169,වැලිමඩ!Q170,වැලිමඩ!Q171,වැලිමඩ!Q172,වැලිමඩ!Q173,වැලිමඩ!Q174,වැලිමඩ!Q175,වැලිමඩ!Q176,වැලිමඩ!Q177,වැලිමඩ!Q178,වැලිමඩ!Q179,වැලිමඩ!Q180,වැලිමඩ!Q181,වැලිමඩ!Q182,වැලිමඩ!Q183,වැලිමඩ!Q184,වැලිමඩ!Q185,වැලිමඩ!Q186,වැලිමඩ!Q187,වැලිමඩ!Q188,වැලිමඩ!Q189,වැලිමඩ!Q190,වැලිමඩ!Q191,වැලිමඩ!Q192,වැලිමඩ!Q193,වැලිමඩ!Q194,වැලිමඩ!Q195,වැලිමඩ!Q196,වැලිමඩ!Q197,වැලිමඩ!Q198,වැලිමඩ!Q199,වැලිමඩ!Q200,වැලිමඩ!Q201,වැලිමඩ!Q202,වැලිමඩ!Q203,වැලිමඩ!Q204,වැලිමඩ!Q205,වැලිමඩ!Q206,වැලිමඩ!Q207,වැලිමඩ!Q208,වැලිමඩ!Q209,වැලිමඩ!Q210,වැලිමඩ!Q211,වැලිමඩ!Q212,වැලිමඩ!Q213,වැලිමඩ!Q214,වැලිමඩ!Q215,වැලිමඩ!Q216,වැලිමඩ!Q217,වැලිමඩ!Q218,වැලිමඩ!Q219,වැලිමඩ!Q220,වැලිමඩ!Q221,වැලිමඩ!Q222,වැලිමඩ!Q223,වැලිමඩ!Q224,වැලිමඩ!Q225,වැලිමඩ!Q226,වැලිමඩ!Q227,වැලිමඩ!Q228,වැලිමඩ!Q229,වැලිමඩ!Q230,වැලිමඩ!Q231,වැලිමඩ!Q232,වැලිමඩ!Q233,වැලිමඩ!Q234,වැලිමඩ!Q235,වැලිමඩ!Q236,වැලිමඩ!Q237,වැලිමඩ!Q238,වැලිමඩ!Q239,වැලිමඩ!Q240,වැලිමඩ!Q241,වැලිමඩ!Q242,වැලිමඩ!Q243)</f>
        <v>0</v>
      </c>
      <c r="GI27" s="184">
        <f>SUM(වැලිමඩ!R162,වැලිමඩ!R163,වැලිමඩ!R164,වැලිමඩ!R165,වැලිමඩ!R166,වැලිමඩ!R167,වැලිමඩ!R168,වැලිමඩ!R169,වැලිමඩ!R170,වැලිමඩ!R171,වැලිමඩ!R172,වැලිමඩ!R173,වැලිමඩ!R174,වැලිමඩ!R175,වැලිමඩ!R176,වැලිමඩ!R177,වැලිමඩ!R178,වැලිමඩ!R179,වැලිමඩ!R180,වැලිමඩ!R181,වැලිමඩ!R182,වැලිමඩ!R183,වැලිමඩ!R184,වැලිමඩ!R185,වැලිමඩ!R186,වැලිමඩ!R187,වැලිමඩ!R188,වැලිමඩ!R189,වැලිමඩ!R190,වැලිමඩ!R191,වැලිමඩ!R192,වැලිමඩ!R193,වැලිමඩ!R194,වැලිමඩ!R195,වැලිමඩ!R196,වැලිමඩ!R197,වැලිමඩ!R198,වැලිමඩ!R199,වැලිමඩ!R200,වැලිමඩ!R201,වැලිමඩ!R202,වැලිමඩ!R203,වැලිමඩ!R204,වැලිමඩ!R205,වැලිමඩ!R206,වැලිමඩ!R207,වැලිමඩ!R208,වැලිමඩ!R209,වැලිමඩ!R210,වැලිමඩ!R211,වැලිමඩ!R212,වැලිමඩ!R213,වැලිමඩ!R214,වැලිමඩ!R215,වැලිමඩ!R216,වැලිමඩ!R217,වැලිමඩ!R218,වැලිමඩ!R219,වැලිමඩ!R220,වැලිමඩ!R221,වැලිමඩ!R222,වැලිමඩ!R223,වැලිමඩ!R224,වැලිමඩ!R225,වැලිමඩ!R226,වැලිමඩ!R227,වැලිමඩ!R228,වැලිමඩ!R229,වැලිමඩ!R230,වැලිමඩ!R231,වැලිමඩ!R232,වැලිමඩ!R233,වැලිමඩ!R234,වැලිමඩ!R235,වැලිමඩ!R236,වැලිමඩ!R237,වැලිමඩ!R238,වැලිමඩ!R239,වැලිමඩ!R240,වැලිමඩ!R241,වැලිමඩ!R242,වැලිමඩ!R243)</f>
        <v>0</v>
      </c>
      <c r="GJ27" s="184">
        <f>SUM(වැලිමඩ!S162,වැලිමඩ!S163,වැලිමඩ!S164,වැලිමඩ!S165,වැලිමඩ!S166,වැලිමඩ!S167,වැලිමඩ!S168,වැලිමඩ!S169,වැලිමඩ!S170,වැලිමඩ!S171,වැලිමඩ!S172,වැලිමඩ!S173,වැලිමඩ!S174,වැලිමඩ!S175,වැලිමඩ!S176,වැලිමඩ!S177,වැලිමඩ!S178,වැලිමඩ!S179,වැලිමඩ!S180,වැලිමඩ!S181,වැලිමඩ!S182,වැලිමඩ!S183,වැලිමඩ!S184,වැලිමඩ!S185,වැලිමඩ!S186,වැලිමඩ!S187,වැලිමඩ!S188,වැලිමඩ!S189,වැලිමඩ!S190,වැලිමඩ!S191,වැලිමඩ!S192,වැලිමඩ!S193,වැලිමඩ!S194,වැලිමඩ!S195,වැලිමඩ!S196,වැලිමඩ!S197,වැලිමඩ!S198,වැලිමඩ!S199,වැලිමඩ!S200,වැලිමඩ!S201,වැලිමඩ!S202,වැලිමඩ!S203,වැලිමඩ!S204,වැලිමඩ!S205,වැලිමඩ!S206,වැලිමඩ!S207,වැලිමඩ!S208,වැලිමඩ!S209,වැලිමඩ!S210,වැලිමඩ!S211,වැලිමඩ!S212,වැලිමඩ!S213,වැලිමඩ!S214,වැලිමඩ!S215,වැලිමඩ!S216,වැලිමඩ!S217,වැලිමඩ!S218,වැලිමඩ!S219,වැලිමඩ!S220,වැලිමඩ!S221,වැලිමඩ!S222,වැලිමඩ!S223,වැලිමඩ!S224,වැලිමඩ!S225,වැලිමඩ!S226,වැලිමඩ!S227,වැලිමඩ!S228,වැලිමඩ!S229,වැලිමඩ!S230,වැලිමඩ!S231,වැලිමඩ!S232,වැලිමඩ!S233,වැලිමඩ!S234,වැලිමඩ!S235,වැලිමඩ!S236,වැලිමඩ!S237,වැලිමඩ!S238,වැලිමඩ!S239,වැලිමඩ!S240,වැලිමඩ!S241,වැලිමඩ!S242,වැලිමඩ!S243)</f>
        <v>0</v>
      </c>
      <c r="GK27" s="184">
        <f>SUM(වැලිමඩ!T162,වැලිමඩ!T163,වැලිමඩ!T164,වැලිමඩ!T165,වැලිමඩ!T166,වැලිමඩ!T167,වැලිමඩ!T168,වැලිමඩ!T169,වැලිමඩ!T170,වැලිමඩ!T171,වැලිමඩ!T172,වැලිමඩ!T173,වැලිමඩ!T174,වැලිමඩ!T175,වැලිමඩ!T176,වැලිමඩ!T177,වැලිමඩ!T178,වැලිමඩ!T179,වැලිමඩ!T180,වැලිමඩ!T181,වැලිමඩ!T182,වැලිමඩ!T183,වැලිමඩ!T184,වැලිමඩ!T185,වැලිමඩ!T186,වැලිමඩ!T187,වැලිමඩ!T188,වැලිමඩ!T189,වැලිමඩ!T190,වැලිමඩ!T191,වැලිමඩ!T192,වැලිමඩ!T193,වැලිමඩ!T194,වැලිමඩ!T195,වැලිමඩ!T196,වැලිමඩ!T197,වැලිමඩ!T198,වැලිමඩ!T199,වැලිමඩ!T200,වැලිමඩ!T201,වැලිමඩ!T202,වැලිමඩ!T203,වැලිමඩ!T204,වැලිමඩ!T205,වැලිමඩ!T206,වැලිමඩ!T207,වැලිමඩ!T208,වැලිමඩ!T209,වැලිමඩ!T210,වැලිමඩ!T211,වැලිමඩ!T212,වැලිමඩ!T213,වැලිමඩ!T214,වැලිමඩ!T215,වැලිමඩ!T216,වැලිමඩ!T217,වැලිමඩ!T218,වැලිමඩ!T219,වැලිමඩ!T220,වැලිමඩ!T221,වැලිමඩ!T222,වැලිමඩ!T223,වැලිමඩ!T224,වැලිමඩ!T225,වැලිමඩ!T226,වැලිමඩ!T227,වැලිමඩ!T228,වැලිමඩ!T229,වැලිමඩ!T230,වැලිමඩ!T231,වැලිමඩ!T232,වැලිමඩ!T233,වැලිමඩ!T234,වැලිමඩ!T235,වැලිමඩ!T236,වැලිමඩ!T237,වැලිමඩ!T238,වැලිමඩ!T239,වැලිමඩ!T240,වැලිමඩ!T241,වැලිමඩ!T242,වැලිමඩ!T243)</f>
        <v>0</v>
      </c>
      <c r="GL27" s="184">
        <f>SUM(වැලිමඩ!U162,වැලිමඩ!U163,වැලිමඩ!U164,වැලිමඩ!U165,වැලිමඩ!U166,වැලිමඩ!U167,වැලිමඩ!U168,වැලිමඩ!U169,වැලිමඩ!U170,වැලිමඩ!U171,වැලිමඩ!U172,වැලිමඩ!U173,වැලිමඩ!U174,වැලිමඩ!U175,වැලිමඩ!U176,වැලිමඩ!U177,වැලිමඩ!U178,වැලිමඩ!U179,වැලිමඩ!U180,වැලිමඩ!U181,වැලිමඩ!U182,වැලිමඩ!U183,වැලිමඩ!U184,වැලිමඩ!U185,වැලිමඩ!U186,වැලිමඩ!U187,වැලිමඩ!U188,වැලිමඩ!U189,වැලිමඩ!U190,වැලිමඩ!U191,වැලිමඩ!U192,වැලිමඩ!U193,වැලිමඩ!U194,වැලිමඩ!U195,වැලිමඩ!U196,වැලිමඩ!U197,වැලිමඩ!U198,වැලිමඩ!U199,වැලිමඩ!U200,වැලිමඩ!U201,වැලිමඩ!U202,වැලිමඩ!U203,වැලිමඩ!U204,වැලිමඩ!U205,වැලිමඩ!U206,වැලිමඩ!U207,වැලිමඩ!U208,වැලිමඩ!U209,වැලිමඩ!U210,වැලිමඩ!U211,වැලිමඩ!U212,වැලිමඩ!U213,වැලිමඩ!U214,වැලිමඩ!U215,වැලිමඩ!U216,වැලිමඩ!U217,වැලිමඩ!U218,වැලිමඩ!U219,වැලිමඩ!U220,වැලිමඩ!U221,වැලිමඩ!U222,වැලිමඩ!U223,වැලිමඩ!U224,වැලිමඩ!U225,වැලිමඩ!U226,වැලිමඩ!U227,වැලිමඩ!U228,වැලිමඩ!U229,වැලිමඩ!U230,වැලිමඩ!U231,වැලිමඩ!U232,වැලිමඩ!U233,වැලිමඩ!U234,වැලිමඩ!U235,වැලිමඩ!U236,වැලිමඩ!U237,වැලිමඩ!U238,වැලිමඩ!U239,වැලිමඩ!U240,වැලිමඩ!U241,වැලිමඩ!U242,වැලිමඩ!U243)</f>
        <v>0</v>
      </c>
      <c r="GM27" s="184">
        <f>SUM(වැලිමඩ!V162,වැලිමඩ!V163,වැලිමඩ!V164,වැලිමඩ!V165,වැලිමඩ!V166,වැලිමඩ!V167,වැලිමඩ!V168,වැලිමඩ!V169,වැලිමඩ!V170,වැලිමඩ!V171,වැලිමඩ!V172,වැලිමඩ!V173,වැලිමඩ!V174,වැලිමඩ!V175,වැලිමඩ!V176,වැලිමඩ!V177,වැලිමඩ!V178,වැලිමඩ!V179,වැලිමඩ!V180,වැලිමඩ!V181,වැලිමඩ!V182,වැලිමඩ!V183,වැලිමඩ!V184,වැලිමඩ!V185,වැලිමඩ!V186,වැලිමඩ!V187,වැලිමඩ!V188,වැලිමඩ!V189,වැලිමඩ!V190,වැලිමඩ!V191,වැලිමඩ!V192,වැලිමඩ!V193,වැලිමඩ!V194,වැලිමඩ!V195,වැලිමඩ!V196,වැලිමඩ!V197,වැලිමඩ!V198,වැලිමඩ!V199,වැලිමඩ!V200,වැලිමඩ!V201,වැලිමඩ!V202,වැලිමඩ!V203,වැලිමඩ!V204,වැලිමඩ!V205,වැලිමඩ!V206,වැලිමඩ!V207,වැලිමඩ!V208,වැලිමඩ!V209,වැලිමඩ!V210,වැලිමඩ!V211,වැලිමඩ!V212,වැලිමඩ!V213,වැලිමඩ!V214,වැලිමඩ!V215,වැලිමඩ!V216,වැලිමඩ!V217,වැලිමඩ!V218,වැලිමඩ!V219,වැලිමඩ!V220,වැලිමඩ!V221,වැලිමඩ!V222,වැලිමඩ!V223,වැලිමඩ!V224,වැලිමඩ!V225,වැලිමඩ!V226,වැලිමඩ!V227,වැලිමඩ!V228,වැලිමඩ!V229,වැලිමඩ!V230,වැලිමඩ!V231,වැලිමඩ!V232,වැලිමඩ!V233,වැලිමඩ!V234,වැලිමඩ!V235,වැලිමඩ!V236,වැලිමඩ!V237,වැලිමඩ!V238,වැලිමඩ!V239,වැලිමඩ!V240,වැලිමඩ!V241,වැලිමඩ!V242,වැලිමඩ!V243)</f>
        <v>0</v>
      </c>
      <c r="GN27" s="184">
        <f>SUM(වැලිමඩ!W162,වැලිමඩ!W163,වැලිමඩ!W164,වැලිමඩ!W165,වැලිමඩ!W166,වැලිමඩ!W167,වැලිමඩ!W168,වැලිමඩ!W169,වැලිමඩ!W170,වැලිමඩ!W171,වැලිමඩ!W172,වැලිමඩ!W173,වැලිමඩ!W174,වැලිමඩ!W175,වැලිමඩ!W176,වැලිමඩ!W177,වැලිමඩ!W178,වැලිමඩ!W179,වැලිමඩ!W180,වැලිමඩ!W181,වැලිමඩ!W182,වැලිමඩ!W183,වැලිමඩ!W184,වැලිමඩ!W185,වැලිමඩ!W186,වැලිමඩ!W187,වැලිමඩ!W188,වැලිමඩ!W189,වැලිමඩ!W190,වැලිමඩ!W191,වැලිමඩ!W192,වැලිමඩ!W193,වැලිමඩ!W194,වැලිමඩ!W195,වැලිමඩ!W196,වැලිමඩ!W197,වැලිමඩ!W198,වැලිමඩ!W199,වැලිමඩ!W200,වැලිමඩ!W201,වැලිමඩ!W202,වැලිමඩ!W203,වැලිමඩ!W204,වැලිමඩ!W205,වැලිමඩ!W206,වැලිමඩ!W207,වැලිමඩ!W208,වැලිමඩ!W209,වැලිමඩ!W210,වැලිමඩ!W211,වැලිමඩ!W212,වැලිමඩ!W213,වැලිමඩ!W214,වැලිමඩ!W215,වැලිමඩ!W216,වැලිමඩ!W217,වැලිමඩ!W218,වැලිමඩ!W219,වැලිමඩ!W220,වැලිමඩ!W221,වැලිමඩ!W222,වැලිමඩ!W223,වැලිමඩ!W224,වැලිමඩ!W225,වැලිමඩ!W226,වැලිමඩ!W227,වැලිමඩ!W228,වැලිමඩ!W229,වැලිමඩ!W230,වැලිමඩ!W231,වැලිමඩ!W232,වැලිමඩ!W233,වැලිමඩ!W234,වැලිමඩ!W235,වැලිමඩ!W236,වැලිමඩ!W237,වැලිමඩ!W238,වැලිමඩ!W239,වැලිමඩ!W240,වැලිමඩ!W241,වැලිමඩ!W242,වැලිමඩ!W243)</f>
        <v>0</v>
      </c>
      <c r="GO27" s="184">
        <f>SUM(වැලිමඩ!X162,වැලිමඩ!X163,වැලිමඩ!X164,වැලිමඩ!X165,වැලිමඩ!X166,වැලිමඩ!X167,වැලිමඩ!X168,වැලිමඩ!X169,වැලිමඩ!X170,වැලිමඩ!X171,වැලිමඩ!X172,වැලිමඩ!X173,වැලිමඩ!X174,වැලිමඩ!X175,වැලිමඩ!X176,වැලිමඩ!X177,වැලිමඩ!X178,වැලිමඩ!X179,වැලිමඩ!X180,වැලිමඩ!X181,වැලිමඩ!X182,වැලිමඩ!X183,වැලිමඩ!X184,වැලිමඩ!X185,වැලිමඩ!X186,වැලිමඩ!X187,වැලිමඩ!X188,වැලිමඩ!X189,වැලිමඩ!X190,වැලිමඩ!X191,වැලිමඩ!X192,වැලිමඩ!X193,වැලිමඩ!X194,වැලිමඩ!X195,වැලිමඩ!X196,වැලිමඩ!X197,වැලිමඩ!X198,වැලිමඩ!X199,වැලිමඩ!X200,වැලිමඩ!X201,වැලිමඩ!X202,වැලිමඩ!X203,වැලිමඩ!X204,වැලිමඩ!X205,වැලිමඩ!X206,වැලිමඩ!X207,වැලිමඩ!X208,වැලිමඩ!X209,වැලිමඩ!X210,වැලිමඩ!X211,වැලිමඩ!X212,වැලිමඩ!X213,වැලිමඩ!X214,වැලිමඩ!X215,වැලිමඩ!X216,වැලිමඩ!X217,වැලිමඩ!X218,වැලිමඩ!X219,වැලිමඩ!X220,වැලිමඩ!X221,වැලිමඩ!X222,වැලිමඩ!X223,වැලිමඩ!X224,වැලිමඩ!X225,වැලිමඩ!X226,වැලිමඩ!X227,වැලිමඩ!X228,වැලිමඩ!X229,වැලිමඩ!X230,වැලිමඩ!X231,වැලිමඩ!X232,වැලිමඩ!X233,වැලිමඩ!X234,වැලිමඩ!X235,වැලිමඩ!X236,වැලිමඩ!X237,වැලිමඩ!X238,වැලිමඩ!X239,වැලිමඩ!X240,වැලිමඩ!X241,වැලිමඩ!X242,වැලිමඩ!X243)</f>
        <v>0</v>
      </c>
      <c r="GP27" s="184">
        <f>SUM(වැලිමඩ!Y162,වැලිමඩ!Y163,වැලිමඩ!Y164,වැලිමඩ!Y165,වැලිමඩ!Y166,වැලිමඩ!Y167,වැලිමඩ!Y168,වැලිමඩ!Y169,වැලිමඩ!Y170,වැලිමඩ!Y171,වැලිමඩ!Y172,වැලිමඩ!Y173,වැලිමඩ!Y174,වැලිමඩ!Y175,වැලිමඩ!Y176,වැලිමඩ!Y177,වැලිමඩ!Y178,වැලිමඩ!Y179,වැලිමඩ!Y180,වැලිමඩ!Y181,වැලිමඩ!Y182,වැලිමඩ!Y183,වැලිමඩ!Y184,වැලිමඩ!Y185,වැලිමඩ!Y186,වැලිමඩ!Y187,වැලිමඩ!Y188,වැලිමඩ!Y189,වැලිමඩ!Y190,වැලිමඩ!Y191,වැලිමඩ!Y192,වැලිමඩ!Y193,වැලිමඩ!Y194,වැලිමඩ!Y195,වැලිමඩ!Y196,වැලිමඩ!Y197,වැලිමඩ!Y198,වැලිමඩ!Y199,වැලිමඩ!Y200,වැලිමඩ!Y201,වැලිමඩ!Y202,වැලිමඩ!Y203,වැලිමඩ!Y204,වැලිමඩ!Y205,වැලිමඩ!Y206,වැලිමඩ!Y207,වැලිමඩ!Y208,වැලිමඩ!Y209,වැලිමඩ!Y210,වැලිමඩ!Y211,වැලිමඩ!Y212,වැලිමඩ!Y213,වැලිමඩ!Y214,වැලිමඩ!Y215,වැලිමඩ!Y216,වැලිමඩ!Y217,වැලිමඩ!Y218,වැලිමඩ!Y219,වැලිමඩ!Y220,වැලිමඩ!Y221,වැලිමඩ!Y222,වැලිමඩ!Y223,වැලිමඩ!Y224,වැලිමඩ!Y225,වැලිමඩ!Y226,වැලිමඩ!Y227,වැලිමඩ!Y228,වැලිමඩ!Y229,වැලිමඩ!Y230,වැලිමඩ!Y231,වැලිමඩ!Y232,වැලිමඩ!Y233,වැලිමඩ!Y234,වැලිමඩ!Y235,වැලිමඩ!Y236,වැලිමඩ!Y237,වැලිමඩ!Y238,වැලිමඩ!Y239,වැලිමඩ!Y240,වැලිමඩ!Y241,වැලිමඩ!Y242,වැලිමඩ!Y243)</f>
        <v>0</v>
      </c>
      <c r="GR27" s="184">
        <v>1</v>
      </c>
      <c r="GS27" s="778" t="s">
        <v>148</v>
      </c>
      <c r="GT27" s="346" t="s">
        <v>90</v>
      </c>
      <c r="GU27" s="350">
        <f>SUM(GX27:HG27)</f>
        <v>63</v>
      </c>
      <c r="GV27" s="346">
        <f>SUM(GS76)/1000000</f>
        <v>35.200000000000003</v>
      </c>
      <c r="GW27" s="233">
        <f>SUM(සංරචක!GV76)/1000000</f>
        <v>0</v>
      </c>
      <c r="GX27" s="184">
        <f>SUM(බණ්ඩාරවෙල!O99,බණ්ඩාරවෙල!O100,බණ්ඩාරවෙල!O101,බණ්ඩාරවෙල!O102,බණ්ඩාරවෙල!O103,බණ්ඩාරවෙල!O104,බණ්ඩාරවෙල!O106,බණ්ඩාරවෙල!O107,බණ්ඩාරවෙල!O108,බණ්ඩාරවෙල!O109,බණ්ඩාරවෙල!O110,බණ්ඩාරවෙල!O111,බණ්ඩාරවෙල!O112,බණ්ඩාරවෙල!O113,බණ්ඩාරවෙල!O115,බණ්ඩාරවෙල!O116,බණ්ඩාරවෙල!O117,බණ්ඩාරවෙල!O118,බණ්ඩාරවෙල!O119,බණ්ඩාරවෙල!O120,බණ්ඩාරවෙල!O121,බණ්ඩාරවෙල!O122,බණ්ඩාරවෙල!O123,බණ්ඩාරවෙල!O124,බණ්ඩාරවෙල!O125,බණ්ඩාරවෙල!O126,බණ්ඩාරවෙල!O127,බණ්ඩාරවෙල!O128,බණ්ඩාරවෙල!O129,බණ්ඩාරවෙල!O130,බණ්ඩාරවෙල!O131,බණ්ඩාරවෙල!O132,බණ්ඩාරවෙල!O133,බණ්ඩාරවෙල!O134,බණ්ඩාරවෙල!O135,බණ්ඩාරවෙල!O136,බණ්ඩාරවෙල!O137,බණ්ඩාරවෙල!O138,බණ්ඩාරවෙල!O139,බණ්ඩාරවෙල!O140,බණ්ඩාරවෙල!O141,බණ්ඩාරවෙල!O142,බණ්ඩාරවෙල!O143,බණ්ඩාරවෙල!O144,බණ්ඩාරවෙල!O145,බණ්ඩාරවෙල!O147,බණ්ඩාරවෙල!O148,බණ්ඩාරවෙල!O149,බණ්ඩාරවෙල!O150,බණ්ඩාරවෙල!O151,බණ්ඩාරවෙල!O153,බණ්ඩාරවෙල!O154,බණ්ඩාරවෙල!O155,බණ්ඩාරවෙල!O156,බණ්ඩාරවෙල!O157,බණ්ඩාරවෙල!O158,බණ්ඩාරවෙල!O159,බණ්ඩාරවෙල!O160,බණ්ඩාරවෙල!O161,බණ්ඩාරවෙල!O162,බණ්ඩාරවෙල!O163,බණ්ඩාරවෙල!O164,බණ්ඩාරවෙල!O165)</f>
        <v>10</v>
      </c>
      <c r="GY27" s="184">
        <f>SUM(බණ්ඩාරවෙල!P99,බණ්ඩාරවෙල!P100,බණ්ඩාරවෙල!P101,බණ්ඩාරවෙල!P102,බණ්ඩාරවෙල!P103,බණ්ඩාරවෙල!P104,බණ්ඩාරවෙල!P106,බණ්ඩාරවෙල!P107,බණ්ඩාරවෙල!P108,බණ්ඩාරවෙල!P109,බණ්ඩාරවෙල!P110,බණ්ඩාරවෙල!P111,බණ්ඩාරවෙල!P112,බණ්ඩාරවෙල!P113,බණ්ඩාරවෙල!P115,බණ්ඩාරවෙල!P116,බණ්ඩාරවෙල!P117,බණ්ඩාරවෙල!P118,බණ්ඩාරවෙල!P119,බණ්ඩාරවෙල!P120,බණ්ඩාරවෙල!P121,බණ්ඩාරවෙල!P122,බණ්ඩාරවෙල!P123,බණ්ඩාරවෙල!P124,බණ්ඩාරවෙල!P125,බණ්ඩාරවෙල!P126,බණ්ඩාරවෙල!P127,බණ්ඩාරවෙල!P128,බණ්ඩාරවෙල!P129,බණ්ඩාරවෙල!P130,බණ්ඩාරවෙල!P131,බණ්ඩාරවෙල!P132,බණ්ඩාරවෙල!P133,බණ්ඩාරවෙල!P134,බණ්ඩාරවෙල!P135,බණ්ඩාරවෙල!P136,බණ්ඩාරවෙල!P137,බණ්ඩාරවෙල!P138,බණ්ඩාරවෙල!P139,බණ්ඩාරවෙල!P140,බණ්ඩාරවෙල!P141,බණ්ඩාරවෙල!P142,බණ්ඩාරවෙල!P143,බණ්ඩාරවෙල!P144,බණ්ඩාරවෙල!P145,බණ්ඩාරවෙල!P147,බණ්ඩාරවෙල!P148,බණ්ඩාරවෙල!P149,බණ්ඩාරවෙල!P150,බණ්ඩාරවෙල!P151,බණ්ඩාරවෙල!P153,බණ්ඩාරවෙල!P154,බණ්ඩාරවෙල!P155,බණ්ඩාරවෙල!P156,බණ්ඩාරවෙල!P157,බණ්ඩාරවෙල!P158,බණ්ඩාරවෙල!P159,බණ්ඩාරවෙල!P160,බණ්ඩාරවෙල!P161,බණ්ඩාරවෙල!P162,බණ්ඩාරවෙල!P163,බණ්ඩාරවෙල!P164,බණ්ඩාරවෙල!P165)</f>
        <v>31</v>
      </c>
      <c r="GZ27" s="184">
        <f>SUM(බණ්ඩාරවෙල!Q99,බණ්ඩාරවෙල!Q100,බණ්ඩාරවෙල!Q101,බණ්ඩාරවෙල!Q102,බණ්ඩාරවෙල!Q103,බණ්ඩාරවෙල!Q104,බණ්ඩාරවෙල!Q106,බණ්ඩාරවෙල!Q107,බණ්ඩාරවෙල!Q108,බණ්ඩාරවෙල!Q109,බණ්ඩාරවෙල!Q110,බණ්ඩාරවෙල!Q111,බණ්ඩාරවෙල!Q112,බණ්ඩාරවෙල!Q113,බණ්ඩාරවෙල!Q115,බණ්ඩාරවෙල!Q116,බණ්ඩාරවෙල!Q117,බණ්ඩාරවෙල!Q118,බණ්ඩාරවෙල!Q119,බණ්ඩාරවෙල!Q120,බණ්ඩාරවෙල!Q121,බණ්ඩාරවෙල!Q122,බණ්ඩාරවෙල!Q123,බණ්ඩාරවෙල!Q124,බණ්ඩාරවෙල!Q125,බණ්ඩාරවෙල!Q126,බණ්ඩාරවෙල!Q127,බණ්ඩාරවෙල!Q128,බණ්ඩාරවෙල!Q129,බණ්ඩාරවෙල!Q130,බණ්ඩාරවෙල!Q131,බණ්ඩාරවෙල!Q132,බණ්ඩාරවෙල!Q133,බණ්ඩාරවෙල!Q134,බණ්ඩාරවෙල!Q135,බණ්ඩාරවෙල!Q136,බණ්ඩාරවෙල!Q137,බණ්ඩාරවෙල!Q138,බණ්ඩාරවෙල!Q139,බණ්ඩාරවෙල!Q140,බණ්ඩාරවෙල!Q141,බණ්ඩාරවෙල!Q142,බණ්ඩාරවෙල!Q143,බණ්ඩාරවෙල!Q144,බණ්ඩාරවෙල!Q145,බණ්ඩාරවෙල!Q147,බණ්ඩාරවෙල!Q148,බණ්ඩාරවෙල!Q149,බණ්ඩාරවෙල!Q150,බණ්ඩාරවෙල!Q151,බණ්ඩාරවෙල!Q153,බණ්ඩාරවෙල!Q154,බණ්ඩාරවෙල!Q155,බණ්ඩාරවෙල!Q156,බණ්ඩාරවෙල!Q157,බණ්ඩාරවෙල!Q158,බණ්ඩාරවෙල!Q159,බණ්ඩාරවෙල!Q160,බණ්ඩාරවෙල!Q161,බණ්ඩාරවෙල!Q162,බණ්ඩාරවෙල!Q163,බණ්ඩාරවෙල!Q164,බණ්ඩාරවෙල!Q165)</f>
        <v>0</v>
      </c>
      <c r="HA27" s="184">
        <f>SUM(බණ්ඩාරවෙල!R99,බණ්ඩාරවෙල!R100,බණ්ඩාරවෙල!R101,බණ්ඩාරවෙල!R102,බණ්ඩාරවෙල!R103,බණ්ඩාරවෙල!R104,බණ්ඩාරවෙල!R106,බණ්ඩාරවෙල!R107,බණ්ඩාරවෙල!R108,බණ්ඩාරවෙල!R109,බණ්ඩාරවෙල!R110,බණ්ඩාරවෙල!R111,බණ්ඩාරවෙල!R112,බණ්ඩාරවෙල!R113,බණ්ඩාරවෙල!R115,බණ්ඩාරවෙල!R116,බණ්ඩාරවෙල!R117,බණ්ඩාරවෙල!R118,බණ්ඩාරවෙල!R119,බණ්ඩාරවෙල!R120,බණ්ඩාරවෙල!R121,බණ්ඩාරවෙල!R122,බණ්ඩාරවෙල!R123,බණ්ඩාරවෙල!R124,බණ්ඩාරවෙල!R125,බණ්ඩාරවෙල!R126,බණ්ඩාරවෙල!R127,බණ්ඩාරවෙල!R128,බණ්ඩාරවෙල!R129,බණ්ඩාරවෙල!R130,බණ්ඩාරවෙල!R131,බණ්ඩාරවෙල!R132,බණ්ඩාරවෙල!R133,බණ්ඩාරවෙල!R134,බණ්ඩාරවෙල!R135,බණ්ඩාරවෙල!R136,බණ්ඩාරවෙල!R137,බණ්ඩාරවෙල!R138,බණ්ඩාරවෙල!R139,බණ්ඩාරවෙල!R140,බණ්ඩාරවෙල!R141,බණ්ඩාරවෙල!R142,බණ්ඩාරවෙල!R143,බණ්ඩාරවෙල!R144,බණ්ඩාරවෙල!R145,බණ්ඩාරවෙල!R147,බණ්ඩාරවෙල!R148,බණ්ඩාරවෙල!R149,බණ්ඩාරවෙල!R150,බණ්ඩාරවෙල!R151,බණ්ඩාරවෙල!R153,බණ්ඩාරවෙල!R154,බණ්ඩාරවෙල!R155,බණ්ඩාරවෙල!R156,බණ්ඩාරවෙල!R157,බණ්ඩාරවෙල!R158,බණ්ඩාරවෙල!R159,බණ්ඩාරවෙල!R160,බණ්ඩාරවෙල!R161,බණ්ඩාරවෙල!R162,බණ්ඩාරවෙල!R163,බණ්ඩාරවෙල!R164,බණ්ඩාරවෙල!R165)</f>
        <v>14</v>
      </c>
      <c r="HB27" s="184">
        <f>SUM(බණ්ඩාරවෙල!S99,බණ්ඩාරවෙල!S100,බණ්ඩාරවෙල!S101,බණ්ඩාරවෙල!S102,බණ්ඩාරවෙල!S103,බණ්ඩාරවෙල!S104,බණ්ඩාරවෙල!S106,බණ්ඩාරවෙල!S107,බණ්ඩාරවෙල!S108,බණ්ඩාරවෙල!S109,බණ්ඩාරවෙල!S110,බණ්ඩාරවෙල!S111,බණ්ඩාරවෙල!S112,බණ්ඩාරවෙල!S113,බණ්ඩාරවෙල!S115,බණ්ඩාරවෙල!S116,බණ්ඩාරවෙල!S117,බණ්ඩාරවෙල!S118,බණ්ඩාරවෙල!S119,බණ්ඩාරවෙල!S120,බණ්ඩාරවෙල!S121,බණ්ඩාරවෙල!S122,බණ්ඩාරවෙල!S123,බණ්ඩාරවෙල!S124,බණ්ඩාරවෙල!S125,බණ්ඩාරවෙල!S126,බණ්ඩාරවෙල!S127,බණ්ඩාරවෙල!S128,බණ්ඩාරවෙල!S129,බණ්ඩාරවෙල!S130,බණ්ඩාරවෙල!S131,බණ්ඩාරවෙල!S132,බණ්ඩාරවෙල!S133,බණ්ඩාරවෙල!S134,බණ්ඩාරවෙල!S135,බණ්ඩාරවෙල!S136,බණ්ඩාරවෙල!S137,බණ්ඩාරවෙල!S138,බණ්ඩාරවෙල!S139,බණ්ඩාරවෙල!S140,බණ්ඩාරවෙල!S141,බණ්ඩාරවෙල!S142,බණ්ඩාරවෙල!S143,බණ්ඩාරවෙල!S144,බණ්ඩාරවෙල!S145,බණ්ඩාරවෙල!S147,බණ්ඩාරවෙල!S148,බණ්ඩාරවෙල!S149,බණ්ඩාරවෙල!S150,බණ්ඩාරවෙල!S151,බණ්ඩාරවෙල!S153,බණ්ඩාරවෙල!S154,බණ්ඩාරවෙල!S155,බණ්ඩාරවෙල!S156,බණ්ඩාරවෙල!S157,බණ්ඩාරවෙල!S158,බණ්ඩාරවෙල!S159,බණ්ඩාරවෙල!S160,බණ්ඩාරවෙල!S161,බණ්ඩාරවෙල!S162,බණ්ඩාරවෙල!S163,බණ්ඩාරවෙල!S164,බණ්ඩාරවෙල!S165)</f>
        <v>8</v>
      </c>
      <c r="HC27" s="184">
        <f>SUM(බණ්ඩාරවෙල!T99,බණ්ඩාරවෙල!T100,බණ්ඩාරවෙල!T101,බණ්ඩාරවෙල!T102,බණ්ඩාරවෙල!T103,බණ්ඩාරවෙල!T104,බණ්ඩාරවෙල!T106,බණ්ඩාරවෙල!T107,බණ්ඩාරවෙල!T108,බණ්ඩාරවෙල!T109,බණ්ඩාරවෙල!T110,බණ්ඩාරවෙල!T111,බණ්ඩාරවෙල!T112,බණ්ඩාරවෙල!T113,බණ්ඩාරවෙල!T115,බණ්ඩාරවෙල!T116,බණ්ඩාරවෙල!T117,බණ්ඩාරවෙල!T118,බණ්ඩාරවෙල!T119,බණ්ඩාරවෙල!T120,බණ්ඩාරවෙල!T121,බණ්ඩාරවෙල!T122,බණ්ඩාරවෙල!T123,බණ්ඩාරවෙල!T124,බණ්ඩාරවෙල!T125,බණ්ඩාරවෙල!T126,බණ්ඩාරවෙල!T127,බණ්ඩාරවෙල!T128,බණ්ඩාරවෙල!T129,බණ්ඩාරවෙල!T130,බණ්ඩාරවෙල!T131,බණ්ඩාරවෙල!T132,බණ්ඩාරවෙල!T133,බණ්ඩාරවෙල!T134,බණ්ඩාරවෙල!T135,බණ්ඩාරවෙල!T136,බණ්ඩාරවෙල!T137,බණ්ඩාරවෙල!T138,බණ්ඩාරවෙල!T139,බණ්ඩාරවෙල!T140,බණ්ඩාරවෙල!T141,බණ්ඩාරවෙල!T142,බණ්ඩාරවෙල!T143,බණ්ඩාරවෙල!T144,බණ්ඩාරවෙල!T145,බණ්ඩාරවෙල!T147,බණ්ඩාරවෙල!T148,බණ්ඩාරවෙල!T149,බණ්ඩාරවෙල!T150,බණ්ඩාරවෙල!T151,බණ්ඩාරවෙල!T153,බණ්ඩාරවෙල!T154,බණ්ඩාරවෙල!T155,බණ්ඩාරවෙල!T156,බණ්ඩාරවෙල!T157,බණ්ඩාරවෙල!T158,බණ්ඩාරවෙල!T159,බණ්ඩාරවෙල!T160,බණ්ඩාරවෙල!T161,බණ්ඩාරවෙල!T162,බණ්ඩාරවෙල!T163,බණ්ඩාරවෙල!T164,බණ්ඩාරවෙල!T165)</f>
        <v>0</v>
      </c>
      <c r="HD27" s="184">
        <f>SUM(බණ්ඩාරවෙල!U99,බණ්ඩාරවෙල!U100,බණ්ඩාරවෙල!U101,බණ්ඩාරවෙල!U102,බණ්ඩාරවෙල!U103,බණ්ඩාරවෙල!U104,බණ්ඩාරවෙල!U106,බණ්ඩාරවෙල!U107,බණ්ඩාරවෙල!U108,බණ්ඩාරවෙල!U109,බණ්ඩාරවෙල!U110,බණ්ඩාරවෙල!U111,බණ්ඩාරවෙල!U112,බණ්ඩාරවෙල!U113,බණ්ඩාරවෙල!U115,බණ්ඩාරවෙල!U116,බණ්ඩාරවෙල!U117,බණ්ඩාරවෙල!U118,බණ්ඩාරවෙල!U119,බණ්ඩාරවෙල!U120,බණ්ඩාරවෙල!U121,බණ්ඩාරවෙල!U122,බණ්ඩාරවෙල!U123,බණ්ඩාරවෙල!U124,බණ්ඩාරවෙල!U125,බණ්ඩාරවෙල!U126,බණ්ඩාරවෙල!U127,බණ්ඩාරවෙල!U128,බණ්ඩාරවෙල!U129,බණ්ඩාරවෙල!U130,බණ්ඩාරවෙල!U131,බණ්ඩාරවෙල!U132,බණ්ඩාරවෙල!U133,බණ්ඩාරවෙල!U134,බණ්ඩාරවෙල!U135,බණ්ඩාරවෙල!U136,බණ්ඩාරවෙල!U137,බණ්ඩාරවෙල!U138,බණ්ඩාරවෙල!U139,බණ්ඩාරවෙල!U140,බණ්ඩාරවෙල!U141,බණ්ඩාරවෙල!U142,බණ්ඩාරවෙල!U143,බණ්ඩාරවෙල!U144,බණ්ඩාරවෙල!U145,බණ්ඩාරවෙල!U147,බණ්ඩාරවෙල!U148,බණ්ඩාරවෙල!U149,බණ්ඩාරවෙල!U150,බණ්ඩාරවෙල!U151,බණ්ඩාරවෙල!U153,බණ්ඩාරවෙල!U154,බණ්ඩාරවෙල!U155,බණ්ඩාරවෙල!U156,බණ්ඩාරවෙල!U157,බණ්ඩාරවෙල!U158,බණ්ඩාරවෙල!U159,බණ්ඩාරවෙල!U160,බණ්ඩාරවෙල!U161,බණ්ඩාරවෙල!U162,බණ්ඩාරවෙල!U163,බණ්ඩාරවෙල!U164,බණ්ඩාරවෙල!U165)</f>
        <v>0</v>
      </c>
      <c r="HE27" s="184">
        <f>SUM(බණ්ඩාරවෙල!V99,බණ්ඩාරවෙල!V100,බණ්ඩාරවෙල!V101,බණ්ඩාරවෙල!V102,බණ්ඩාරවෙල!V103,බණ්ඩාරවෙල!V104,බණ්ඩාරවෙල!V106,බණ්ඩාරවෙල!V107,බණ්ඩාරවෙල!V108,බණ්ඩාරවෙල!V109,බණ්ඩාරවෙල!V110,බණ්ඩාරවෙල!V111,බණ්ඩාරවෙල!V112,බණ්ඩාරවෙල!V113,බණ්ඩාරවෙල!V115,බණ්ඩාරවෙල!V116,බණ්ඩාරවෙල!V117,බණ්ඩාරවෙල!V118,බණ්ඩාරවෙල!V119,බණ්ඩාරවෙල!V120,බණ්ඩාරවෙල!V121,බණ්ඩාරවෙල!V122,බණ්ඩාරවෙල!V123,බණ්ඩාරවෙල!V124,බණ්ඩාරවෙල!V125,බණ්ඩාරවෙල!V126,බණ්ඩාරවෙල!V127,බණ්ඩාරවෙල!V128,බණ්ඩාරවෙල!V129,බණ්ඩාරවෙල!V130,බණ්ඩාරවෙල!V131,බණ්ඩාරවෙල!V132,බණ්ඩාරවෙල!V133,බණ්ඩාරවෙල!V134,බණ්ඩාරවෙල!V135,බණ්ඩාරවෙල!V136,බණ්ඩාරවෙල!V137,බණ්ඩාරවෙල!V138,බණ්ඩාරවෙල!V139,බණ්ඩාරවෙල!V140,බණ්ඩාරවෙල!V141,බණ්ඩාරවෙල!V142,බණ්ඩාරවෙල!V143,බණ්ඩාරවෙල!V144,බණ්ඩාරවෙල!V145,බණ්ඩාරවෙල!V147,බණ්ඩාරවෙල!V148,බණ්ඩාරවෙල!V149,බණ්ඩාරවෙල!V150,බණ්ඩාරවෙල!V151,බණ්ඩාරවෙල!V153,බණ්ඩාරවෙල!V154,බණ්ඩාරවෙල!V155,බණ්ඩාරවෙල!V156,බණ්ඩාරවෙල!V157,බණ්ඩාරවෙල!V158,බණ්ඩාරවෙල!V159,බණ්ඩාරවෙල!V160,බණ්ඩාරවෙල!V161,බණ්ඩාරවෙල!V162,බණ්ඩාරවෙල!V163,බණ්ඩාරවෙල!V164,බණ්ඩාරවෙල!V165)</f>
        <v>0</v>
      </c>
      <c r="HF27" s="184">
        <f>SUM(බණ්ඩාරවෙල!W99,බණ්ඩාරවෙල!W100,බණ්ඩාරවෙල!W101,බණ්ඩාරවෙල!W102,බණ්ඩාරවෙල!W103,බණ්ඩාරවෙල!W104,බණ්ඩාරවෙල!W106,බණ්ඩාරවෙල!W107,බණ්ඩාරවෙල!W108,බණ්ඩාරවෙල!W109,බණ්ඩාරවෙල!W110,බණ්ඩාරවෙල!W111,බණ්ඩාරවෙල!W112,බණ්ඩාරවෙල!W113,බණ්ඩාරවෙල!W115,බණ්ඩාරවෙල!W116,බණ්ඩාරවෙල!W117,බණ්ඩාරවෙල!W118,බණ්ඩාරවෙල!W119,බණ්ඩාරවෙල!W120,බණ්ඩාරවෙල!W121,බණ්ඩාරවෙල!W122,බණ්ඩාරවෙල!W123,බණ්ඩාරවෙල!W124,බණ්ඩාරවෙල!W125,බණ්ඩාරවෙල!W126,බණ්ඩාරවෙල!W127,බණ්ඩාරවෙල!W128,බණ්ඩාරවෙල!W129,බණ්ඩාරවෙල!W130,බණ්ඩාරවෙල!W131,බණ්ඩාරවෙල!W132,බණ්ඩාරවෙල!W133,බණ්ඩාරවෙල!W134,බණ්ඩාරවෙල!W135,බණ්ඩාරවෙල!W136,බණ්ඩාරවෙල!W137,බණ්ඩාරවෙල!W138,බණ්ඩාරවෙල!W139,බණ්ඩාරවෙල!W140,බණ්ඩාරවෙල!W141,බණ්ඩාරවෙල!W142,බණ්ඩාරවෙල!W143,බණ්ඩාරවෙල!W144,බණ්ඩාරවෙල!W145,බණ්ඩාරවෙල!W147,බණ්ඩාරවෙල!W148,බණ්ඩාරවෙල!W149,බණ්ඩාරවෙල!W150,බණ්ඩාරවෙල!W151,බණ්ඩාරවෙල!W153,බණ්ඩාරවෙල!W154,බණ්ඩාරවෙල!W155,බණ්ඩාරවෙල!W156,බණ්ඩාරවෙල!W157,බණ්ඩාරවෙල!W158,බණ්ඩාරවෙල!W159,බණ්ඩාරවෙල!W160,බණ්ඩාරවෙල!W161,බණ්ඩාරවෙල!W162,බණ්ඩාරවෙල!W163,බණ්ඩාරවෙල!W164,බණ්ඩාරවෙල!W165)</f>
        <v>0</v>
      </c>
      <c r="HG27" s="184">
        <f>SUM(බණ්ඩාරවෙල!X99,බණ්ඩාරවෙල!X100,බණ්ඩාරවෙල!X101,බණ්ඩාරවෙල!X102,බණ්ඩාරවෙල!X103,බණ්ඩාරවෙල!X104,බණ්ඩාරවෙල!X106,බණ්ඩාරවෙල!X107,බණ්ඩාරවෙල!X108,බණ්ඩාරවෙල!X109,බණ්ඩාරවෙල!X110,බණ්ඩාරවෙල!X111,බණ්ඩාරවෙල!X112,බණ්ඩාරවෙල!X113,බණ්ඩාරවෙල!X115,බණ්ඩාරවෙල!X116,බණ්ඩාරවෙල!X117,බණ්ඩාරවෙල!X118,බණ්ඩාරවෙල!X119,බණ්ඩාරවෙල!X120,බණ්ඩාරවෙල!X121,බණ්ඩාරවෙල!X122,බණ්ඩාරවෙල!X123,බණ්ඩාරවෙල!X124,බණ්ඩාරවෙල!X125,බණ්ඩාරවෙල!X126,බණ්ඩාරවෙල!X127,බණ්ඩාරවෙල!X128,බණ්ඩාරවෙල!X129,බණ්ඩාරවෙල!X130,බණ්ඩාරවෙල!X131,බණ්ඩාරවෙල!X132,බණ්ඩාරවෙල!X133,බණ්ඩාරවෙල!X134,බණ්ඩාරවෙල!X135,බණ්ඩාරවෙල!X136,බණ්ඩාරවෙල!X137,බණ්ඩාරවෙල!X138,බණ්ඩාරවෙල!X139,බණ්ඩාරවෙල!X140,බණ්ඩාරවෙල!X141,බණ්ඩාරවෙල!X142,බණ්ඩාරවෙල!X143,බණ්ඩාරවෙල!X144,බණ්ඩාරවෙල!X145,බණ්ඩාරවෙල!X147,බණ්ඩාරවෙල!X148,බණ්ඩාරවෙල!X149,බණ්ඩාරවෙල!X150,බණ්ඩාරවෙල!X151,බණ්ඩාරවෙල!X153,බණ්ඩාරවෙල!X154,බණ්ඩාරවෙල!X155,බණ්ඩාරවෙල!X156,බණ්ඩාරවෙල!X157,බණ්ඩාරවෙල!X158,බණ්ඩාරවෙල!X159,බණ්ඩාරවෙල!X160,බණ්ඩාරවෙල!X161,බණ්ඩාරවෙල!X162,බණ්ඩාරවෙල!X163,බණ්ඩාරවෙල!X164,බණ්ඩාරවෙල!X165)</f>
        <v>0</v>
      </c>
      <c r="HH27" s="184">
        <f>SUM(බණ්ඩාරවෙල!Y99,බණ්ඩාරවෙල!Y100,බණ්ඩාරවෙල!Y101,බණ්ඩාරවෙල!Y102,බණ්ඩාරවෙල!Y103,බණ්ඩාරවෙල!Y104,බණ්ඩාරවෙල!Y106,බණ්ඩාරවෙල!Y107,බණ්ඩාරවෙල!Y108,බණ්ඩාරවෙල!Y109,බණ්ඩාරවෙල!Y110,බණ්ඩාරවෙල!Y111,බණ්ඩාරවෙල!Y112,බණ්ඩාරවෙල!Y113,බණ්ඩාරවෙල!Y115,බණ්ඩාරවෙල!Y116,බණ්ඩාරවෙල!Y117,බණ්ඩාරවෙල!Y118,බණ්ඩාරවෙල!Y119,බණ්ඩාරවෙල!Y120,බණ්ඩාරවෙල!Y121,බණ්ඩාරවෙල!Y122,බණ්ඩාරවෙල!Y123,බණ්ඩාරවෙල!Y124,බණ්ඩාරවෙල!Y125,බණ්ඩාරවෙල!Y126,බණ්ඩාරවෙල!Y127,බණ්ඩාරවෙල!Y128,බණ්ඩාරවෙල!Y129,බණ්ඩාරවෙල!Y130,බණ්ඩාරවෙල!Y131,බණ්ඩාරවෙල!Y132,බණ්ඩාරවෙල!Y133,බණ්ඩාරවෙල!Y134,බණ්ඩාරවෙල!Y135,බණ්ඩාරවෙල!Y136,බණ්ඩාරවෙල!Y137,බණ්ඩාරවෙල!Y138,බණ්ඩාරවෙල!Y139,බණ්ඩාරවෙල!Y140,බණ්ඩාරවෙල!Y141,බණ්ඩාරවෙල!Y142,බණ්ඩාරවෙල!Y143,බණ්ඩාරවෙල!Y144,බණ්ඩාරවෙල!Y145,බණ්ඩාරවෙල!Y147,බණ්ඩාරවෙල!Y148,බණ්ඩාරවෙල!Y149,බණ්ඩාරවෙල!Y150,බණ්ඩාරවෙල!Y151,බණ්ඩාරවෙල!Y153,බණ්ඩාරවෙල!Y154,බණ්ඩාරවෙල!Y155,බණ්ඩාරවෙල!Y156,බණ්ඩාරවෙල!Y157,බණ්ඩාරවෙල!Y158,බණ්ඩාරවෙල!Y159,බණ්ඩාරවෙල!Y160,බණ්ඩාරවෙල!Y161,බණ්ඩාරවෙල!Y162,බණ්ඩාරවෙල!Y163,බණ්ඩාරවෙල!Y164,බණ්ඩාරවෙල!Y165)</f>
        <v>0</v>
      </c>
      <c r="HJ27" s="184">
        <v>1</v>
      </c>
      <c r="HK27" s="778" t="s">
        <v>148</v>
      </c>
      <c r="HL27" s="346" t="s">
        <v>90</v>
      </c>
      <c r="HM27" s="350" t="e">
        <f>SUM(HP27:HY27)</f>
        <v>#REF!</v>
      </c>
      <c r="HN27" s="233" t="e">
        <f>SUM(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)/1000000</f>
        <v>#REF!</v>
      </c>
      <c r="HO27" s="233" t="e">
        <f>SUM(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)/1000000</f>
        <v>#REF!</v>
      </c>
      <c r="HP27" s="184" t="e">
        <f>SUM(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)</f>
        <v>#REF!</v>
      </c>
      <c r="HQ27" s="184" t="e">
        <f>SUM(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)</f>
        <v>#REF!</v>
      </c>
      <c r="HR27" s="184" t="e">
        <f>SUM(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)</f>
        <v>#REF!</v>
      </c>
      <c r="HS27" s="184" t="e">
        <f>SUM(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)</f>
        <v>#REF!</v>
      </c>
      <c r="HT27" s="184" t="e">
        <f>SUM(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)</f>
        <v>#REF!</v>
      </c>
      <c r="HU27" s="184" t="e">
        <f>SUM(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)</f>
        <v>#REF!</v>
      </c>
      <c r="HV27" s="184" t="e">
        <f>SUM(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)</f>
        <v>#REF!</v>
      </c>
      <c r="HW27" s="184" t="e">
        <f>SUM(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)</f>
        <v>#REF!</v>
      </c>
      <c r="HX27" s="184" t="e">
        <f>SUM(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)</f>
        <v>#REF!</v>
      </c>
      <c r="HY27" s="184" t="e">
        <f>SUM(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)</f>
        <v>#REF!</v>
      </c>
      <c r="HZ27" s="184" t="e">
        <f>SUM(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)</f>
        <v>#REF!</v>
      </c>
      <c r="IB27" s="184">
        <v>1</v>
      </c>
      <c r="IC27" s="778" t="s">
        <v>148</v>
      </c>
      <c r="ID27" s="346" t="s">
        <v>90</v>
      </c>
      <c r="IE27" s="350">
        <f>SUM(IH27:IQ27)</f>
        <v>74</v>
      </c>
      <c r="IF27" s="346">
        <f>SUM(IC70)/1000000</f>
        <v>41</v>
      </c>
      <c r="IG27" s="233">
        <f>SUM(IF70)/1000000</f>
        <v>0</v>
      </c>
      <c r="IH27" s="184">
        <f>SUM(හපුතලේ!N54,හපුතලේ!N55,හපුතලේ!N56,හපුතලේ!N57,හපුතලේ!N58,හපුතලේ!N59,හපුතලේ!N60,හපුතලේ!N61,හපුතලේ!N62,හපුතලේ!N63,හපුතලේ!N64,හපුතලේ!N65,හපුතලේ!N66,හපුතලේ!N67,හපුතලේ!N68,හපුතලේ!N69,හපුතලේ!N70,හපුතලේ!N71,හපුතලේ!N72,හපුතලේ!N73,හපුතලේ!N74,හපුතලේ!N75,හපුතලේ!N76,හපුතලේ!N77,හපුතලේ!N78,හපුතලේ!N79,හපුතලේ!N80,හපුතලේ!N81,හපුතලේ!N82,හපුතලේ!N83,හපුතලේ!N84,හපුතලේ!N85,හපුතලේ!N86,හපුතලේ!N87,හපුතලේ!N88,හපුතලේ!N89,හපුතලේ!N90,හපුතලේ!N91,හපුතලේ!N92,හපුතලේ!N93,හපුතලේ!N94,හපුතලේ!N95,හපුතලේ!N96,හපුතලේ!N97,හපුතලේ!N98,හපුතලේ!N99,හපුතලේ!N100,හපුතලේ!N101,හපුතලේ!N102,හපුතලේ!N103,හපුතලේ!N104,හපුතලේ!N105,හපුතලේ!N106,හපුතලේ!N107,හපුතලේ!N108,හපුතලේ!N109,හපුතලේ!N110,හපුතලේ!N111,හපුතලේ!N112,හපුතලේ!N113,හපුතලේ!N114,හපුතලේ!N115,හපුතලේ!N116,හපුතලේ!N117,හපුතලේ!N118,හපුතලේ!N119,හපුතලේ!N120,හපුතලේ!N121,හපුතලේ!N122,හපුතලේ!N123,හපුතලේ!N124,හපුතලේ!N125,හපුතලේ!N126,හපුතලේ!N127)</f>
        <v>57</v>
      </c>
      <c r="II27" s="184">
        <f>SUM(හපුතලේ!O54,හපුතලේ!O55,හපුතලේ!O56,හපුතලේ!O57,හපුතලේ!O58,හපුතලේ!O59,හපුතලේ!O60,හපුතලේ!O61,හපුතලේ!O62,හපුතලේ!O63,හපුතලේ!O64,හපුතලේ!O65,හපුතලේ!O66,හපුතලේ!O67,හපුතලේ!O68,හපුතලේ!O69,හපුතලේ!O70,හපුතලේ!O71,හපුතලේ!O72,හපුතලේ!O73,හපුතලේ!O74,හපුතලේ!O75,හපුතලේ!O76,හපුතලේ!O77,හපුතලේ!O78,හපුතලේ!O79,හපුතලේ!O80,හපුතලේ!O81,හපුතලේ!O82,හපුතලේ!O83,හපුතලේ!O84,හපුතලේ!O85,හපුතලේ!O86,හපුතලේ!O87,හපුතලේ!O88,හපුතලේ!O89,හපුතලේ!O90,හපුතලේ!O91,හපුතලේ!O92,හපුතලේ!O93,හපුතලේ!O94,හපුතලේ!O95,හපුතලේ!O96,හපුතලේ!O97,හපුතලේ!O98,හපුතලේ!O99,හපුතලේ!O100,හපුතලේ!O101,හපුතලේ!O102,හපුතලේ!O103,හපුතලේ!O104,හපුතලේ!O105,හපුතලේ!O106,හපුතලේ!O107,හපුතලේ!O108,හපුතලේ!O109,හපුතලේ!O110,හපුතලේ!O111,හපුතලේ!O112,හපුතලේ!O113,හපුතලේ!O114,හපුතලේ!O115,හපුතලේ!O116,හපුතලේ!O117,හපුතලේ!O118,හපුතලේ!O119,හපුතලේ!O120,හපුතලේ!O121,හපුතලේ!O122,හපුතලේ!O123,හපුතලේ!O124,හපුතලේ!O125,හපුතලේ!O126,හපුතලේ!O127)</f>
        <v>17</v>
      </c>
      <c r="IJ27" s="184">
        <f>SUM(හපුතලේ!P54,හපුතලේ!P55,හපුතලේ!P56,හපුතලේ!P57,හපුතලේ!P58,හපුතලේ!P59,හපුතලේ!P60,හපුතලේ!P61,හපුතලේ!P62,හපුතලේ!P63,හපුතලේ!P64,හපුතලේ!P65,හපුතලේ!P66,හපුතලේ!P67,හපුතලේ!P68,හපුතලේ!P69,හපුතලේ!P70,හපුතලේ!P71,හපුතලේ!P72,හපුතලේ!P73,හපුතලේ!P74,හපුතලේ!P75,හපුතලේ!P76,හපුතලේ!P77,හපුතලේ!P78,හපුතලේ!P79,හපුතලේ!P80,හපුතලේ!P81,හපුතලේ!P82,හපුතලේ!P83,හපුතලේ!P84,හපුතලේ!P85,හපුතලේ!P86,හපුතලේ!P87,හපුතලේ!P88,හපුතලේ!P89,හපුතලේ!P90,හපුතලේ!P91,හපුතලේ!P92,හපුතලේ!P93,හපුතලේ!P94,හපුතලේ!P95,හපුතලේ!P96,හපුතලේ!P97,හපුතලේ!P98,හපුතලේ!P99,හපුතලේ!P100,හපුතලේ!P101,හපුතලේ!P102,හපුතලේ!P103,හපුතලේ!P104,හපුතලේ!P105,හපුතලේ!P106,හපුතලේ!P107,හපුතලේ!P108,හපුතලේ!P109,හපුතලේ!P110,හපුතලේ!P111,හපුතලේ!P112,හපුතලේ!P113,හපුතලේ!P114,හපුතලේ!P115,හපුතලේ!P116,හපුතලේ!P117,හපුතලේ!P118,හපුතලේ!P119,හපුතලේ!P120,හපුතලේ!P121,හපුතලේ!P122,හපුතලේ!P123,හපුතලේ!P124,හපුතලේ!P125,හපුතලේ!P126,හපුතලේ!P127)</f>
        <v>0</v>
      </c>
      <c r="IK27" s="184">
        <f>SUM(හපුතලේ!Q54,හපුතලේ!Q55,හපුතලේ!Q56,හපුතලේ!Q57,හපුතලේ!Q58,හපුතලේ!Q59,හපුතලේ!Q60,හපුතලේ!Q61,හපුතලේ!Q62,හපුතලේ!Q63,හපුතලේ!Q64,හපුතලේ!Q65,හපුතලේ!Q66,හපුතලේ!Q67,හපුතලේ!Q68,හපුතලේ!Q69,හපුතලේ!Q70,හපුතලේ!Q71,හපුතලේ!Q72,හපුතලේ!Q73,හපුතලේ!Q74,හපුතලේ!Q75,හපුතලේ!Q76,හපුතලේ!Q77,හපුතලේ!Q78,හපුතලේ!Q79,හපුතලේ!Q80,හපුතලේ!Q81,හපුතලේ!Q82,හපුතලේ!Q83,හපුතලේ!Q84,හපුතලේ!Q85,හපුතලේ!Q86,හපුතලේ!Q87,හපුතලේ!Q88,හපුතලේ!Q89,හපුතලේ!Q90,හපුතලේ!Q91,හපුතලේ!Q92,හපුතලේ!Q93,හපුතලේ!Q94,හපුතලේ!Q95,හපුතලේ!Q96,හපුතලේ!Q97,හපුතලේ!Q98,හපුතලේ!Q99,හපුතලේ!Q100,හපුතලේ!Q101,හපුතලේ!Q102,හපුතලේ!Q103,හපුතලේ!Q104,හපුතලේ!Q105,හපුතලේ!Q106,හපුතලේ!Q107,හපුතලේ!Q108,හපුතලේ!Q109,හපුතලේ!Q110,හපුතලේ!Q111,හපුතලේ!Q112,හපුතලේ!Q113,හපුතලේ!Q114,හපුතලේ!Q115,හපුතලේ!Q116,හපුතලේ!Q117,හපුතලේ!Q118,හපුතලේ!Q119,හපුතලේ!Q120,හපුතලේ!Q121,හපුතලේ!Q122,හපුතලේ!Q123,හපුතලේ!Q124,හපුතලේ!Q125,හපුතලේ!Q126,හපුතලේ!Q127)</f>
        <v>0</v>
      </c>
      <c r="IL27" s="184">
        <f>SUM(හපුතලේ!R54,හපුතලේ!R55,හපුතලේ!R56,හපුතලේ!R57,හපුතලේ!R58,හපුතලේ!R59,හපුතලේ!R60,හපුතලේ!R61,හපුතලේ!R62,හපුතලේ!R63,හපුතලේ!R64,හපුතලේ!R65,හපුතලේ!R66,හපුතලේ!R67,හපුතලේ!R68,හපුතලේ!R69,හපුතලේ!R70,හපුතලේ!R71,හපුතලේ!R72,හපුතලේ!R73,හපුතලේ!R74,හපුතලේ!R75,හපුතලේ!R76,හපුතලේ!R77,හපුතලේ!R78,හපුතලේ!R79,හපුතලේ!R80,හපුතලේ!R81,හපුතලේ!R82,හපුතලේ!R83,හපුතලේ!R84,හපුතලේ!R85,හපුතලේ!R86,හපුතලේ!R87,හපුතලේ!R88,හපුතලේ!R89,හපුතලේ!R90,හපුතලේ!R91,හපුතලේ!R92,හපුතලේ!R93,හපුතලේ!R94,හපුතලේ!R95,හපුතලේ!R96,හපුතලේ!R97,හපුතලේ!R98,හපුතලේ!R99,හපුතලේ!R100,හපුතලේ!R101,හපුතලේ!R102,හපුතලේ!R103,හපුතලේ!R104,හපුතලේ!R105,හපුතලේ!R106,හපුතලේ!R107,හපුතලේ!R108,හපුතලේ!R109,හපුතලේ!R110,හපුතලේ!R111,හපුතලේ!R112,හපුතලේ!R113,හපුතලේ!R114,හපුතලේ!R115,හපුතලේ!R116,හපුතලේ!R117,හපුතලේ!R118,හපුතලේ!R119,හපුතලේ!R120,හපුතලේ!R121,හපුතලේ!R122,හපුතලේ!R123,හපුතලේ!R124,හපුතලේ!R125,හපුතලේ!R126,හපුතලේ!R127)</f>
        <v>0</v>
      </c>
      <c r="IM27" s="184">
        <f>SUM(හපුතලේ!S54,හපුතලේ!S55,හපුතලේ!S56,හපුතලේ!S57,හපුතලේ!S58,හපුතලේ!S59,හපුතලේ!S60,හපුතලේ!S61,හපුතලේ!S62,හපුතලේ!S63,හපුතලේ!S64,හපුතලේ!S65,හපුතලේ!S66,හපුතලේ!S67,හපුතලේ!S68,හපුතලේ!S69,හපුතලේ!S70,හපුතලේ!S71,හපුතලේ!S72,හපුතලේ!S73,හපුතලේ!S74,හපුතලේ!S75,හපුතලේ!S76,හපුතලේ!S77,හපුතලේ!S78,හපුතලේ!S79,හපුතලේ!S80,හපුතලේ!S81,හපුතලේ!S82,හපුතලේ!S83,හපුතලේ!S84,හපුතලේ!S85,හපුතලේ!S86,හපුතලේ!S87,හපුතලේ!S88,හපුතලේ!S89,හපුතලේ!S90,හපුතලේ!S91,හපුතලේ!S92,හපුතලේ!S93,හපුතලේ!S94,හපුතලේ!S95,හපුතලේ!S96,හපුතලේ!S97,හපුතලේ!S98,හපුතලේ!S99,හපුතලේ!S100,හපුතලේ!S101,හපුතලේ!S102,හපුතලේ!S103,හපුතලේ!S104,හපුතලේ!S105,හපුතලේ!S106,හපුතලේ!S107,හපුතලේ!S108,හපුතලේ!S109,හපුතලේ!S110,හපුතලේ!S111,හපුතලේ!S112,හපුතලේ!S113,හපුතලේ!S114,හපුතලේ!S115,හපුතලේ!S116,හපුතලේ!S117,හපුතලේ!S118,හපුතලේ!S119,හපුතලේ!S120,හපුතලේ!S121,හපුතලේ!S122,හපුතලේ!S123,හපුතලේ!S124,හපුතලේ!S125,හපුතලේ!S126,හපුතලේ!S127)</f>
        <v>0</v>
      </c>
      <c r="IN27" s="184">
        <f>SUM(හපුතලේ!T54,හපුතලේ!T55,හපුතලේ!T56,හපුතලේ!T57,හපුතලේ!T58,හපුතලේ!T59,හපුතලේ!T60,හපුතලේ!T61,හපුතලේ!T62,හපුතලේ!T63,හපුතලේ!T64,හපුතලේ!T65,හපුතලේ!T66,හපුතලේ!T67,හපුතලේ!T68,හපුතලේ!T69,හපුතලේ!T70,හපුතලේ!T71,හපුතලේ!T72,හපුතලේ!T73,හපුතලේ!T74,හපුතලේ!T75,හපුතලේ!T76,හපුතලේ!T77,හපුතලේ!T78,හපුතලේ!T79,හපුතලේ!T80,හපුතලේ!T81,හපුතලේ!T82,හපුතලේ!T83,හපුතලේ!T84,හපුතලේ!T85,හපුතලේ!T86,හපුතලේ!T87,හපුතලේ!T88,හපුතලේ!T89,හපුතලේ!T90,හපුතලේ!T91,හපුතලේ!T92,හපුතලේ!T93,හපුතලේ!T94,හපුතලේ!T95,හපුතලේ!T96,හපුතලේ!T97,හපුතලේ!T98,හපුතලේ!T99,හපුතලේ!T100,හපුතලේ!T101,හපුතලේ!T102,හපුතලේ!T103,හපුතලේ!T104,හපුතලේ!T105,හපුතලේ!T106,හපුතලේ!T107,හපුතලේ!T108,හපුතලේ!T109,හපුතලේ!T110,හපුතලේ!T111,හපුතලේ!T112,හපුතලේ!T113,හපුතලේ!T114,හපුතලේ!T115,හපුතලේ!T116,හපුතලේ!T117,හපුතලේ!T118,හපුතලේ!T119,හපුතලේ!T120,හපුතලේ!T121,හපුතලේ!T122,හපුතලේ!T123,හපුතලේ!T124,හපුතලේ!T125,හපුතලේ!T126,හපුතලේ!T127)</f>
        <v>0</v>
      </c>
      <c r="IO27" s="184">
        <f>SUM(හපුතලේ!U54,හපුතලේ!U55,හපුතලේ!U56,හපුතලේ!U57,හපුතලේ!U58,හපුතලේ!U59,හපුතලේ!U60,හපුතලේ!U61,හපුතලේ!U62,හපුතලේ!U63,හපුතලේ!U64,හපුතලේ!U65,හපුතලේ!U66,හපුතලේ!U67,හපුතලේ!U68,හපුතලේ!U69,හපුතලේ!U70,හපුතලේ!U71,හපුතලේ!U72,හපුතලේ!U73,හපුතලේ!U74,හපුතලේ!U75,හපුතලේ!U76,හපුතලේ!U77,හපුතලේ!U78,හපුතලේ!U79,හපුතලේ!U80,හපුතලේ!U81,හපුතලේ!U82,හපුතලේ!U83,හපුතලේ!U84,හපුතලේ!U85,හපුතලේ!U86,හපුතලේ!U87,හපුතලේ!U88,හපුතලේ!U89,හපුතලේ!U90,හපුතලේ!U91,හපුතලේ!U92,හපුතලේ!U93,හපුතලේ!U94,හපුතලේ!U95,හපුතලේ!U96,හපුතලේ!U97,හපුතලේ!U98,හපුතලේ!U99,හපුතලේ!U100,හපුතලේ!U101,හපුතලේ!U102,හපුතලේ!U103,හපුතලේ!U104,හපුතලේ!U105,හපුතලේ!U106,හපුතලේ!U107,හපුතලේ!U108,හපුතලේ!U109,හපුතලේ!U110,හපුතලේ!U111,හපුතලේ!U112,හපුතලේ!U113,හපුතලේ!U114,හපුතලේ!U115,හපුතලේ!U116,හපුතලේ!U117,හපුතලේ!U118,හපුතලේ!U119,හපුතලේ!U120,හපුතලේ!U121,හපුතලේ!U122,හපුතලේ!U123,හපුතලේ!U124,හපුතලේ!U125,හපුතලේ!U126,හපුතලේ!U127)</f>
        <v>0</v>
      </c>
      <c r="IP27" s="184">
        <f>SUM(හපුතලේ!V54,හපුතලේ!V55,හපුතලේ!V56,හපුතලේ!V57,හපුතලේ!V58,හපුතලේ!V59,හපුතලේ!V60,හපුතලේ!V61,හපුතලේ!V62,හපුතලේ!V63,හපුතලේ!V64,හපුතලේ!V65,හපුතලේ!V66,හපුතලේ!V67,හපුතලේ!V68,හපුතලේ!V69,හපුතලේ!V70,හපුතලේ!V71,හපුතලේ!V72,හපුතලේ!V73,හපුතලේ!V74,හපුතලේ!V75,හපුතලේ!V76,හපුතලේ!V77,හපුතලේ!V78,හපුතලේ!V79,හපුතලේ!V80,හපුතලේ!V81,හපුතලේ!V82,හපුතලේ!V83,හපුතලේ!V84,හපුතලේ!V85,හපුතලේ!V86,හපුතලේ!V87,හපුතලේ!V88,හපුතලේ!V89,හපුතලේ!V90,හපුතලේ!V91,හපුතලේ!V92,හපුතලේ!V93,හපුතලේ!V94,හපුතලේ!V95,හපුතලේ!V96,හපුතලේ!V97,හපුතලේ!V98,හපුතලේ!V99,හපුතලේ!V100,හපුතලේ!V101,හපුතලේ!V102,හපුතලේ!V103,හපුතලේ!V104,හපුතලේ!V105,හපුතලේ!V106,හපුතලේ!V107,හපුතලේ!V108,හපුතලේ!V109,හපුතලේ!V110,හපුතලේ!V111,හපුතලේ!V112,හපුතලේ!V113,හපුතලේ!V114,හපුතලේ!V115,හපුතලේ!V116,හපුතලේ!V117,හපුතලේ!V118,හපුතලේ!V119,හපුතලේ!V120,හපුතලේ!V121,හපුතලේ!V122,හපුතලේ!V123,හපුතලේ!V124,හපුතලේ!V125,හපුතලේ!V126,හපුතලේ!V127)</f>
        <v>0</v>
      </c>
      <c r="IQ27" s="184">
        <f>SUM(හපුතලේ!W54,හපුතලේ!W55,හපුතලේ!W56,හපුතලේ!W57,හපුතලේ!W58,හපුතලේ!W59,හපුතලේ!W60,හපුතලේ!W61,හපුතලේ!W62,හපුතලේ!W63,හපුතලේ!W64,හපුතලේ!W65,හපුතලේ!W66,හපුතලේ!W67,හපුතලේ!W68,හපුතලේ!W69,හපුතලේ!W70,හපුතලේ!W71,හපුතලේ!W72,හපුතලේ!W73,හපුතලේ!W74,හපුතලේ!W75,හපුතලේ!W76,හපුතලේ!W77,හපුතලේ!W78,හපුතලේ!W79,හපුතලේ!W80,හපුතලේ!W81,හපුතලේ!W82,හපුතලේ!W83,හපුතලේ!W84,හපුතලේ!W85,හපුතලේ!W86,හපුතලේ!W87,හපුතලේ!W88,හපුතලේ!W89,හපුතලේ!W90,හපුතලේ!W91,හපුතලේ!W92,හපුතලේ!W93,හපුතලේ!W94,හපුතලේ!W95,හපුතලේ!W96,හපුතලේ!W97,හපුතලේ!W98,හපුතලේ!W99,හපුතලේ!W100,හපුතලේ!W101,හපුතලේ!W102,හපුතලේ!W103,හපුතලේ!W104,හපුතලේ!W105,හපුතලේ!W106,හපුතලේ!W107,හපුතලේ!W108,හපුතලේ!W109,හපුතලේ!W110,හපුතලේ!W111,හපුතලේ!W112,හපුතලේ!W113,හපුතලේ!W114,හපුතලේ!W115,හපුතලේ!W116,හපුතලේ!W117,හපුතලේ!W118,හපුතලේ!W119,හපුතලේ!W120,හපුතලේ!W121,හපුතලේ!W122,හපුතලේ!W123,හපුතලේ!W124,හපුතලේ!W125,හපුතලේ!W126,හපුතලේ!W127)</f>
        <v>0</v>
      </c>
      <c r="IR27" s="184">
        <f>SUM(හපුතලේ!X54,හපුතලේ!X55,හපුතලේ!X56,හපුතලේ!X57,හපුතලේ!X58,හපුතලේ!X59,හපුතලේ!X60,හපුතලේ!X61,හපුතලේ!X62,හපුතලේ!X63,හපුතලේ!X64,හපුතලේ!X65,හපුතලේ!X66,හපුතලේ!X67,හපුතලේ!X68,හපුතලේ!X69,හපුතලේ!X70,හපුතලේ!X71,හපුතලේ!X72,හපුතලේ!X73,හපුතලේ!X74,හපුතලේ!X75,හපුතලේ!X76,හපුතලේ!X77,හපුතලේ!X78,හපුතලේ!X79,හපුතලේ!X80,හපුතලේ!X81,හපුතලේ!X82,හපුතලේ!X83,හපුතලේ!X84,හපුතලේ!X85,හපුතලේ!X86,හපුතලේ!X87,හපුතලේ!X88,හපුතලේ!X89,හපුතලේ!X90,හපුතලේ!X91,හපුතලේ!X92,හපුතලේ!X93,හපුතලේ!X94,හපුතලේ!X95,හපුතලේ!X96,හපුතලේ!X97,හපුතලේ!X98,හපුතලේ!X99,හපුතලේ!X100,හපුතලේ!X101,හපුතලේ!X102,හපුතලේ!X103,හපුතලේ!X104,හපුතලේ!X105,හපුතලේ!X106,හපුතලේ!X107,හපුතලේ!X108,හපුතලේ!X109,හපුතලේ!X110,හපුතලේ!X111,හපුතලේ!X112,හපුතලේ!X113,හපුතලේ!X114,හපුතලේ!X115,හපුතලේ!X116,හපුතලේ!X117,හපුතලේ!X118,හපුතලේ!X119,හපුතලේ!X120,හපුතලේ!X121,හපුතලේ!X122,හපුතලේ!X123,හපුතලේ!X124,හපුතලේ!X125,හපුතලේ!X126,හපුතලේ!X127)</f>
        <v>0</v>
      </c>
      <c r="IT27" s="184">
        <v>1</v>
      </c>
      <c r="IU27" s="778" t="s">
        <v>148</v>
      </c>
      <c r="IV27" s="346" t="s">
        <v>90</v>
      </c>
      <c r="IW27" s="350">
        <f>SUM(IZ27:JI27)</f>
        <v>55</v>
      </c>
      <c r="IX27" s="346">
        <f>SUM(IU70)/1000000</f>
        <v>30</v>
      </c>
      <c r="IY27" s="233">
        <f>SUM(IX70)/1000000</f>
        <v>0</v>
      </c>
      <c r="IZ27" s="184">
        <f>SUM(හල්දුම්මුල්ල!O88,හල්දුම්මුල්ල!O89,හල්දුම්මුල්ල!O90,හල්දුම්මුල්ල!O91,හල්දුම්මුල්ල!O92,හල්දුම්මුල්ල!O93,හල්දුම්මුල්ල!O94,හල්දුම්මුල්ල!O95,හල්දුම්මුල්ල!O96,හල්දුම්මුල්ල!O97,හල්දුම්මුල්ල!O98,හල්දුම්මුල්ල!O99,හල්දුම්මුල්ල!O100,හල්දුම්මුල්ල!O101,හල්දුම්මුල්ල!O102,හල්දුම්මුල්ල!O103,හල්දුම්මුල්ල!O109,හල්දුම්මුල්ල!O110,හල්දුම්මුල්ල!O111,හල්දුම්මුල්ල!O112,හල්දුම්මුල්ල!O113,හල්දුම්මුල්ල!O114,හල්දුම්මුල්ල!O115,හල්දුම්මුල්ල!O116,හල්දුම්මුල්ල!O117,හල්දුම්මුල්ල!O118,හල්දුම්මුල්ල!O119,හල්දුම්මුල්ල!O120,හල්දුම්මුල්ල!O121,හල්දුම්මුල්ල!O122,හල්දුම්මුල්ල!O123,හල්දුම්මුල්ල!O124,හල්දුම්මුල්ල!O125,හල්දුම්මුල්ල!O126,හල්දුම්මුල්ල!O127,හල්දුම්මුල්ල!O128,හල්දුම්මුල්ල!O129,හල්දුම්මුල්ල!O130,හල්දුම්මුල්ල!O131,හල්දුම්මුල්ල!O132,හල්දුම්මුල්ල!O133,හල්දුම්මුල්ල!O134,හල්දුම්මුල්ල!O135,හල්දුම්මුල්ල!O136,හල්දුම්මුල්ල!O137,හල්දුම්මුල්ල!O138,හල්දුම්මුල්ල!O139,හල්දුම්මුල්ල!O140,හල්දුම්මුල්ල!O141,හල්දුම්මුල්ල!O142,හල්දුම්මුල්ල!O143,හල්දුම්මුල්ල!O144,හල්දුම්මුල්ල!O145,හල්දුම්මුල්ල!O146,හල්දුම්මුල්ල!O147)</f>
        <v>26</v>
      </c>
      <c r="JA27" s="184">
        <f>SUM(හල්දුම්මුල්ල!P88,හල්දුම්මුල්ල!P89,හල්දුම්මුල්ල!P90,හල්දුම්මුල්ල!P91,හල්දුම්මුල්ල!P92,හල්දුම්මුල්ල!P93,හල්දුම්මුල්ල!P94,හල්දුම්මුල්ල!P95,හල්දුම්මුල්ල!P96,හල්දුම්මුල්ල!P97,හල්දුම්මුල්ල!P98,හල්දුම්මුල්ල!P99,හල්දුම්මුල්ල!P100,හල්දුම්මුල්ල!P101,හල්දුම්මුල්ල!P102,හල්දුම්මුල්ල!P103,හල්දුම්මුල්ල!P109,හල්දුම්මුල්ල!P110,හල්දුම්මුල්ල!P111,හල්දුම්මුල්ල!P112,හල්දුම්මුල්ල!P113,හල්දුම්මුල්ල!P114,හල්දුම්මුල්ල!P115,හල්දුම්මුල්ල!P116,හල්දුම්මුල්ල!P117,හල්දුම්මුල්ල!P118,හල්දුම්මුල්ල!P119,හල්දුම්මුල්ල!P120,හල්දුම්මුල්ල!P121,හල්දුම්මුල්ල!P122,හල්දුම්මුල්ල!P123,හල්දුම්මුල්ල!P124,හල්දුම්මුල්ල!P125,හල්දුම්මුල්ල!P126,හල්දුම්මුල්ල!P127,හල්දුම්මුල්ල!P128,හල්දුම්මුල්ල!P129,හල්දුම්මුල්ල!P130,හල්දුම්මුල්ල!P131,හල්දුම්මුල්ල!P132,හල්දුම්මුල්ල!P133,හල්දුම්මුල්ල!P134,හල්දුම්මුල්ල!P135,හල්දුම්මුල්ල!P136,හල්දුම්මුල්ල!P137,හල්දුම්මුල්ල!P138,හල්දුම්මුල්ල!P139,හල්දුම්මුල්ල!P140,හල්දුම්මුල්ල!P141,හල්දුම්මුල්ල!P142,හල්දුම්මුල්ල!P143,හල්දුම්මුල්ල!P144,හල්දුම්මුල්ල!P145,හල්දුම්මුල්ල!P146,හල්දුම්මුල්ල!P147)</f>
        <v>20</v>
      </c>
      <c r="JB27" s="184">
        <f>SUM(හල්දුම්මුල්ල!Q88,හල්දුම්මුල්ල!Q89,හල්දුම්මුල්ල!Q90,හල්දුම්මුල්ල!Q91,හල්දුම්මුල්ල!Q92,හල්දුම්මුල්ල!Q93,හල්දුම්මුල්ල!Q94,හල්දුම්මුල්ල!Q95,හල්දුම්මුල්ල!Q96,හල්දුම්මුල්ල!Q97,හල්දුම්මුල්ල!Q98,හල්දුම්මුල්ල!Q99,හල්දුම්මුල්ල!Q100,හල්දුම්මුල්ල!Q101,හල්දුම්මුල්ල!Q102,හල්දුම්මුල්ල!Q103,හල්දුම්මුල්ල!Q109,හල්දුම්මුල්ල!Q110,හල්දුම්මුල්ල!Q111,හල්දුම්මුල්ල!Q112,හල්දුම්මුල්ල!Q113,හල්දුම්මුල්ල!Q114,හල්දුම්මුල්ල!Q115,හල්දුම්මුල්ල!Q116,හල්දුම්මුල්ල!Q117,හල්දුම්මුල්ල!Q118,හල්දුම්මුල්ල!Q119,හල්දුම්මුල්ල!Q120,හල්දුම්මුල්ල!Q121,හල්දුම්මුල්ල!Q122,හල්දුම්මුල්ල!Q123,හල්දුම්මුල්ල!Q124,හල්දුම්මුල්ල!Q125,හල්දුම්මුල්ල!Q126,හල්දුම්මුල්ල!Q127,හල්දුම්මුල්ල!Q128,හල්දුම්මුල්ල!Q129,හල්දුම්මුල්ල!Q130,හල්දුම්මුල්ල!Q131,හල්දුම්මුල්ල!Q132,හල්දුම්මුල්ල!Q133,හල්දුම්මුල්ල!Q134,හල්දුම්මුල්ල!Q135,හල්දුම්මුල්ල!Q136,හල්දුම්මුල්ල!Q137,හල්දුම්මුල්ල!Q138,හල්දුම්මුල්ල!Q139,හල්දුම්මුල්ල!Q140,හල්දුම්මුල්ල!Q141,හල්දුම්මුල්ල!Q142,හල්දුම්මුල්ල!Q143,හල්දුම්මුල්ල!Q144,හල්දුම්මුල්ල!Q145,හල්දුම්මුල්ල!Q146,හල්දුම්මුල්ල!Q147)</f>
        <v>0</v>
      </c>
      <c r="JC27" s="184">
        <f>SUM(හල්දුම්මුල්ල!R88,හල්දුම්මුල්ල!R89,හල්දුම්මුල්ල!R90,හල්දුම්මුල්ල!R91,හල්දුම්මුල්ල!R92,හල්දුම්මුල්ල!R93,හල්දුම්මුල්ල!R94,හල්දුම්මුල්ල!R95,හල්දුම්මුල්ල!R96,හල්දුම්මුල්ල!R97,හල්දුම්මුල්ල!R98,හල්දුම්මුල්ල!R99,හල්දුම්මුල්ල!R100,හල්දුම්මුල්ල!R101,හල්දුම්මුල්ල!R102,හල්දුම්මුල්ල!R103,හල්දුම්මුල්ල!R109,හල්දුම්මුල්ල!R110,හල්දුම්මුල්ල!R111,හල්දුම්මුල්ල!R112,හල්දුම්මුල්ල!R113,හල්දුම්මුල්ල!R114,හල්දුම්මුල්ල!R115,හල්දුම්මුල්ල!R116,හල්දුම්මුල්ල!R117,හල්දුම්මුල්ල!R118,හල්දුම්මුල්ල!R119,හල්දුම්මුල්ල!R120,හල්දුම්මුල්ල!R121,හල්දුම්මුල්ල!R122,හල්දුම්මුල්ල!R123,හල්දුම්මුල්ල!R124,හල්දුම්මුල්ල!R125,හල්දුම්මුල්ල!R126,හල්දුම්මුල්ල!R127,හල්දුම්මුල්ල!R128,හල්දුම්මුල්ල!R129,හල්දුම්මුල්ල!R130,හල්දුම්මුල්ල!R131,හල්දුම්මුල්ල!R132,හල්දුම්මුල්ල!R133,හල්දුම්මුල්ල!R134,හල්දුම්මුල්ල!R135,හල්දුම්මුල්ල!R136,හල්දුම්මුල්ල!R137,හල්දුම්මුල්ල!R138,හල්දුම්මුල්ල!R139,හල්දුම්මුල්ල!R140,හල්දුම්මුල්ල!R141,හල්දුම්මුල්ල!R142,හල්දුම්මුල්ල!R143,හල්දුම්මුල්ල!R144,හල්දුම්මුල්ල!R145,හල්දුම්මුල්ල!R146,හල්දුම්මුල්ල!R147)</f>
        <v>0</v>
      </c>
      <c r="JD27" s="184">
        <f>SUM(හල්දුම්මුල්ල!S88,හල්දුම්මුල්ල!S89,හල්දුම්මුල්ල!S90,හල්දුම්මුල්ල!S91,හල්දුම්මුල්ල!S92,හල්දුම්මුල්ල!S93,හල්දුම්මුල්ල!S94,හල්දුම්මුල්ල!S95,හල්දුම්මුල්ල!S96,හල්දුම්මුල්ල!S97,හල්දුම්මුල්ල!S98,හල්දුම්මුල්ල!S99,හල්දුම්මුල්ල!S100,හල්දුම්මුල්ල!S101,හල්දුම්මුල්ල!S102,හල්දුම්මුල්ල!S103,හල්දුම්මුල්ල!S109,හල්දුම්මුල්ල!S110,හල්දුම්මුල්ල!S111,හල්දුම්මුල්ල!S112,හල්දුම්මුල්ල!S113,හල්දුම්මුල්ල!S114,හල්දුම්මුල්ල!S115,හල්දුම්මුල්ල!S116,හල්දුම්මුල්ල!S117,හල්දුම්මුල්ල!S118,හල්දුම්මුල්ල!S119,හල්දුම්මුල්ල!S120,හල්දුම්මුල්ල!S121,හල්දුම්මුල්ල!S122,හල්දුම්මුල්ල!S123,හල්දුම්මුල්ල!S124,හල්දුම්මුල්ල!S125,හල්දුම්මුල්ල!S126,හල්දුම්මුල්ල!S127,හල්දුම්මුල්ල!S128,හල්දුම්මුල්ල!S129,හල්දුම්මුල්ල!S130,හල්දුම්මුල්ල!S131,හල්දුම්මුල්ල!S132,හල්දුම්මුල්ල!S133,හල්දුම්මුල්ල!S134,හල්දුම්මුල්ල!S135,හල්දුම්මුල්ල!S136,හල්දුම්මුල්ල!S137,හල්දුම්මුල්ල!S138,හල්දුම්මුල්ල!S139,හල්දුම්මුල්ල!S140,හල්දුම්මුල්ල!S141,හල්දුම්මුල්ල!S142,හල්දුම්මුල්ල!S143,හල්දුම්මුල්ල!S144,හල්දුම්මුල්ල!S145,හල්දුම්මුල්ල!S146,හල්දුම්මුල්ල!S147)</f>
        <v>0</v>
      </c>
      <c r="JE27" s="184">
        <f>SUM(හල්දුම්මුල්ල!T88,හල්දුම්මුල්ල!T89,හල්දුම්මුල්ල!T90,හල්දුම්මුල්ල!T91,හල්දුම්මුල්ල!T92,හල්දුම්මුල්ල!T93,හල්දුම්මුල්ල!T94,හල්දුම්මුල්ල!T95,හල්දුම්මුල්ල!T96,හල්දුම්මුල්ල!T97,හල්දුම්මුල්ල!T98,හල්දුම්මුල්ල!T99,හල්දුම්මුල්ල!T100,හල්දුම්මුල්ල!T101,හල්දුම්මුල්ල!T102,හල්දුම්මුල්ල!T103,හල්දුම්මුල්ල!T109,හල්දුම්මුල්ල!T110,හල්දුම්මුල්ල!T111,හල්දුම්මුල්ල!T112,හල්දුම්මුල්ල!T113,හල්දුම්මුල්ල!T114,හල්දුම්මුල්ල!T115,හල්දුම්මුල්ල!T116,හල්දුම්මුල්ල!T117,හල්දුම්මුල්ල!T118,හල්දුම්මුල්ල!T119,හල්දුම්මුල්ල!T120,හල්දුම්මුල්ල!T121,හල්දුම්මුල්ල!T122,හල්දුම්මුල්ල!T123,හල්දුම්මුල්ල!T124,හල්දුම්මුල්ල!T125,හල්දුම්මුල්ල!T126,හල්දුම්මුල්ල!T127,හල්දුම්මුල්ල!T128,හල්දුම්මුල්ල!T129,හල්දුම්මුල්ල!T130,හල්දුම්මුල්ල!T131,හල්දුම්මුල්ල!T132,හල්දුම්මුල්ල!T133,හල්දුම්මුල්ල!T134,හල්දුම්මුල්ල!T135,හල්දුම්මුල්ල!T136,හල්දුම්මුල්ල!T137,හල්දුම්මුල්ල!T138,හල්දුම්මුල්ල!T139,හල්දුම්මුල්ල!T140,හල්දුම්මුල්ල!T141,හල්දුම්මුල්ල!T142,හල්දුම්මුල්ල!T143,හල්දුම්මුල්ල!T144,හල්දුම්මුල්ල!T145,හල්දුම්මුල්ල!T146,හල්දුම්මුල්ල!T147)</f>
        <v>0</v>
      </c>
      <c r="JF27" s="184">
        <f>SUM(හල්දුම්මුල්ල!U88,හල්දුම්මුල්ල!U89,හල්දුම්මුල්ල!U90,හල්දුම්මුල්ල!U91,හල්දුම්මුල්ල!U92,හල්දුම්මුල්ල!U93,හල්දුම්මුල්ල!U94,හල්දුම්මුල්ල!U95,හල්දුම්මුල්ල!U96,හල්දුම්මුල්ල!U97,හල්දුම්මුල්ල!U98,හල්දුම්මුල්ල!U99,හල්දුම්මුල්ල!U100,හල්දුම්මුල්ල!U101,හල්දුම්මුල්ල!U102,හල්දුම්මුල්ල!U103,හල්දුම්මුල්ල!U109,හල්දුම්මුල්ල!U110,හල්දුම්මුල්ල!U111,හල්දුම්මුල්ල!U112,හල්දුම්මුල්ල!U113,හල්දුම්මුල්ල!U114,හල්දුම්මුල්ල!U115,හල්දුම්මුල්ල!U116,හල්දුම්මුල්ල!U117,හල්දුම්මුල්ල!U118,හල්දුම්මුල්ල!U119,හල්දුම්මුල්ල!U120,හල්දුම්මුල්ල!U121,හල්දුම්මුල්ල!U122,හල්දුම්මුල්ල!U123,හල්දුම්මුල්ල!U124,හල්දුම්මුල්ල!U125,හල්දුම්මුල්ල!U126,හල්දුම්මුල්ල!U127,හල්දුම්මුල්ල!U128,හල්දුම්මුල්ල!U129,හල්දුම්මුල්ල!U130,හල්දුම්මුල්ල!U131,හල්දුම්මුල්ල!U132,හල්දුම්මුල්ල!U133,හල්දුම්මුල්ල!U134,හල්දුම්මුල්ල!U135,හල්දුම්මුල්ල!U136,හල්දුම්මුල්ල!U137,හල්දුම්මුල්ල!U138,හල්දුම්මුල්ල!U139,හල්දුම්මුල්ල!U140,හල්දුම්මුල්ල!U141,හල්දුම්මුල්ල!U142,හල්දුම්මුල්ල!U143,හල්දුම්මුල්ල!U144,හල්දුම්මුල්ල!U145,හල්දුම්මුල්ල!U146,හල්දුම්මුල්ල!U147)</f>
        <v>4</v>
      </c>
      <c r="JG27" s="184">
        <f>SUM(හල්දුම්මුල්ල!V88,හල්දුම්මුල්ල!V89,හල්දුම්මුල්ල!V90,හල්දුම්මුල්ල!V91,හල්දුම්මුල්ල!V92,හල්දුම්මුල්ල!V93,හල්දුම්මුල්ල!V94,හල්දුම්මුල්ල!V95,හල්දුම්මුල්ල!V96,හල්දුම්මුල්ල!V97,හල්දුම්මුල්ල!V98,හල්දුම්මුල්ල!V99,හල්දුම්මුල්ල!V100,හල්දුම්මුල්ල!V101,හල්දුම්මුල්ල!V102,හල්දුම්මුල්ල!V103,හල්දුම්මුල්ල!V109,හල්දුම්මුල්ල!V110,හල්දුම්මුල්ල!V111,හල්දුම්මුල්ල!V112,හල්දුම්මුල්ල!V113,හල්දුම්මුල්ල!V114,හල්දුම්මුල්ල!V115,හල්දුම්මුල්ල!V116,හල්දුම්මුල්ල!V117,හල්දුම්මුල්ල!V118,හල්දුම්මුල්ල!V119,හල්දුම්මුල්ල!V120,හල්දුම්මුල්ල!V121,හල්දුම්මුල්ල!V122,හල්දුම්මුල්ල!V123,හල්දුම්මුල්ල!V124,හල්දුම්මුල්ල!V125,හල්දුම්මුල්ල!V126,හල්දුම්මුල්ල!V127,හල්දුම්මුල්ල!V128,හල්දුම්මුල්ල!V129,හල්දුම්මුල්ල!V130,හල්දුම්මුල්ල!V131,හල්දුම්මුල්ල!V132,හල්දුම්මුල්ල!V133,හල්දුම්මුල්ල!V134,හල්දුම්මුල්ල!V135,හල්දුම්මුල්ල!V136,හල්දුම්මුල්ල!V137,හල්දුම්මුල්ල!V138,හල්දුම්මුල්ල!V139,හල්දුම්මුල්ල!V140,හල්දුම්මුල්ල!V141,හල්දුම්මුල්ල!V142,හල්දුම්මුල්ල!V143,හල්දුම්මුල්ල!V144,හල්දුම්මුල්ල!V145,හල්දුම්මුල්ල!V146,හල්දුම්මුල්ල!V147)</f>
        <v>0</v>
      </c>
      <c r="JH27" s="184">
        <f>SUM(හල්දුම්මුල්ල!W88,හල්දුම්මුල්ල!W89,හල්දුම්මුල්ල!W90,හල්දුම්මුල්ල!W91,හල්දුම්මුල්ල!W92,හල්දුම්මුල්ල!W93,හල්දුම්මුල්ල!W94,හල්දුම්මුල්ල!W95,හල්දුම්මුල්ල!W96,හල්දුම්මුල්ල!W97,හල්දුම්මුල්ල!W98,හල්දුම්මුල්ල!W99,හල්දුම්මුල්ල!W100,හල්දුම්මුල්ල!W101,හල්දුම්මුල්ල!W102,හල්දුම්මුල්ල!W103,හල්දුම්මුල්ල!W109,හල්දුම්මුල්ල!W110,හල්දුම්මුල්ල!W111,හල්දුම්මුල්ල!W112,හල්දුම්මුල්ල!W113,හල්දුම්මුල්ල!W114,හල්දුම්මුල්ල!W115,හල්දුම්මුල්ල!W116,හල්දුම්මුල්ල!W117,හල්දුම්මුල්ල!W118,හල්දුම්මුල්ල!W119,හල්දුම්මුල්ල!W120,හල්දුම්මුල්ල!W121,හල්දුම්මුල්ල!W122,හල්දුම්මුල්ල!W123,හල්දුම්මුල්ල!W124,හල්දුම්මුල්ල!W125,හල්දුම්මුල්ල!W126,හල්දුම්මුල්ල!W127,හල්දුම්මුල්ල!W128,හල්දුම්මුල්ල!W129,හල්දුම්මුල්ල!W130,හල්දුම්මුල්ල!W131,හල්දුම්මුල්ල!W132,හල්දුම්මුල්ල!W133,හල්දුම්මුල්ල!W134,හල්දුම්මුල්ල!W135,හල්දුම්මුල්ල!W136,හල්දුම්මුල්ල!W137,හල්දුම්මුල්ල!W138,හල්දුම්මුල්ල!W139,හල්දුම්මුල්ල!W140,හල්දුම්මුල්ල!W141,හල්දුම්මුල්ල!W142,හල්දුම්මුල්ල!W143,හල්දුම්මුල්ල!W144,හල්දුම්මුල්ල!W145,හල්දුම්මුල්ල!W146,හල්දුම්මුල්ල!W147)</f>
        <v>0</v>
      </c>
      <c r="JI27" s="184">
        <f>SUM(හල්දුම්මුල්ල!X88,හල්දුම්මුල්ල!X89,හල්දුම්මුල්ල!X90,හල්දුම්මුල්ල!X91,හල්දුම්මුල්ල!X92,හල්දුම්මුල්ල!X93,හල්දුම්මුල්ල!X94,හල්දුම්මුල්ල!X95,හල්දුම්මුල්ල!X96,හල්දුම්මුල්ල!X97,හල්දුම්මුල්ල!X98,හල්දුම්මුල්ල!X99,හල්දුම්මුල්ල!X100,හල්දුම්මුල්ල!X101,හල්දුම්මුල්ල!X102,හල්දුම්මුල්ල!X103,හල්දුම්මුල්ල!X109,හල්දුම්මුල්ල!X110,හල්දුම්මුල්ල!X111,හල්දුම්මුල්ල!X112,හල්දුම්මුල්ල!X113,හල්දුම්මුල්ල!X114,හල්දුම්මුල්ල!X115,හල්දුම්මුල්ල!X116,හල්දුම්මුල්ල!X117,හල්දුම්මුල්ල!X118,හල්දුම්මුල්ල!X119,හල්දුම්මුල්ල!X120,හල්දුම්මුල්ල!X121,හල්දුම්මුල්ල!X122,හල්දුම්මුල්ල!X123,හල්දුම්මුල්ල!X124,හල්දුම්මුල්ල!X125,හල්දුම්මුල්ල!X126,හල්දුම්මුල්ල!X127,හල්දුම්මුල්ල!X128,හල්දුම්මුල්ල!X129,හල්දුම්මුල්ල!X130,හල්දුම්මුල්ල!X131,හල්දුම්මුල්ල!X132,හල්දුම්මුල්ල!X133,හල්දුම්මුල්ල!X134,හල්දුම්මුල්ල!X135,හල්දුම්මුල්ල!X136,හල්දුම්මුල්ල!X137,හල්දුම්මුල්ල!X138,හල්දුම්මුල්ල!X139,හල්දුම්මුල්ල!X140,හල්දුම්මුල්ල!X141,හල්දුම්මුල්ල!X142,හල්දුම්මුල්ල!X143,හල්දුම්මුල්ල!X144,හල්දුම්මුල්ල!X145,හල්දුම්මුල්ල!X146,හල්දුම්මුල්ල!X147)</f>
        <v>5</v>
      </c>
      <c r="JJ27" s="184">
        <f>SUM(හල්දුම්මුල්ල!Y88,හල්දුම්මුල්ල!Y89,හල්දුම්මුල්ල!Y90,හල්දුම්මුල්ල!Y91,හල්දුම්මුල්ල!Y92,හල්දුම්මුල්ල!Y93,හල්දුම්මුල්ල!Y94,හල්දුම්මුල්ල!Y95,හල්දුම්මුල්ල!Y96,හල්දුම්මුල්ල!Y97,හල්දුම්මුල්ල!Y98,හල්දුම්මුල්ල!Y99,හල්දුම්මුල්ල!Y100,හල්දුම්මුල්ල!Y101,හල්දුම්මුල්ල!Y102,හල්දුම්මුල්ල!Y103,හල්දුම්මුල්ල!Y109,හල්දුම්මුල්ල!Y110,හල්දුම්මුල්ල!Y111,හල්දුම්මුල්ල!Y112,හල්දුම්මුල්ල!Y113,හල්දුම්මුල්ල!Y114,හල්දුම්මුල්ල!Y115,හල්දුම්මුල්ල!Y116,හල්දුම්මුල්ල!Y117,හල්දුම්මුල්ල!Y118,හල්දුම්මුල්ල!Y119,හල්දුම්මුල්ල!Y120,හල්දුම්මුල්ල!Y121,හල්දුම්මුල්ල!Y122,හල්දුම්මුල්ල!Y123,හල්දුම්මුල්ල!Y124,හල්දුම්මුල්ල!Y125,හල්දුම්මුල්ල!Y126,හල්දුම්මුල්ල!Y127,හල්දුම්මුල්ල!Y128,හල්දුම්මුල්ල!Y129,හල්දුම්මුල්ල!Y130,හල්දුම්මුල්ල!Y131,හල්දුම්මුල්ල!Y132,හල්දුම්මුල්ල!Y133,හල්දුම්මුල්ල!Y134,හල්දුම්මුල්ල!Y135,හල්දුම්මුල්ල!Y136,හල්දුම්මුල්ල!Y137,හල්දුම්මුල්ල!Y138,හල්දුම්මුල්ල!Y139,හල්දුම්මුල්ල!Y140,හල්දුම්මුල්ල!Y141,හල්දුම්මුල්ල!Y142,හල්දුම්මුල්ල!Y143,හල්දුම්මුල්ල!Y144,හල්දුම්මුල්ල!Y145,හල්දුම්මුල්ල!Y146,හල්දුම්මුල්ල!Y147)</f>
        <v>3380</v>
      </c>
      <c r="JL27" s="184">
        <v>1</v>
      </c>
      <c r="JM27" s="778" t="s">
        <v>148</v>
      </c>
      <c r="JN27" s="346" t="s">
        <v>90</v>
      </c>
      <c r="JO27" s="350" t="e">
        <f>SUM(E27,W27,AO27,BG27,BY27,CQ27,DI27,EA27,ES27,FK27,GC27,GU27,HM27,IE27,IW27)</f>
        <v>#REF!</v>
      </c>
      <c r="JP27" s="350" t="e">
        <f t="shared" ref="JP27:KB27" si="76">SUM(F27,X27,AP27,BH27,BZ27,CR27,DJ27,EB27,ET27,FL27,GD27,GV27,HN27,IF27,IX27)</f>
        <v>#REF!</v>
      </c>
      <c r="JQ27" s="350" t="e">
        <f t="shared" si="76"/>
        <v>#REF!</v>
      </c>
      <c r="JR27" s="350" t="e">
        <f t="shared" si="76"/>
        <v>#REF!</v>
      </c>
      <c r="JS27" s="350" t="e">
        <f t="shared" si="76"/>
        <v>#REF!</v>
      </c>
      <c r="JT27" s="350" t="e">
        <f t="shared" si="76"/>
        <v>#REF!</v>
      </c>
      <c r="JU27" s="350" t="e">
        <f t="shared" si="76"/>
        <v>#REF!</v>
      </c>
      <c r="JV27" s="350" t="e">
        <f t="shared" si="76"/>
        <v>#REF!</v>
      </c>
      <c r="JW27" s="350" t="e">
        <f t="shared" si="76"/>
        <v>#REF!</v>
      </c>
      <c r="JX27" s="350" t="e">
        <f t="shared" si="76"/>
        <v>#REF!</v>
      </c>
      <c r="JY27" s="350" t="e">
        <f t="shared" si="76"/>
        <v>#REF!</v>
      </c>
      <c r="JZ27" s="350" t="e">
        <f t="shared" si="76"/>
        <v>#REF!</v>
      </c>
      <c r="KA27" s="350" t="e">
        <f t="shared" si="76"/>
        <v>#REF!</v>
      </c>
      <c r="KB27" s="350" t="e">
        <f t="shared" si="76"/>
        <v>#REF!</v>
      </c>
    </row>
    <row r="28" spans="2:300" s="234" customFormat="1" ht="27" customHeight="1">
      <c r="B28" s="184">
        <v>2</v>
      </c>
      <c r="C28" s="778"/>
      <c r="D28" s="346" t="s">
        <v>92</v>
      </c>
      <c r="E28" s="350">
        <f t="shared" ref="E28:E37" si="77">SUM(H28:Q28)</f>
        <v>0</v>
      </c>
      <c r="F28" s="346"/>
      <c r="G28" s="233"/>
      <c r="H28" s="233"/>
      <c r="I28" s="233"/>
      <c r="J28" s="233"/>
      <c r="K28" s="233"/>
      <c r="L28" s="233"/>
      <c r="M28" s="233"/>
      <c r="N28" s="233"/>
      <c r="O28" s="233"/>
      <c r="P28" s="233"/>
      <c r="Q28" s="233"/>
      <c r="R28" s="233"/>
      <c r="T28" s="184">
        <v>2</v>
      </c>
      <c r="U28" s="778"/>
      <c r="V28" s="346" t="s">
        <v>92</v>
      </c>
      <c r="W28" s="350">
        <f t="shared" ref="W28:W37" si="78">SUM(Z28:AI28)</f>
        <v>0</v>
      </c>
      <c r="X28" s="346"/>
      <c r="Y28" s="233"/>
      <c r="Z28" s="233"/>
      <c r="AA28" s="233"/>
      <c r="AB28" s="233"/>
      <c r="AC28" s="233"/>
      <c r="AD28" s="233"/>
      <c r="AE28" s="233"/>
      <c r="AF28" s="233"/>
      <c r="AG28" s="233"/>
      <c r="AH28" s="233"/>
      <c r="AI28" s="233"/>
      <c r="AJ28" s="233"/>
      <c r="AL28" s="184">
        <v>2</v>
      </c>
      <c r="AM28" s="778"/>
      <c r="AN28" s="346" t="s">
        <v>92</v>
      </c>
      <c r="AO28" s="350">
        <f t="shared" ref="AO28:AO37" si="79">SUM(AR28:BA28)</f>
        <v>0</v>
      </c>
      <c r="AP28" s="346"/>
      <c r="AQ28" s="233"/>
      <c r="AR28" s="233"/>
      <c r="AS28" s="233"/>
      <c r="AT28" s="233"/>
      <c r="AU28" s="233"/>
      <c r="AV28" s="233"/>
      <c r="AW28" s="233"/>
      <c r="AX28" s="233"/>
      <c r="AY28" s="233"/>
      <c r="AZ28" s="233"/>
      <c r="BA28" s="233"/>
      <c r="BB28" s="233"/>
      <c r="BD28" s="184">
        <v>2</v>
      </c>
      <c r="BE28" s="778"/>
      <c r="BF28" s="346" t="s">
        <v>92</v>
      </c>
      <c r="BG28" s="350">
        <f t="shared" ref="BG28:BG37" si="80">SUM(BJ28:BS28)</f>
        <v>0</v>
      </c>
      <c r="BH28" s="346"/>
      <c r="BI28" s="233"/>
      <c r="BJ28" s="233"/>
      <c r="BK28" s="233"/>
      <c r="BL28" s="233"/>
      <c r="BM28" s="233"/>
      <c r="BN28" s="233"/>
      <c r="BO28" s="233"/>
      <c r="BP28" s="233"/>
      <c r="BQ28" s="233"/>
      <c r="BR28" s="233"/>
      <c r="BS28" s="233"/>
      <c r="BT28" s="233"/>
      <c r="BV28" s="184">
        <v>2</v>
      </c>
      <c r="BW28" s="778"/>
      <c r="BX28" s="346" t="s">
        <v>92</v>
      </c>
      <c r="BY28" s="350">
        <f t="shared" ref="BY28:BY37" si="81">SUM(CB28:CK28)</f>
        <v>0</v>
      </c>
      <c r="BZ28" s="346"/>
      <c r="CA28" s="233"/>
      <c r="CB28" s="233"/>
      <c r="CC28" s="233"/>
      <c r="CD28" s="233"/>
      <c r="CE28" s="233"/>
      <c r="CF28" s="233"/>
      <c r="CG28" s="233"/>
      <c r="CH28" s="233"/>
      <c r="CI28" s="233"/>
      <c r="CJ28" s="233"/>
      <c r="CK28" s="233"/>
      <c r="CL28" s="233"/>
      <c r="CN28" s="184">
        <v>2</v>
      </c>
      <c r="CO28" s="778"/>
      <c r="CP28" s="346" t="s">
        <v>92</v>
      </c>
      <c r="CQ28" s="350">
        <f t="shared" ref="CQ28:CQ37" si="82">SUM(CT28:DC28)</f>
        <v>0</v>
      </c>
      <c r="CR28" s="346"/>
      <c r="CS28" s="233"/>
      <c r="CT28" s="233"/>
      <c r="CU28" s="233"/>
      <c r="CV28" s="233"/>
      <c r="CW28" s="233"/>
      <c r="CX28" s="233"/>
      <c r="CY28" s="233"/>
      <c r="CZ28" s="233"/>
      <c r="DA28" s="233"/>
      <c r="DB28" s="233"/>
      <c r="DC28" s="233"/>
      <c r="DD28" s="233"/>
      <c r="DF28" s="184">
        <v>2</v>
      </c>
      <c r="DG28" s="778"/>
      <c r="DH28" s="346" t="s">
        <v>92</v>
      </c>
      <c r="DI28" s="350">
        <f t="shared" ref="DI28:DI37" si="83">SUM(DL28:DU28)</f>
        <v>0</v>
      </c>
      <c r="DJ28" s="346"/>
      <c r="DK28" s="233"/>
      <c r="DL28" s="233"/>
      <c r="DM28" s="233"/>
      <c r="DN28" s="233"/>
      <c r="DO28" s="233"/>
      <c r="DP28" s="233"/>
      <c r="DQ28" s="233"/>
      <c r="DR28" s="233"/>
      <c r="DS28" s="233"/>
      <c r="DT28" s="233"/>
      <c r="DU28" s="233"/>
      <c r="DV28" s="233"/>
      <c r="DX28" s="184">
        <v>2</v>
      </c>
      <c r="DY28" s="778"/>
      <c r="DZ28" s="346" t="s">
        <v>92</v>
      </c>
      <c r="EA28" s="350">
        <f t="shared" ref="EA28:EA37" si="84">SUM(ED28:EM28)</f>
        <v>0</v>
      </c>
      <c r="EB28" s="346"/>
      <c r="EC28" s="233"/>
      <c r="ED28" s="233"/>
      <c r="EE28" s="233"/>
      <c r="EF28" s="233"/>
      <c r="EG28" s="233"/>
      <c r="EH28" s="233"/>
      <c r="EI28" s="233"/>
      <c r="EJ28" s="233"/>
      <c r="EK28" s="233"/>
      <c r="EL28" s="233"/>
      <c r="EM28" s="233"/>
      <c r="EN28" s="233"/>
      <c r="EP28" s="184">
        <v>2</v>
      </c>
      <c r="EQ28" s="778"/>
      <c r="ER28" s="346" t="s">
        <v>92</v>
      </c>
      <c r="ES28" s="350">
        <f t="shared" ref="ES28:ES37" si="85">SUM(EV28:FE28)</f>
        <v>0</v>
      </c>
      <c r="ET28" s="346"/>
      <c r="EU28" s="233"/>
      <c r="EV28" s="233"/>
      <c r="EW28" s="233"/>
      <c r="EX28" s="233"/>
      <c r="EY28" s="233"/>
      <c r="EZ28" s="233"/>
      <c r="FA28" s="233"/>
      <c r="FB28" s="233"/>
      <c r="FC28" s="233"/>
      <c r="FD28" s="233"/>
      <c r="FE28" s="233"/>
      <c r="FF28" s="233"/>
      <c r="FH28" s="184">
        <v>2</v>
      </c>
      <c r="FI28" s="778"/>
      <c r="FJ28" s="346" t="s">
        <v>92</v>
      </c>
      <c r="FK28" s="350">
        <f t="shared" ref="FK28:FK37" si="86">SUM(FN28:FW28)</f>
        <v>0</v>
      </c>
      <c r="FL28" s="346"/>
      <c r="FM28" s="184"/>
      <c r="FN28" s="233"/>
      <c r="FO28" s="233"/>
      <c r="FP28" s="233"/>
      <c r="FQ28" s="233"/>
      <c r="FR28" s="233"/>
      <c r="FS28" s="233"/>
      <c r="FT28" s="233"/>
      <c r="FU28" s="233"/>
      <c r="FV28" s="233"/>
      <c r="FW28" s="233"/>
      <c r="FX28" s="233"/>
      <c r="FZ28" s="184">
        <v>2</v>
      </c>
      <c r="GA28" s="778"/>
      <c r="GB28" s="346" t="s">
        <v>92</v>
      </c>
      <c r="GC28" s="350">
        <f t="shared" ref="GC28:GC37" si="87">SUM(GF28:GO28)</f>
        <v>0</v>
      </c>
      <c r="GD28" s="346"/>
      <c r="GE28" s="233"/>
      <c r="GF28" s="233"/>
      <c r="GG28" s="233"/>
      <c r="GH28" s="233"/>
      <c r="GI28" s="233"/>
      <c r="GJ28" s="233"/>
      <c r="GK28" s="233"/>
      <c r="GL28" s="233"/>
      <c r="GM28" s="233"/>
      <c r="GN28" s="233"/>
      <c r="GO28" s="233"/>
      <c r="GP28" s="233"/>
      <c r="GR28" s="184">
        <v>2</v>
      </c>
      <c r="GS28" s="778"/>
      <c r="GT28" s="346" t="s">
        <v>92</v>
      </c>
      <c r="GU28" s="350">
        <f t="shared" ref="GU28:GU37" si="88">SUM(GX28:HG28)</f>
        <v>0</v>
      </c>
      <c r="GV28" s="346"/>
      <c r="GW28" s="233"/>
      <c r="GX28" s="233"/>
      <c r="GY28" s="233"/>
      <c r="GZ28" s="233"/>
      <c r="HA28" s="233"/>
      <c r="HB28" s="233"/>
      <c r="HC28" s="233"/>
      <c r="HD28" s="233"/>
      <c r="HE28" s="233"/>
      <c r="HF28" s="233"/>
      <c r="HG28" s="233"/>
      <c r="HH28" s="233"/>
      <c r="HJ28" s="184">
        <v>2</v>
      </c>
      <c r="HK28" s="778"/>
      <c r="HL28" s="346" t="s">
        <v>92</v>
      </c>
      <c r="HM28" s="350">
        <f t="shared" ref="HM28:HM37" si="89">SUM(HP28:HY28)</f>
        <v>0</v>
      </c>
      <c r="HN28" s="233"/>
      <c r="HO28" s="233"/>
      <c r="HP28" s="233"/>
      <c r="HQ28" s="233"/>
      <c r="HR28" s="233"/>
      <c r="HS28" s="233"/>
      <c r="HT28" s="233"/>
      <c r="HU28" s="233"/>
      <c r="HV28" s="233"/>
      <c r="HW28" s="233"/>
      <c r="HX28" s="233"/>
      <c r="HY28" s="233"/>
      <c r="HZ28" s="233"/>
      <c r="IB28" s="184">
        <v>2</v>
      </c>
      <c r="IC28" s="778"/>
      <c r="ID28" s="346" t="s">
        <v>92</v>
      </c>
      <c r="IE28" s="350">
        <f t="shared" ref="IE28:IE37" si="90">SUM(IH28:IQ28)</f>
        <v>0</v>
      </c>
      <c r="IF28" s="346"/>
      <c r="IG28" s="233"/>
      <c r="IH28" s="233"/>
      <c r="II28" s="233"/>
      <c r="IJ28" s="233"/>
      <c r="IK28" s="233"/>
      <c r="IL28" s="233"/>
      <c r="IM28" s="233"/>
      <c r="IN28" s="233"/>
      <c r="IO28" s="233"/>
      <c r="IP28" s="233"/>
      <c r="IQ28" s="233"/>
      <c r="IR28" s="233"/>
      <c r="IT28" s="184">
        <v>2</v>
      </c>
      <c r="IU28" s="778"/>
      <c r="IV28" s="346" t="s">
        <v>92</v>
      </c>
      <c r="IW28" s="350">
        <f t="shared" ref="IW28:IW37" si="91">SUM(IZ28:JI28)</f>
        <v>0</v>
      </c>
      <c r="IX28" s="346"/>
      <c r="IY28" s="233"/>
      <c r="IZ28" s="233"/>
      <c r="JA28" s="233"/>
      <c r="JB28" s="233"/>
      <c r="JC28" s="233"/>
      <c r="JD28" s="233"/>
      <c r="JE28" s="233"/>
      <c r="JF28" s="233"/>
      <c r="JG28" s="233"/>
      <c r="JH28" s="233"/>
      <c r="JI28" s="233"/>
      <c r="JJ28" s="233"/>
      <c r="JL28" s="184">
        <v>2</v>
      </c>
      <c r="JM28" s="778"/>
      <c r="JN28" s="346" t="s">
        <v>92</v>
      </c>
      <c r="JO28" s="350">
        <f t="shared" ref="JO28:JO39" si="92">SUM(E28,W28,AO28,BG28,BY28,CQ28,DI28,EA28,ES28,FK28,GC28,GU28,HM28,IE28,IW28)</f>
        <v>0</v>
      </c>
      <c r="JP28" s="350">
        <f t="shared" ref="JP28:JP39" si="93">SUM(F28,X28,AP28,BH28,BZ28,CR28,DJ28,EB28,ET28,FL28,GD28,GV28,HN28,IF28,IX28)</f>
        <v>0</v>
      </c>
      <c r="JQ28" s="350">
        <f t="shared" ref="JQ28:JQ39" si="94">SUM(G28,Y28,AQ28,BI28,CA28,CS28,DK28,EC28,EU28,FM28,GE28,GW28,HO28,IG28,IY28)</f>
        <v>0</v>
      </c>
      <c r="JR28" s="350">
        <f t="shared" ref="JR28:JR39" si="95">SUM(H28,Z28,AR28,BJ28,CB28,CT28,DL28,ED28,EV28,FN28,GF28,GX28,HP28,IH28,IZ28)</f>
        <v>0</v>
      </c>
      <c r="JS28" s="350">
        <f t="shared" ref="JS28:JS39" si="96">SUM(I28,AA28,AS28,BK28,CC28,CU28,DM28,EE28,EW28,FO28,GG28,GY28,HQ28,II28,JA28)</f>
        <v>0</v>
      </c>
      <c r="JT28" s="350">
        <f t="shared" ref="JT28:JT39" si="97">SUM(J28,AB28,AT28,BL28,CD28,CV28,DN28,EF28,EX28,FP28,GH28,GZ28,HR28,IJ28,JB28)</f>
        <v>0</v>
      </c>
      <c r="JU28" s="350">
        <f t="shared" ref="JU28:JU39" si="98">SUM(K28,AC28,AU28,BM28,CE28,CW28,DO28,EG28,EY28,FQ28,GI28,HA28,HS28,IK28,JC28)</f>
        <v>0</v>
      </c>
      <c r="JV28" s="350">
        <f t="shared" ref="JV28:JV39" si="99">SUM(L28,AD28,AV28,BN28,CF28,CX28,DP28,EH28,EZ28,FR28,GJ28,HB28,HT28,IL28,JD28)</f>
        <v>0</v>
      </c>
      <c r="JW28" s="350">
        <f t="shared" ref="JW28:JW39" si="100">SUM(M28,AE28,AW28,BO28,CG28,CY28,DQ28,EI28,FA28,FS28,GK28,HC28,HU28,IM28,JE28)</f>
        <v>0</v>
      </c>
      <c r="JX28" s="350">
        <f t="shared" ref="JX28:JX39" si="101">SUM(N28,AF28,AX28,BP28,CH28,CZ28,DR28,EJ28,FB28,FT28,GL28,HD28,HV28,IN28,JF28)</f>
        <v>0</v>
      </c>
      <c r="JY28" s="350">
        <f t="shared" ref="JY28:JY39" si="102">SUM(O28,AG28,AY28,BQ28,CI28,DA28,DS28,EK28,FC28,FU28,GM28,HE28,HW28,IO28,JG28)</f>
        <v>0</v>
      </c>
      <c r="JZ28" s="350">
        <f t="shared" ref="JZ28:JZ39" si="103">SUM(P28,AH28,AZ28,BR28,CJ28,DB28,DT28,EL28,FD28,FV28,GN28,HF28,HX28,IP28,JH28)</f>
        <v>0</v>
      </c>
      <c r="KA28" s="350">
        <f t="shared" ref="KA28:KA39" si="104">SUM(Q28,AI28,BA28,BS28,CK28,DC28,DU28,EM28,FE28,FW28,GO28,HG28,HY28,IQ28,JI28)</f>
        <v>0</v>
      </c>
      <c r="KB28" s="350">
        <f t="shared" ref="KB28:KB39" si="105">SUM(R28,AJ28,BB28,BT28,CL28,DD28,DV28,EN28,FF28,FX28,GP28,HH28,HZ28,IR28,JJ28)</f>
        <v>0</v>
      </c>
    </row>
    <row r="29" spans="2:300" s="234" customFormat="1" ht="27" customHeight="1">
      <c r="B29" s="184">
        <v>3</v>
      </c>
      <c r="C29" s="778"/>
      <c r="D29" s="346" t="s">
        <v>94</v>
      </c>
      <c r="E29" s="350">
        <f t="shared" si="77"/>
        <v>0</v>
      </c>
      <c r="F29" s="346"/>
      <c r="G29" s="233"/>
      <c r="H29" s="233"/>
      <c r="I29" s="233"/>
      <c r="J29" s="233"/>
      <c r="K29" s="233"/>
      <c r="L29" s="233"/>
      <c r="M29" s="233"/>
      <c r="N29" s="233"/>
      <c r="O29" s="233"/>
      <c r="P29" s="233"/>
      <c r="Q29" s="233"/>
      <c r="R29" s="233"/>
      <c r="T29" s="184">
        <v>3</v>
      </c>
      <c r="U29" s="778"/>
      <c r="V29" s="346" t="s">
        <v>94</v>
      </c>
      <c r="W29" s="350">
        <f t="shared" si="78"/>
        <v>0</v>
      </c>
      <c r="X29" s="346"/>
      <c r="Y29" s="233"/>
      <c r="Z29" s="233"/>
      <c r="AA29" s="233"/>
      <c r="AB29" s="233"/>
      <c r="AC29" s="233"/>
      <c r="AD29" s="233"/>
      <c r="AE29" s="233"/>
      <c r="AF29" s="233"/>
      <c r="AG29" s="233"/>
      <c r="AH29" s="233"/>
      <c r="AI29" s="233"/>
      <c r="AJ29" s="233"/>
      <c r="AL29" s="184">
        <v>3</v>
      </c>
      <c r="AM29" s="778"/>
      <c r="AN29" s="346" t="s">
        <v>94</v>
      </c>
      <c r="AO29" s="350">
        <f t="shared" si="79"/>
        <v>0</v>
      </c>
      <c r="AP29" s="346"/>
      <c r="AQ29" s="233"/>
      <c r="AR29" s="233"/>
      <c r="AS29" s="233"/>
      <c r="AT29" s="233"/>
      <c r="AU29" s="233"/>
      <c r="AV29" s="233"/>
      <c r="AW29" s="233"/>
      <c r="AX29" s="233"/>
      <c r="AY29" s="233"/>
      <c r="AZ29" s="233"/>
      <c r="BA29" s="233"/>
      <c r="BB29" s="233"/>
      <c r="BD29" s="184">
        <v>3</v>
      </c>
      <c r="BE29" s="778"/>
      <c r="BF29" s="346" t="s">
        <v>94</v>
      </c>
      <c r="BG29" s="350">
        <f t="shared" si="80"/>
        <v>0</v>
      </c>
      <c r="BH29" s="346"/>
      <c r="BI29" s="233"/>
      <c r="BJ29" s="233"/>
      <c r="BK29" s="233"/>
      <c r="BL29" s="233"/>
      <c r="BM29" s="233"/>
      <c r="BN29" s="233"/>
      <c r="BO29" s="233"/>
      <c r="BP29" s="233"/>
      <c r="BQ29" s="233"/>
      <c r="BR29" s="233"/>
      <c r="BS29" s="233"/>
      <c r="BT29" s="233"/>
      <c r="BV29" s="184">
        <v>3</v>
      </c>
      <c r="BW29" s="778"/>
      <c r="BX29" s="346" t="s">
        <v>94</v>
      </c>
      <c r="BY29" s="350">
        <f t="shared" si="81"/>
        <v>0</v>
      </c>
      <c r="BZ29" s="346"/>
      <c r="CA29" s="233"/>
      <c r="CB29" s="233"/>
      <c r="CC29" s="233"/>
      <c r="CD29" s="233"/>
      <c r="CE29" s="233"/>
      <c r="CF29" s="233"/>
      <c r="CG29" s="233"/>
      <c r="CH29" s="233"/>
      <c r="CI29" s="233"/>
      <c r="CJ29" s="233"/>
      <c r="CK29" s="233"/>
      <c r="CL29" s="233"/>
      <c r="CN29" s="184">
        <v>3</v>
      </c>
      <c r="CO29" s="778"/>
      <c r="CP29" s="346" t="s">
        <v>94</v>
      </c>
      <c r="CQ29" s="350">
        <f t="shared" si="82"/>
        <v>0</v>
      </c>
      <c r="CR29" s="346"/>
      <c r="CS29" s="233"/>
      <c r="CT29" s="233"/>
      <c r="CU29" s="233"/>
      <c r="CV29" s="233"/>
      <c r="CW29" s="233"/>
      <c r="CX29" s="233"/>
      <c r="CY29" s="233"/>
      <c r="CZ29" s="233"/>
      <c r="DA29" s="233"/>
      <c r="DB29" s="233"/>
      <c r="DC29" s="233"/>
      <c r="DD29" s="233"/>
      <c r="DF29" s="184">
        <v>3</v>
      </c>
      <c r="DG29" s="778"/>
      <c r="DH29" s="346" t="s">
        <v>94</v>
      </c>
      <c r="DI29" s="350">
        <f t="shared" si="83"/>
        <v>0</v>
      </c>
      <c r="DJ29" s="346"/>
      <c r="DK29" s="233"/>
      <c r="DL29" s="233"/>
      <c r="DM29" s="233"/>
      <c r="DN29" s="233"/>
      <c r="DO29" s="233"/>
      <c r="DP29" s="233"/>
      <c r="DQ29" s="233"/>
      <c r="DR29" s="233"/>
      <c r="DS29" s="233"/>
      <c r="DT29" s="233"/>
      <c r="DU29" s="233"/>
      <c r="DV29" s="233"/>
      <c r="DX29" s="184">
        <v>3</v>
      </c>
      <c r="DY29" s="778"/>
      <c r="DZ29" s="346" t="s">
        <v>94</v>
      </c>
      <c r="EA29" s="350">
        <f t="shared" si="84"/>
        <v>2</v>
      </c>
      <c r="EB29" s="350">
        <f>SUM(බදුල්ල!J271,බදුල්ල!J272)/1000000</f>
        <v>0.6</v>
      </c>
      <c r="EC29" s="184">
        <f>SUM(බදුල්ල!M271,බදුල්ල!M272)/1000000</f>
        <v>0</v>
      </c>
      <c r="ED29" s="184">
        <f>SUM(බදුල්ල!O271,බදුල්ල!O272)</f>
        <v>2</v>
      </c>
      <c r="EE29" s="184">
        <f>SUM(බදුල්ල!P271,බදුල්ල!P272)</f>
        <v>0</v>
      </c>
      <c r="EF29" s="184">
        <f>SUM(බදුල්ල!Q271,බදුල්ල!Q272)</f>
        <v>0</v>
      </c>
      <c r="EG29" s="184">
        <f>SUM(බදුල්ල!R271,බදුල්ල!R272)</f>
        <v>0</v>
      </c>
      <c r="EH29" s="184">
        <f>SUM(බදුල්ල!S271,බදුල්ල!S272)</f>
        <v>0</v>
      </c>
      <c r="EI29" s="184">
        <f>SUM(බදුල්ල!T271,බදුල්ල!T272)</f>
        <v>0</v>
      </c>
      <c r="EJ29" s="184">
        <f>SUM(බදුල්ල!U271,බදුල්ල!U272)</f>
        <v>0</v>
      </c>
      <c r="EK29" s="184">
        <f>SUM(බදුල්ල!V271,බදුල්ල!V272)</f>
        <v>0</v>
      </c>
      <c r="EL29" s="184">
        <f>SUM(බදුල්ල!W271,බදුල්ල!W272)</f>
        <v>0</v>
      </c>
      <c r="EM29" s="184">
        <f>SUM(බදුල්ල!X271,බදුල්ල!X272)</f>
        <v>0</v>
      </c>
      <c r="EN29" s="184">
        <f>SUM(බදුල්ල!Y271,බදුල්ල!Y272)</f>
        <v>0</v>
      </c>
      <c r="EP29" s="184">
        <v>3</v>
      </c>
      <c r="EQ29" s="778"/>
      <c r="ER29" s="346" t="s">
        <v>94</v>
      </c>
      <c r="ES29" s="350">
        <f t="shared" si="85"/>
        <v>0</v>
      </c>
      <c r="ET29" s="346"/>
      <c r="EU29" s="233"/>
      <c r="EV29" s="233"/>
      <c r="EW29" s="233"/>
      <c r="EX29" s="233"/>
      <c r="EY29" s="233"/>
      <c r="EZ29" s="233"/>
      <c r="FA29" s="233"/>
      <c r="FB29" s="233"/>
      <c r="FC29" s="233"/>
      <c r="FD29" s="233"/>
      <c r="FE29" s="233"/>
      <c r="FF29" s="233"/>
      <c r="FH29" s="184">
        <v>3</v>
      </c>
      <c r="FI29" s="778"/>
      <c r="FJ29" s="346" t="s">
        <v>94</v>
      </c>
      <c r="FK29" s="350">
        <f t="shared" si="86"/>
        <v>0</v>
      </c>
      <c r="FL29" s="346"/>
      <c r="FM29" s="184"/>
      <c r="FN29" s="233"/>
      <c r="FO29" s="233"/>
      <c r="FP29" s="233"/>
      <c r="FQ29" s="233"/>
      <c r="FR29" s="233"/>
      <c r="FS29" s="233"/>
      <c r="FT29" s="233"/>
      <c r="FU29" s="233"/>
      <c r="FV29" s="233"/>
      <c r="FW29" s="233"/>
      <c r="FX29" s="233"/>
      <c r="FZ29" s="184">
        <v>3</v>
      </c>
      <c r="GA29" s="778"/>
      <c r="GB29" s="346" t="s">
        <v>94</v>
      </c>
      <c r="GC29" s="350">
        <f t="shared" si="87"/>
        <v>0</v>
      </c>
      <c r="GD29" s="346"/>
      <c r="GE29" s="233"/>
      <c r="GF29" s="233"/>
      <c r="GG29" s="233"/>
      <c r="GH29" s="233"/>
      <c r="GI29" s="233"/>
      <c r="GJ29" s="233"/>
      <c r="GK29" s="233"/>
      <c r="GL29" s="233"/>
      <c r="GM29" s="233"/>
      <c r="GN29" s="233"/>
      <c r="GO29" s="233"/>
      <c r="GP29" s="233"/>
      <c r="GR29" s="184">
        <v>3</v>
      </c>
      <c r="GS29" s="778"/>
      <c r="GT29" s="346" t="s">
        <v>94</v>
      </c>
      <c r="GU29" s="350">
        <f t="shared" si="88"/>
        <v>6</v>
      </c>
      <c r="GV29" s="346">
        <f>SUM(බණ්ඩාරවෙල!J114,බණ්ඩාරවෙල!J166,බණ්ඩාරවෙල!J167,බණ්ඩාරවෙල!J168,බණ්ඩාරවෙල!J169,බණ්ඩාරවෙල!J170)/1000000</f>
        <v>0.6</v>
      </c>
      <c r="GW29" s="233">
        <f>SUM(බණ්ඩාරවෙල!M114,බණ්ඩාරවෙල!M166,බණ්ඩාරවෙල!M167,බණ්ඩාරවෙල!M168,බණ්ඩාරවෙල!M169,බණ්ඩාරවෙල!M170)/1000000</f>
        <v>0</v>
      </c>
      <c r="GX29" s="184">
        <f>SUM(බණ්ඩාරවෙල!O114,බණ්ඩාරවෙල!O166,බණ්ඩාරවෙල!O167,බණ්ඩාරවෙල!O168,බණ්ඩාරවෙල!O169,බණ්ඩාරවෙල!O170)</f>
        <v>5</v>
      </c>
      <c r="GY29" s="184">
        <f>SUM(බණ්ඩාරවෙල!P114,බණ්ඩාරවෙල!P166,බණ්ඩාරවෙල!P167,බණ්ඩාරවෙල!P168,බණ්ඩාරවෙල!P169,බණ්ඩාරවෙල!P170)</f>
        <v>1</v>
      </c>
      <c r="GZ29" s="184">
        <f>SUM(බණ්ඩාරවෙල!Q114,බණ්ඩාරවෙල!Q166,බණ්ඩාරවෙල!Q167,බණ්ඩාරවෙල!Q168,බණ්ඩාරවෙල!Q169,බණ්ඩාරවෙල!Q170)</f>
        <v>0</v>
      </c>
      <c r="HA29" s="184">
        <f>SUM(බණ්ඩාරවෙල!R114,බණ්ඩාරවෙල!R166,බණ්ඩාරවෙල!R167,බණ්ඩාරවෙල!R168,බණ්ඩාරවෙල!R169,බණ්ඩාරවෙල!R170)</f>
        <v>0</v>
      </c>
      <c r="HB29" s="184">
        <f>SUM(බණ්ඩාරවෙල!S114,බණ්ඩාරවෙල!S166,බණ්ඩාරවෙල!S167,බණ්ඩාරවෙල!S168,බණ්ඩාරවෙල!S169,බණ්ඩාරවෙල!S170)</f>
        <v>0</v>
      </c>
      <c r="HC29" s="184">
        <f>SUM(බණ්ඩාරවෙල!T114,බණ්ඩාරවෙල!T166,බණ්ඩාරවෙල!T167,බණ්ඩාරවෙල!T168,බණ්ඩාරවෙල!T169,බණ්ඩාරවෙල!T170)</f>
        <v>0</v>
      </c>
      <c r="HD29" s="184">
        <f>SUM(බණ්ඩාරවෙල!U114,බණ්ඩාරවෙල!U166,බණ්ඩාරවෙල!U167,බණ්ඩාරවෙල!U168,බණ්ඩාරවෙල!U169,බණ්ඩාරවෙල!U170)</f>
        <v>0</v>
      </c>
      <c r="HE29" s="184">
        <f>SUM(බණ්ඩාරවෙල!V114,බණ්ඩාරවෙල!V166,බණ්ඩාරවෙල!V167,බණ්ඩාරවෙල!V168,බණ්ඩාරවෙල!V169,බණ්ඩාරවෙල!V170)</f>
        <v>0</v>
      </c>
      <c r="HF29" s="184">
        <f>SUM(බණ්ඩාරවෙල!W114,බණ්ඩාරවෙල!W166,බණ්ඩාරවෙල!W167,බණ්ඩාරවෙල!W168,බණ්ඩාරවෙල!W169,බණ්ඩාරවෙල!W170)</f>
        <v>0</v>
      </c>
      <c r="HG29" s="184">
        <f>SUM(බණ්ඩාරවෙල!X114,බණ්ඩාරවෙල!X166,බණ්ඩාරවෙල!X167,බණ්ඩාරවෙල!X168,බණ්ඩාරවෙල!X169,බණ්ඩාරවෙල!X170)</f>
        <v>0</v>
      </c>
      <c r="HH29" s="184">
        <f>SUM(බණ්ඩාරවෙල!Y114,බණ්ඩාරවෙල!Y166,බණ්ඩාරවෙල!Y167,බණ්ඩාරවෙල!Y168,බණ්ඩාරවෙල!Y169,බණ්ඩාරවෙල!Y170)</f>
        <v>0</v>
      </c>
      <c r="HJ29" s="184">
        <v>3</v>
      </c>
      <c r="HK29" s="778"/>
      <c r="HL29" s="346" t="s">
        <v>94</v>
      </c>
      <c r="HM29" s="350" t="e">
        <f t="shared" si="89"/>
        <v>#REF!</v>
      </c>
      <c r="HN29" s="233" t="e">
        <f>SUM(ඇල්ල!#REF!,ඇල්ල!#REF!)/1000000</f>
        <v>#REF!</v>
      </c>
      <c r="HO29" s="233" t="e">
        <f>SUM(ඇල්ල!#REF!,ඇල්ල!#REF!)/1000000</f>
        <v>#REF!</v>
      </c>
      <c r="HP29" s="184" t="e">
        <f>SUM(ඇල්ල!#REF!,ඇල්ල!#REF!)</f>
        <v>#REF!</v>
      </c>
      <c r="HQ29" s="184" t="e">
        <f>SUM(ඇල්ල!#REF!,ඇල්ල!#REF!)</f>
        <v>#REF!</v>
      </c>
      <c r="HR29" s="184" t="e">
        <f>SUM(ඇල්ල!#REF!,ඇල්ල!#REF!)</f>
        <v>#REF!</v>
      </c>
      <c r="HS29" s="184" t="e">
        <f>SUM(ඇල්ල!#REF!,ඇල්ල!#REF!)</f>
        <v>#REF!</v>
      </c>
      <c r="HT29" s="184" t="e">
        <f>SUM(ඇල්ල!#REF!,ඇල්ල!#REF!)</f>
        <v>#REF!</v>
      </c>
      <c r="HU29" s="184" t="e">
        <f>SUM(ඇල්ල!#REF!,ඇල්ල!#REF!)</f>
        <v>#REF!</v>
      </c>
      <c r="HV29" s="184" t="e">
        <f>SUM(ඇල්ල!#REF!,ඇල්ල!#REF!)</f>
        <v>#REF!</v>
      </c>
      <c r="HW29" s="184" t="e">
        <f>SUM(ඇල්ල!#REF!,ඇල්ල!#REF!)</f>
        <v>#REF!</v>
      </c>
      <c r="HX29" s="184" t="e">
        <f>SUM(ඇල්ල!#REF!,ඇල්ල!#REF!)</f>
        <v>#REF!</v>
      </c>
      <c r="HY29" s="184" t="e">
        <f>SUM(ඇල්ල!#REF!,ඇල්ල!#REF!)</f>
        <v>#REF!</v>
      </c>
      <c r="HZ29" s="184" t="e">
        <f>SUM(ඇල්ල!#REF!,ඇල්ල!#REF!)</f>
        <v>#REF!</v>
      </c>
      <c r="IB29" s="184">
        <v>3</v>
      </c>
      <c r="IC29" s="778"/>
      <c r="ID29" s="346" t="s">
        <v>94</v>
      </c>
      <c r="IE29" s="350">
        <f t="shared" si="90"/>
        <v>0</v>
      </c>
      <c r="IF29" s="346"/>
      <c r="IG29" s="233"/>
      <c r="IH29" s="233"/>
      <c r="II29" s="233"/>
      <c r="IJ29" s="233"/>
      <c r="IK29" s="233"/>
      <c r="IL29" s="233"/>
      <c r="IM29" s="233"/>
      <c r="IN29" s="233"/>
      <c r="IO29" s="233"/>
      <c r="IP29" s="233"/>
      <c r="IQ29" s="233"/>
      <c r="IR29" s="233"/>
      <c r="IT29" s="184">
        <v>3</v>
      </c>
      <c r="IU29" s="778"/>
      <c r="IV29" s="346" t="s">
        <v>94</v>
      </c>
      <c r="IW29" s="350">
        <f t="shared" si="91"/>
        <v>5</v>
      </c>
      <c r="IX29" s="352">
        <f>SUM(හල්දුම්මුල්ල!J148,හල්දුම්මුල්ල!J149,හල්දුම්මුල්ල!J150,හල්දුම්මුල්ල!J151,හල්දුම්මුල්ල!J152)/1000000</f>
        <v>0.5</v>
      </c>
      <c r="IY29" s="233">
        <f>SUM(හල්දුම්මුල්ල!M148,හල්දුම්මුල්ල!M149,හල්දුම්මුල්ල!M150,හල්දුම්මුල්ල!M151,හල්දුම්මුල්ල!M152)/1000000</f>
        <v>0</v>
      </c>
      <c r="IZ29" s="184">
        <f>SUM(හල්දුම්මුල්ල!O148,හල්දුම්මුල්ල!O149,හල්දුම්මුල්ල!O150,හල්දුම්මුල්ල!O151,හල්දුම්මුල්ල!O152)</f>
        <v>5</v>
      </c>
      <c r="JA29" s="184">
        <f>SUM(හල්දුම්මුල්ල!P148,හල්දුම්මුල්ල!P149,හල්දුම්මුල්ල!P150,හල්දුම්මුල්ල!P151,හල්දුම්මුල්ල!P152)</f>
        <v>0</v>
      </c>
      <c r="JB29" s="184">
        <f>SUM(හල්දුම්මුල්ල!Q148,හල්දුම්මුල්ල!Q149,හල්දුම්මුල්ල!Q150,හල්දුම්මුල්ල!Q151,හල්දුම්මුල්ල!Q152)</f>
        <v>0</v>
      </c>
      <c r="JC29" s="184">
        <f>SUM(හල්දුම්මුල්ල!R148,හල්දුම්මුල්ල!R149,හල්දුම්මුල්ල!R150,හල්දුම්මුල්ල!R151,හල්දුම්මුල්ල!R152)</f>
        <v>0</v>
      </c>
      <c r="JD29" s="184">
        <f>SUM(හල්දුම්මුල්ල!S148,හල්දුම්මුල්ල!S149,හල්දුම්මුල්ල!S150,හල්දුම්මුල්ල!S151,හල්දුම්මුල්ල!S152)</f>
        <v>0</v>
      </c>
      <c r="JE29" s="184">
        <f>SUM(හල්දුම්මුල්ල!T148,හල්දුම්මුල්ල!T149,හල්දුම්මුල්ල!T150,හල්දුම්මුල්ල!T151,හල්දුම්මුල්ල!T152)</f>
        <v>0</v>
      </c>
      <c r="JF29" s="184">
        <f>SUM(හල්දුම්මුල්ල!U148,හල්දුම්මුල්ල!U149,හල්දුම්මුල්ල!U150,හල්දුම්මුල්ල!U151,හල්දුම්මුල්ල!U152)</f>
        <v>0</v>
      </c>
      <c r="JG29" s="184">
        <f>SUM(හල්දුම්මුල්ල!V148,හල්දුම්මුල්ල!V149,හල්දුම්මුල්ල!V150,හල්දුම්මුල්ල!V151,හල්දුම්මුල්ල!V152)</f>
        <v>0</v>
      </c>
      <c r="JH29" s="184">
        <f>SUM(හල්දුම්මුල්ල!W148,හල්දුම්මුල්ල!W149,හල්දුම්මුල්ල!W150,හල්දුම්මුල්ල!W151,හල්දුම්මුල්ල!W152)</f>
        <v>0</v>
      </c>
      <c r="JI29" s="184">
        <f>SUM(හල්දුම්මුල්ල!X148,හල්දුම්මුල්ල!X149,හල්දුම්මුල්ල!X150,හල්දුම්මුල්ල!X151,හල්දුම්මුල්ල!X152)</f>
        <v>0</v>
      </c>
      <c r="JJ29" s="184">
        <f>SUM(හල්දුම්මුල්ල!Y148,හල්දුම්මුල්ල!Y149,හල්දුම්මුල්ල!Y150,හල්දුම්මුල්ල!Y151,හල්දුම්මුල්ල!Y152)</f>
        <v>0</v>
      </c>
      <c r="JL29" s="184">
        <v>3</v>
      </c>
      <c r="JM29" s="778"/>
      <c r="JN29" s="346" t="s">
        <v>94</v>
      </c>
      <c r="JO29" s="350" t="e">
        <f t="shared" si="92"/>
        <v>#REF!</v>
      </c>
      <c r="JP29" s="350" t="e">
        <f t="shared" si="93"/>
        <v>#REF!</v>
      </c>
      <c r="JQ29" s="350" t="e">
        <f t="shared" si="94"/>
        <v>#REF!</v>
      </c>
      <c r="JR29" s="350" t="e">
        <f t="shared" si="95"/>
        <v>#REF!</v>
      </c>
      <c r="JS29" s="350" t="e">
        <f t="shared" si="96"/>
        <v>#REF!</v>
      </c>
      <c r="JT29" s="350" t="e">
        <f t="shared" si="97"/>
        <v>#REF!</v>
      </c>
      <c r="JU29" s="350" t="e">
        <f t="shared" si="98"/>
        <v>#REF!</v>
      </c>
      <c r="JV29" s="350" t="e">
        <f t="shared" si="99"/>
        <v>#REF!</v>
      </c>
      <c r="JW29" s="350" t="e">
        <f t="shared" si="100"/>
        <v>#REF!</v>
      </c>
      <c r="JX29" s="350" t="e">
        <f t="shared" si="101"/>
        <v>#REF!</v>
      </c>
      <c r="JY29" s="350" t="e">
        <f t="shared" si="102"/>
        <v>#REF!</v>
      </c>
      <c r="JZ29" s="350" t="e">
        <f t="shared" si="103"/>
        <v>#REF!</v>
      </c>
      <c r="KA29" s="350" t="e">
        <f t="shared" si="104"/>
        <v>#REF!</v>
      </c>
      <c r="KB29" s="350" t="e">
        <f t="shared" si="105"/>
        <v>#REF!</v>
      </c>
    </row>
    <row r="30" spans="2:300" s="234" customFormat="1" ht="27" customHeight="1">
      <c r="B30" s="184">
        <v>4</v>
      </c>
      <c r="C30" s="778"/>
      <c r="D30" s="346" t="s">
        <v>95</v>
      </c>
      <c r="E30" s="350">
        <f t="shared" si="77"/>
        <v>1</v>
      </c>
      <c r="F30" s="350">
        <f>SUM(මහියංගණය!I93)/1000000</f>
        <v>1</v>
      </c>
      <c r="G30" s="184">
        <f>SUM(මහියංගණය!L93)/1000000</f>
        <v>0</v>
      </c>
      <c r="H30" s="184">
        <f>SUM(මහියංගණය!N93)</f>
        <v>1</v>
      </c>
      <c r="I30" s="184">
        <f>SUM(මහියංගණය!O93)</f>
        <v>0</v>
      </c>
      <c r="J30" s="184">
        <f>SUM(මහියංගණය!P93)</f>
        <v>0</v>
      </c>
      <c r="K30" s="184">
        <f>SUM(මහියංගණය!Q93)</f>
        <v>0</v>
      </c>
      <c r="L30" s="184">
        <f>SUM(මහියංගණය!R93)</f>
        <v>0</v>
      </c>
      <c r="M30" s="184">
        <f>SUM(මහියංගණය!S93)</f>
        <v>0</v>
      </c>
      <c r="N30" s="184">
        <f>SUM(මහියංගණය!T93)</f>
        <v>0</v>
      </c>
      <c r="O30" s="184">
        <f>SUM(මහියංගණය!U93)</f>
        <v>0</v>
      </c>
      <c r="P30" s="184">
        <f>SUM(මහියංගණය!V93)</f>
        <v>0</v>
      </c>
      <c r="Q30" s="184">
        <f>SUM(මහියංගණය!W93)</f>
        <v>0</v>
      </c>
      <c r="R30" s="184">
        <f>SUM(මහියංගණය!X93)</f>
        <v>0</v>
      </c>
      <c r="T30" s="184">
        <v>4</v>
      </c>
      <c r="U30" s="778"/>
      <c r="V30" s="346" t="s">
        <v>95</v>
      </c>
      <c r="W30" s="350">
        <f t="shared" si="78"/>
        <v>0</v>
      </c>
      <c r="X30" s="346"/>
      <c r="Y30" s="233"/>
      <c r="Z30" s="233"/>
      <c r="AA30" s="233"/>
      <c r="AB30" s="233"/>
      <c r="AC30" s="233"/>
      <c r="AD30" s="233"/>
      <c r="AE30" s="233"/>
      <c r="AF30" s="233"/>
      <c r="AG30" s="233"/>
      <c r="AH30" s="233"/>
      <c r="AI30" s="233"/>
      <c r="AJ30" s="233"/>
      <c r="AL30" s="184">
        <v>4</v>
      </c>
      <c r="AM30" s="778"/>
      <c r="AN30" s="346" t="s">
        <v>95</v>
      </c>
      <c r="AO30" s="350">
        <f t="shared" si="79"/>
        <v>2</v>
      </c>
      <c r="AP30" s="350">
        <f>SUM(මීගහකිවුල!J65,මීගහකිවුල!J66)/1000000</f>
        <v>2</v>
      </c>
      <c r="AQ30" s="184">
        <f>SUM(මීගහකිවුල!M65,මීගහකිවුල!M66)/1000000</f>
        <v>0</v>
      </c>
      <c r="AR30" s="184">
        <f>SUM(මීගහකිවුල!O65,මීගහකිවුල!O66)</f>
        <v>1</v>
      </c>
      <c r="AS30" s="184">
        <f>SUM(මීගහකිවුල!P65,මීගහකිවුල!P66)</f>
        <v>1</v>
      </c>
      <c r="AT30" s="184">
        <f>SUM(මීගහකිවුල!Q65,මීගහකිවුල!Q66)</f>
        <v>0</v>
      </c>
      <c r="AU30" s="184">
        <f>SUM(මීගහකිවුල!R65,මීගහකිවුල!R66)</f>
        <v>0</v>
      </c>
      <c r="AV30" s="184">
        <f>SUM(මීගහකිවුල!S65,මීගහකිවුල!S66)</f>
        <v>0</v>
      </c>
      <c r="AW30" s="184">
        <f>SUM(මීගහකිවුල!T65,මීගහකිවුල!T66)</f>
        <v>0</v>
      </c>
      <c r="AX30" s="184">
        <f>SUM(මීගහකිවුල!U65,මීගහකිවුල!U66)</f>
        <v>0</v>
      </c>
      <c r="AY30" s="184">
        <f>SUM(මීගහකිවුල!V65,මීගහකිවුල!V66)</f>
        <v>0</v>
      </c>
      <c r="AZ30" s="184">
        <f>SUM(මීගහකිවුල!W65,මීගහකිවුල!W66)</f>
        <v>0</v>
      </c>
      <c r="BA30" s="184">
        <f>SUM(මීගහකිවුල!X65,මීගහකිවුල!X66)</f>
        <v>0</v>
      </c>
      <c r="BB30" s="184">
        <f>SUM(මීගහකිවුල!Y65,මීගහකිවුල!Y66)</f>
        <v>0</v>
      </c>
      <c r="BD30" s="184">
        <v>4</v>
      </c>
      <c r="BE30" s="778"/>
      <c r="BF30" s="346" t="s">
        <v>95</v>
      </c>
      <c r="BG30" s="350">
        <f t="shared" si="80"/>
        <v>0</v>
      </c>
      <c r="BH30" s="346"/>
      <c r="BI30" s="233"/>
      <c r="BJ30" s="233"/>
      <c r="BK30" s="233"/>
      <c r="BL30" s="233"/>
      <c r="BM30" s="233"/>
      <c r="BN30" s="233"/>
      <c r="BO30" s="233"/>
      <c r="BP30" s="233"/>
      <c r="BQ30" s="233"/>
      <c r="BR30" s="233"/>
      <c r="BS30" s="233"/>
      <c r="BT30" s="233"/>
      <c r="BV30" s="184">
        <v>4</v>
      </c>
      <c r="BW30" s="778"/>
      <c r="BX30" s="346" t="s">
        <v>95</v>
      </c>
      <c r="BY30" s="350">
        <f t="shared" si="81"/>
        <v>2</v>
      </c>
      <c r="BZ30" s="350">
        <f>SUM(සොරණාතොට!J73,සොරණාතොට!J74)/1000000</f>
        <v>1</v>
      </c>
      <c r="CA30" s="184">
        <f>SUM(සොරණාතොට!M73,සොරණාතොට!M74)/1000000</f>
        <v>0</v>
      </c>
      <c r="CB30" s="184">
        <f>SUM(සොරණාතොට!O73,සොරණාතොට!O74)</f>
        <v>2</v>
      </c>
      <c r="CC30" s="184">
        <f>SUM(සොරණාතොට!P73,සොරණාතොට!P74)</f>
        <v>0</v>
      </c>
      <c r="CD30" s="184">
        <f>SUM(සොරණාතොට!Q73,සොරණාතොට!Q74)</f>
        <v>0</v>
      </c>
      <c r="CE30" s="184">
        <f>SUM(සොරණාතොට!R73,සොරණාතොට!R74)</f>
        <v>0</v>
      </c>
      <c r="CF30" s="184">
        <f>SUM(සොරණාතොට!S73,සොරණාතොට!S74)</f>
        <v>0</v>
      </c>
      <c r="CG30" s="184">
        <f>SUM(සොරණාතොට!T73,සොරණාතොට!T74)</f>
        <v>0</v>
      </c>
      <c r="CH30" s="184">
        <f>SUM(සොරණාතොට!U73,සොරණාතොට!U74)</f>
        <v>0</v>
      </c>
      <c r="CI30" s="184">
        <f>SUM(සොරණාතොට!V73,සොරණාතොට!V74)</f>
        <v>0</v>
      </c>
      <c r="CJ30" s="184">
        <f>SUM(සොරණාතොට!W73,සොරණාතොට!W74)</f>
        <v>0</v>
      </c>
      <c r="CK30" s="184">
        <f>SUM(සොරණාතොට!X73,සොරණාතොට!X74)</f>
        <v>0</v>
      </c>
      <c r="CL30" s="184">
        <f>SUM(සොරණාතොට!Y73,සොරණාතොට!Y74)</f>
        <v>0</v>
      </c>
      <c r="CN30" s="184">
        <v>4</v>
      </c>
      <c r="CO30" s="778"/>
      <c r="CP30" s="346" t="s">
        <v>95</v>
      </c>
      <c r="CQ30" s="350">
        <f t="shared" si="82"/>
        <v>15</v>
      </c>
      <c r="CR30" s="352">
        <f>SUM(පස්සර!J228,පස්සර!J229,පස්සර!J230,පස්සර!J231,පස්සර!J232,පස්සර!J233,පස්සර!J234,පස්සර!J235,පස්සර!J251,පස්සර!J252,පස්සර!J253,පස්සර!J254,පස්සර!J255,පස්සර!J256,පස්සර!J257)/1000000</f>
        <v>12</v>
      </c>
      <c r="CS30" s="233">
        <f>SUM(පස්සර!M228,පස්සර!M229,පස්සර!M230,පස්සර!M231,පස්සර!M232,පස්සර!M233,පස්සර!M234,පස්සර!M235,පස්සර!M251,පස්සර!M252,පස්සර!M253,පස්සර!M254,පස්සර!M255,පස්සර!M256,පස්සර!M257)/1000000</f>
        <v>0</v>
      </c>
      <c r="CT30" s="184">
        <f>SUM(පස්සර!O228,පස්සර!O229,පස්සර!O230,පස්සර!O231,පස්සර!O232,පස්සර!O233,පස්සර!O234,පස්සර!O235,පස්සර!O251,පස්සර!O252,පස්සර!O253,පස්සර!O254,පස්සර!O255,පස්සර!O256,පස්සර!O257)</f>
        <v>15</v>
      </c>
      <c r="CU30" s="184">
        <f>SUM(පස්සර!P228,පස්සර!P229,පස්සර!P230,පස්සර!P231,පස්සර!P232,පස්සර!P233,පස්සර!P234,පස්සර!P235,පස්සර!P251,පස්සර!P252,පස්සර!P253,පස්සර!P254,පස්සර!P255,පස්සර!P256,පස්සර!P257)</f>
        <v>0</v>
      </c>
      <c r="CV30" s="184">
        <f>SUM(පස්සර!Q228,පස්සර!Q229,පස්සර!Q230,පස්සර!Q231,පස්සර!Q232,පස්සර!Q233,පස්සර!Q234,පස්සර!Q235,පස්සර!Q251,පස්සර!Q252,පස්සර!Q253,පස්සර!Q254,පස්සර!Q255,පස්සර!Q256,පස්සර!Q257)</f>
        <v>0</v>
      </c>
      <c r="CW30" s="184">
        <f>SUM(පස්සර!R228,පස්සර!R229,පස්සර!R230,පස්සර!R231,පස්සර!R232,පස්සර!R233,පස්සර!R234,පස්සර!R235,පස්සර!R251,පස්සර!R252,පස්සර!R253,පස්සර!R254,පස්සර!R255,පස්සර!R256,පස්සර!R257)</f>
        <v>0</v>
      </c>
      <c r="CX30" s="184">
        <f>SUM(පස්සර!S228,පස්සර!S229,පස්සර!S230,පස්සර!S231,පස්සර!S232,පස්සර!S233,පස්සර!S234,පස්සර!S235,පස්සර!S251,පස්සර!S252,පස්සර!S253,පස්සර!S254,පස්සර!S255,පස්සර!S256,පස්සර!S257)</f>
        <v>0</v>
      </c>
      <c r="CY30" s="184">
        <f>SUM(පස්සර!T228,පස්සර!T229,පස්සර!T230,පස්සර!T231,පස්සර!T232,පස්සර!T233,පස්සර!T234,පස්සර!T235,පස්සර!T251,පස්සර!T252,පස්සර!T253,පස්සර!T254,පස්සර!T255,පස්සර!T256,පස්සර!T257)</f>
        <v>0</v>
      </c>
      <c r="CZ30" s="184">
        <f>SUM(පස්සර!U228,පස්සර!U229,පස්සර!U230,පස්සර!U231,පස්සර!U232,පස්සර!U233,පස්සර!U234,පස්සර!U235,පස්සර!U251,පස්සර!U252,පස්සර!U253,පස්සර!U254,පස්සර!U255,පස්සර!U256,පස්සර!U257)</f>
        <v>0</v>
      </c>
      <c r="DA30" s="184">
        <f>SUM(පස්සර!V228,පස්සර!V229,පස්සර!V230,පස්සර!V231,පස්සර!V232,පස්සර!V233,පස්සර!V234,පස්සර!V235,පස්සර!V251,පස්සර!V252,පස්සර!V253,පස්සර!V254,පස්සර!V255,පස්සර!V256,පස්සර!V257)</f>
        <v>0</v>
      </c>
      <c r="DB30" s="184">
        <f>SUM(පස්සර!W228,පස්සර!W229,පස්සර!W230,පස්සර!W231,පස්සර!W232,පස්සර!W233,පස්සර!W234,පස්සර!W235,පස්සර!W251,පස්සර!W252,පස්සර!W253,පස්සර!W254,පස්සර!W255,පස්සර!W256,පස්සර!W257)</f>
        <v>0</v>
      </c>
      <c r="DC30" s="184">
        <f>SUM(පස්සර!X228,පස්සර!X229,පස්සර!X230,පස්සර!X231,පස්සර!X232,පස්සර!X233,පස්සර!X234,පස්සර!X235,පස්සර!X251,පස්සර!X252,පස්සර!X253,පස්සර!X254,පස්සර!X255,පස්සර!X256,පස්සර!X257)</f>
        <v>0</v>
      </c>
      <c r="DD30" s="184">
        <f>SUM(පස්සර!Y228,පස්සර!Y229,පස්සර!Y230,පස්සර!Y231,පස්සර!Y232,පස්සර!Y233,පස්සර!Y234,පස්සර!Y235,පස්සර!Y251,පස්සර!Y252,පස්සර!Y253,පස්සර!Y254,පස්සර!Y255,පස්සර!Y256,පස්සර!Y257)</f>
        <v>0</v>
      </c>
      <c r="DF30" s="184">
        <v>4</v>
      </c>
      <c r="DG30" s="778"/>
      <c r="DH30" s="346" t="s">
        <v>95</v>
      </c>
      <c r="DI30" s="350">
        <f t="shared" si="83"/>
        <v>12</v>
      </c>
      <c r="DJ30" s="352">
        <f>SUM(ලුණුගල!J181,ලුණුගල!J182,ලුණුගල!J183,ලුණුගල!J184,ලුණුගල!J198,ලුණුගල!J199,ලුණුගල!J200,ලුණුගල!J201,ලුණුගල!J202,ලුණුගල!J203,ලුණුගල!J204,ලුණුගල!J205)/1000000</f>
        <v>8.5</v>
      </c>
      <c r="DK30" s="233">
        <f>SUM(ලුණුගල!M181,ලුණුගල!M182,ලුණුගල!M183,ලුණුගල!M184,ලුණුගල!M198,ලුණුගල!M199,ලුණුගල!M200,ලුණුගල!M201,ලුණුගල!M202,ලුණුගල!M203,ලුණුගල!M204,ලුණුගල!M205)/1000000</f>
        <v>0</v>
      </c>
      <c r="DL30" s="184">
        <f>SUM(ලුණුගල!O181,ලුණුගල!O182,ලුණුගල!O183,ලුණුගල!O184,ලුණුගල!O198,ලුණුගල!O199,ලුණුගල!O200,ලුණුගල!O201,ලුණුගල!O202,ලුණුගල!O203,ලුණුගල!O204,ලුණුගල!O205)</f>
        <v>12</v>
      </c>
      <c r="DM30" s="184">
        <f>SUM(ලුණුගල!P181,ලුණුගල!P182,ලුණුගල!P183,ලුණුගල!P184,ලුණුගල!P198,ලුණුගල!P199,ලුණුගල!P200,ලුණුගල!P201,ලුණුගල!P202,ලුණුගල!P203,ලුණුගල!P204,ලුණුගල!P205)</f>
        <v>0</v>
      </c>
      <c r="DN30" s="184">
        <f>SUM(ලුණුගල!Q181,ලුණුගල!Q182,ලුණුගල!Q183,ලුණුගල!Q184,ලුණුගල!Q198,ලුණුගල!Q199,ලුණුගල!Q200,ලුණුගල!Q201,ලුණුගල!Q202,ලුණුගල!Q203,ලුණුගල!Q204,ලුණුගල!Q205)</f>
        <v>0</v>
      </c>
      <c r="DO30" s="184">
        <f>SUM(ලුණුගල!R181,ලුණුගල!R182,ලුණුගල!R183,ලුණුගල!R184,ලුණුගල!R198,ලුණුගල!R199,ලුණුගල!R200,ලුණුගල!R201,ලුණුගල!R202,ලුණුගල!R203,ලුණුගල!R204,ලුණුගල!R205)</f>
        <v>0</v>
      </c>
      <c r="DP30" s="184">
        <f>SUM(ලුණුගල!S181,ලුණුගල!S182,ලුණුගල!S183,ලුණුගල!S184,ලුණුගල!S198,ලුණුගල!S199,ලුණුගල!S200,ලුණුගල!S201,ලුණුගල!S202,ලුණුගල!S203,ලුණුගල!S204,ලුණුගල!S205)</f>
        <v>0</v>
      </c>
      <c r="DQ30" s="184">
        <f>SUM(ලුණුගල!T181,ලුණුගල!T182,ලුණුගල!T183,ලුණුගල!T184,ලුණුගල!T198,ලුණුගල!T199,ලුණුගල!T200,ලුණුගල!T201,ලුණුගල!T202,ලුණුගල!T203,ලුණුගල!T204,ලුණුගල!T205)</f>
        <v>0</v>
      </c>
      <c r="DR30" s="184">
        <f>SUM(ලුණුගල!U181,ලුණුගල!U182,ලුණුගල!U183,ලුණුගල!U184,ලුණුගල!U198,ලුණුගල!U199,ලුණුගල!U200,ලුණුගල!U201,ලුණුගල!U202,ලුණුගල!U203,ලුණුගල!U204,ලුණුගල!U205)</f>
        <v>0</v>
      </c>
      <c r="DS30" s="184">
        <f>SUM(ලුණුගල!V181,ලුණුගල!V182,ලුණුගල!V183,ලුණුගල!V184,ලුණුගල!V198,ලුණුගල!V199,ලුණුගල!V200,ලුණුගල!V201,ලුණුගල!V202,ලුණුගල!V203,ලුණුගල!V204,ලුණුගල!V205)</f>
        <v>0</v>
      </c>
      <c r="DT30" s="184">
        <f>SUM(ලුණුගල!W181,ලුණුගල!W182,ලුණුගල!W183,ලුණුගල!W184,ලුණුගල!W198,ලුණුගල!W199,ලුණුගල!W200,ලුණුගල!W201,ලුණුගල!W202,ලුණුගල!W203,ලුණුගල!W204,ලුණුගල!W205)</f>
        <v>0</v>
      </c>
      <c r="DU30" s="184">
        <f>SUM(ලුණුගල!X181,ලුණුගල!X182,ලුණුගල!X183,ලුණුගල!X184,ලුණුගල!X198,ලුණුගල!X199,ලුණුගල!X200,ලුණුගල!X201,ලුණුගල!X202,ලුණුගල!X203,ලුණුගල!X204,ලුණුගල!X205)</f>
        <v>0</v>
      </c>
      <c r="DV30" s="184">
        <f>SUM(ලුණුගල!Y181,ලුණුගල!Y182,ලුණුගල!Y183,ලුණුගල!Y184,ලුණුගල!Y198,ලුණුගල!Y199,ලුණුගල!Y200,ලුණුගල!Y201,ලුණුගල!Y202,ලුණුගල!Y203,ලුණුගල!Y204,ලුණුගල!Y205)</f>
        <v>0</v>
      </c>
      <c r="DX30" s="184">
        <v>4</v>
      </c>
      <c r="DY30" s="778"/>
      <c r="DZ30" s="346" t="s">
        <v>95</v>
      </c>
      <c r="EA30" s="350">
        <f t="shared" si="84"/>
        <v>7</v>
      </c>
      <c r="EB30" s="350">
        <f>SUM(බදුල්ල!J226,බදුල්ල!J273,බදුල්ල!J274,බදුල්ල!J275,බදුල්ල!J276,බදුල්ල!J277,බදුල්ල!J278)/1000000</f>
        <v>5.5</v>
      </c>
      <c r="EC30" s="184">
        <f>SUM(බදුල්ල!M226,බදුල්ල!M273,බදුල්ල!M274,බදුල්ල!M275,බදුල්ල!M276,බදුල්ල!M277,බදුල්ල!M278)/1000000</f>
        <v>0</v>
      </c>
      <c r="ED30" s="184">
        <f>SUM(බදුල්ල!O226,බදුල්ල!O273,බදුල්ල!O274,බදුල්ල!O275,බදුල්ල!O276,බදුල්ල!O277,බදුල්ල!O278)</f>
        <v>5</v>
      </c>
      <c r="EE30" s="184">
        <f>SUM(බදුල්ල!P226,බදුල්ල!P273,බදුල්ල!P274,බදුල්ල!P275,බදුල්ල!P276,බදුල්ල!P277,බදුල්ල!P278)</f>
        <v>2</v>
      </c>
      <c r="EF30" s="184">
        <f>SUM(බදුල්ල!Q226,බදුල්ල!Q273,බදුල්ල!Q274,බදුල්ල!Q275,බදුල්ල!Q276,බදුල්ල!Q277,බදුල්ල!Q278)</f>
        <v>0</v>
      </c>
      <c r="EG30" s="184">
        <f>SUM(බදුල්ල!R226,බදුල්ල!R273,බදුල්ල!R274,බදුල්ල!R275,බදුල්ල!R276,බදුල්ල!R277,බදුල්ල!R278)</f>
        <v>0</v>
      </c>
      <c r="EH30" s="184">
        <f>SUM(බදුල්ල!S226,බදුල්ල!S273,බදුල්ල!S274,බදුල්ල!S275,බදුල්ල!S276,බදුල්ල!S277,බදුල්ල!S278)</f>
        <v>0</v>
      </c>
      <c r="EI30" s="184">
        <f>SUM(බදුල්ල!T226,බදුල්ල!T273,බදුල්ල!T274,බදුල්ල!T275,බදුල්ල!T276,බදුල්ල!T277,බදුල්ල!T278)</f>
        <v>0</v>
      </c>
      <c r="EJ30" s="184">
        <f>SUM(බදුල්ල!U226,බදුල්ල!U273,බදුල්ල!U274,බදුල්ල!U275,බදුල්ල!U276,බදුල්ල!U277,බදුල්ල!U278)</f>
        <v>0</v>
      </c>
      <c r="EK30" s="184">
        <f>SUM(බදුල්ල!V226,බදුල්ල!V273,බදුල්ල!V274,බදුල්ල!V275,බදුල්ල!V276,බදුල්ල!V277,බදුල්ල!V278)</f>
        <v>0</v>
      </c>
      <c r="EL30" s="184">
        <f>SUM(බදුල්ල!W226,බදුල්ල!W273,බදුල්ල!W274,බදුල්ල!W275,බදුල්ල!W276,බදුල්ල!W277,බදුල්ල!W278)</f>
        <v>0</v>
      </c>
      <c r="EM30" s="184">
        <f>SUM(බදුල්ල!X226,බදුල්ල!X273,බදුල්ල!X274,බදුල්ල!X275,බදුල්ල!X276,බදුල්ල!X277,බදුල්ල!X278)</f>
        <v>0</v>
      </c>
      <c r="EN30" s="184">
        <f>SUM(බදුල්ල!Y226,බදුල්ල!Y273,බදුල්ල!Y274,බදුල්ල!Y275,බදුල්ල!Y276,බදුල්ල!Y277,බදුල්ල!Y278)</f>
        <v>0</v>
      </c>
      <c r="EP30" s="184">
        <v>4</v>
      </c>
      <c r="EQ30" s="778"/>
      <c r="ER30" s="346" t="s">
        <v>95</v>
      </c>
      <c r="ES30" s="350">
        <f t="shared" si="85"/>
        <v>1</v>
      </c>
      <c r="ET30" s="352">
        <f>SUM(හාලිඇල!J152)/1000000</f>
        <v>1</v>
      </c>
      <c r="EU30" s="233">
        <f>SUM(හාලිඇල!M152)/1000000</f>
        <v>0</v>
      </c>
      <c r="EV30" s="184">
        <f>SUM(හාලිඇල!O152)</f>
        <v>0</v>
      </c>
      <c r="EW30" s="184">
        <f>SUM(හාලිඇල!P152)</f>
        <v>1</v>
      </c>
      <c r="EX30" s="184">
        <f>SUM(හාලිඇල!Q152)</f>
        <v>0</v>
      </c>
      <c r="EY30" s="184">
        <f>SUM(හාලිඇල!R152)</f>
        <v>0</v>
      </c>
      <c r="EZ30" s="184">
        <f>SUM(හාලිඇල!S152)</f>
        <v>0</v>
      </c>
      <c r="FA30" s="184">
        <f>SUM(හාලිඇල!T152)</f>
        <v>0</v>
      </c>
      <c r="FB30" s="184">
        <f>SUM(හාලිඇල!U152)</f>
        <v>0</v>
      </c>
      <c r="FC30" s="184">
        <f>SUM(හාලිඇල!V152)</f>
        <v>0</v>
      </c>
      <c r="FD30" s="184">
        <f>SUM(හාලිඇල!W152)</f>
        <v>0</v>
      </c>
      <c r="FE30" s="184">
        <f>SUM(හාලිඇල!X152)</f>
        <v>0</v>
      </c>
      <c r="FF30" s="184">
        <f>SUM(හාලිඇල!Y152)</f>
        <v>0</v>
      </c>
      <c r="FH30" s="184">
        <v>4</v>
      </c>
      <c r="FI30" s="778"/>
      <c r="FJ30" s="346" t="s">
        <v>95</v>
      </c>
      <c r="FK30" s="350">
        <f t="shared" si="86"/>
        <v>0</v>
      </c>
      <c r="FL30" s="346"/>
      <c r="FM30" s="184"/>
      <c r="FN30" s="233"/>
      <c r="FO30" s="233"/>
      <c r="FP30" s="233"/>
      <c r="FQ30" s="233"/>
      <c r="FR30" s="233"/>
      <c r="FS30" s="233"/>
      <c r="FT30" s="233"/>
      <c r="FU30" s="233"/>
      <c r="FV30" s="233"/>
      <c r="FW30" s="233"/>
      <c r="FX30" s="233"/>
      <c r="FZ30" s="184">
        <v>4</v>
      </c>
      <c r="GA30" s="778"/>
      <c r="GB30" s="346" t="s">
        <v>95</v>
      </c>
      <c r="GC30" s="350">
        <f t="shared" si="87"/>
        <v>4</v>
      </c>
      <c r="GD30" s="350">
        <f>SUM(වැලිමඩ!J244,වැලිමඩ!J245,වැලිමඩ!J246,වැලිමඩ!J247)/1000000</f>
        <v>4</v>
      </c>
      <c r="GE30" s="184">
        <f>SUM(වැලිමඩ!M244,වැලිමඩ!M245,වැලිමඩ!M246,වැලිමඩ!M247)/1000000</f>
        <v>0</v>
      </c>
      <c r="GF30" s="184">
        <f>SUM(වැලිමඩ!O244,වැලිමඩ!O245,වැලිමඩ!O246,වැලිමඩ!O247)</f>
        <v>4</v>
      </c>
      <c r="GG30" s="184">
        <f>SUM(වැලිමඩ!P244,වැලිමඩ!P245,වැලිමඩ!P246,වැලිමඩ!P247)</f>
        <v>0</v>
      </c>
      <c r="GH30" s="184">
        <f>SUM(වැලිමඩ!Q244,වැලිමඩ!Q245,වැලිමඩ!Q246,වැලිමඩ!Q247)</f>
        <v>0</v>
      </c>
      <c r="GI30" s="184">
        <f>SUM(වැලිමඩ!R244,වැලිමඩ!R245,වැලිමඩ!R246,වැලිමඩ!R247)</f>
        <v>0</v>
      </c>
      <c r="GJ30" s="184">
        <f>SUM(වැලිමඩ!S244,වැලිමඩ!S245,වැලිමඩ!S246,වැලිමඩ!S247)</f>
        <v>0</v>
      </c>
      <c r="GK30" s="184">
        <f>SUM(වැලිමඩ!T244,වැලිමඩ!T245,වැලිමඩ!T246,වැලිමඩ!T247)</f>
        <v>0</v>
      </c>
      <c r="GL30" s="184">
        <f>SUM(වැලිමඩ!U244,වැලිමඩ!U245,වැලිමඩ!U246,වැලිමඩ!U247)</f>
        <v>0</v>
      </c>
      <c r="GM30" s="184">
        <f>SUM(වැලිමඩ!V244,වැලිමඩ!V245,වැලිමඩ!V246,වැලිමඩ!V247)</f>
        <v>0</v>
      </c>
      <c r="GN30" s="184">
        <f>SUM(වැලිමඩ!W244,වැලිමඩ!W245,වැලිමඩ!W246,වැලිමඩ!W247)</f>
        <v>0</v>
      </c>
      <c r="GO30" s="184">
        <f>SUM(වැලිමඩ!X244,වැලිමඩ!X245,වැලිමඩ!X246,වැලිමඩ!X247)</f>
        <v>0</v>
      </c>
      <c r="GP30" s="184">
        <f>SUM(වැලිමඩ!Y244,වැලිමඩ!Y245,වැලිමඩ!Y246,වැලිමඩ!Y247)</f>
        <v>0</v>
      </c>
      <c r="GR30" s="184">
        <v>4</v>
      </c>
      <c r="GS30" s="778"/>
      <c r="GT30" s="346" t="s">
        <v>95</v>
      </c>
      <c r="GU30" s="350">
        <f t="shared" si="88"/>
        <v>0</v>
      </c>
      <c r="GV30" s="346"/>
      <c r="GW30" s="233"/>
      <c r="GX30" s="233"/>
      <c r="GY30" s="233"/>
      <c r="GZ30" s="233"/>
      <c r="HA30" s="233"/>
      <c r="HB30" s="233"/>
      <c r="HC30" s="233"/>
      <c r="HD30" s="233"/>
      <c r="HE30" s="233"/>
      <c r="HF30" s="233"/>
      <c r="HG30" s="233"/>
      <c r="HH30" s="233"/>
      <c r="HJ30" s="184">
        <v>4</v>
      </c>
      <c r="HK30" s="778"/>
      <c r="HL30" s="346" t="s">
        <v>95</v>
      </c>
      <c r="HM30" s="350" t="e">
        <f t="shared" si="89"/>
        <v>#REF!</v>
      </c>
      <c r="HN30" s="233" t="e">
        <f>SUM(ඇල්ල!#REF!,ඇල්ල!#REF!,ඇල්ල!#REF!,ඇල්ල!#REF!,ඇල්ල!#REF!)/1000000</f>
        <v>#REF!</v>
      </c>
      <c r="HO30" s="233" t="e">
        <f>SUM(ඇල්ල!#REF!,ඇල්ල!#REF!,ඇල්ල!#REF!,ඇල්ල!#REF!,ඇල්ල!#REF!)/1000000</f>
        <v>#REF!</v>
      </c>
      <c r="HP30" s="184" t="e">
        <f>SUM(ඇල්ල!#REF!,ඇල්ල!#REF!,ඇල්ල!#REF!,ඇල්ල!#REF!,ඇල්ල!#REF!)</f>
        <v>#REF!</v>
      </c>
      <c r="HQ30" s="184" t="e">
        <f>SUM(ඇල්ල!#REF!,ඇල්ල!#REF!,ඇල්ල!#REF!,ඇල්ල!#REF!,ඇල්ල!#REF!)</f>
        <v>#REF!</v>
      </c>
      <c r="HR30" s="184" t="e">
        <f>SUM(ඇල්ල!#REF!,ඇල්ල!#REF!,ඇල්ල!#REF!,ඇල්ල!#REF!,ඇල්ල!#REF!)</f>
        <v>#REF!</v>
      </c>
      <c r="HS30" s="184" t="e">
        <f>SUM(ඇල්ල!#REF!,ඇල්ල!#REF!,ඇල්ල!#REF!,ඇල්ල!#REF!,ඇල්ල!#REF!)</f>
        <v>#REF!</v>
      </c>
      <c r="HT30" s="184" t="e">
        <f>SUM(ඇල්ල!#REF!,ඇල්ල!#REF!,ඇල්ල!#REF!,ඇල්ල!#REF!,ඇල්ල!#REF!)</f>
        <v>#REF!</v>
      </c>
      <c r="HU30" s="184" t="e">
        <f>SUM(ඇල්ල!#REF!,ඇල්ල!#REF!,ඇල්ල!#REF!,ඇල්ල!#REF!,ඇල්ල!#REF!)</f>
        <v>#REF!</v>
      </c>
      <c r="HV30" s="184" t="e">
        <f>SUM(ඇල්ල!#REF!,ඇල්ල!#REF!,ඇල්ල!#REF!,ඇල්ල!#REF!,ඇල්ල!#REF!)</f>
        <v>#REF!</v>
      </c>
      <c r="HW30" s="184" t="e">
        <f>SUM(ඇල්ල!#REF!,ඇල්ල!#REF!,ඇල්ල!#REF!,ඇල්ල!#REF!,ඇල්ල!#REF!)</f>
        <v>#REF!</v>
      </c>
      <c r="HX30" s="184" t="e">
        <f>SUM(ඇල්ල!#REF!,ඇල්ල!#REF!,ඇල්ල!#REF!,ඇල්ල!#REF!,ඇල්ල!#REF!)</f>
        <v>#REF!</v>
      </c>
      <c r="HY30" s="184" t="e">
        <f>SUM(ඇල්ල!#REF!,ඇල්ල!#REF!,ඇල්ල!#REF!,ඇල්ල!#REF!,ඇල්ල!#REF!)</f>
        <v>#REF!</v>
      </c>
      <c r="HZ30" s="184" t="e">
        <f>SUM(ඇල්ල!#REF!,ඇල්ල!#REF!,ඇල්ල!#REF!,ඇල්ල!#REF!,ඇල්ල!#REF!)</f>
        <v>#REF!</v>
      </c>
      <c r="IB30" s="184">
        <v>4</v>
      </c>
      <c r="IC30" s="778"/>
      <c r="ID30" s="346" t="s">
        <v>95</v>
      </c>
      <c r="IE30" s="350">
        <f t="shared" si="90"/>
        <v>2</v>
      </c>
      <c r="IF30" s="350">
        <f>SUM(හපුතලේ!I128,හපුතලේ!I129)/1000000</f>
        <v>1</v>
      </c>
      <c r="IG30" s="233">
        <f>SUM(හපුතලේ!L128,හපුතලේ!L129)/1000000</f>
        <v>0</v>
      </c>
      <c r="IH30" s="184">
        <f>SUM(හපුතලේ!N128,හපුතලේ!N129)</f>
        <v>2</v>
      </c>
      <c r="II30" s="184">
        <f>SUM(හපුතලේ!O128,හපුතලේ!O129)</f>
        <v>0</v>
      </c>
      <c r="IJ30" s="184">
        <f>SUM(හපුතලේ!P128,හපුතලේ!P129)</f>
        <v>0</v>
      </c>
      <c r="IK30" s="184">
        <f>SUM(හපුතලේ!Q128,හපුතලේ!Q129)</f>
        <v>0</v>
      </c>
      <c r="IL30" s="184">
        <f>SUM(හපුතලේ!R128,හපුතලේ!R129)</f>
        <v>0</v>
      </c>
      <c r="IM30" s="184">
        <f>SUM(හපුතලේ!S128,හපුතලේ!S129)</f>
        <v>0</v>
      </c>
      <c r="IN30" s="184">
        <f>SUM(හපුතලේ!T128,හපුතලේ!T129)</f>
        <v>0</v>
      </c>
      <c r="IO30" s="184">
        <f>SUM(හපුතලේ!U128,හපුතලේ!U129)</f>
        <v>0</v>
      </c>
      <c r="IP30" s="184">
        <f>SUM(හපුතලේ!V128,හපුතලේ!V129)</f>
        <v>0</v>
      </c>
      <c r="IQ30" s="184">
        <f>SUM(හපුතලේ!W128,හපුතලේ!W129)</f>
        <v>0</v>
      </c>
      <c r="IR30" s="184">
        <f>SUM(හපුතලේ!X128,හපුතලේ!X129)</f>
        <v>0</v>
      </c>
      <c r="IT30" s="184">
        <v>4</v>
      </c>
      <c r="IU30" s="778"/>
      <c r="IV30" s="346" t="s">
        <v>95</v>
      </c>
      <c r="IW30" s="350">
        <f t="shared" si="91"/>
        <v>1</v>
      </c>
      <c r="IX30" s="346">
        <f>SUM(හල්දුම්මුල්ල!J104)/1000000</f>
        <v>0.5</v>
      </c>
      <c r="IY30" s="233">
        <f>SUM(හල්දුම්මුල්ල!M104)/1000000</f>
        <v>0</v>
      </c>
      <c r="IZ30" s="184">
        <f>SUM(හල්දුම්මුල්ල!O104)</f>
        <v>0</v>
      </c>
      <c r="JA30" s="184">
        <f>SUM(හල්දුම්මුල්ල!P104)</f>
        <v>1</v>
      </c>
      <c r="JB30" s="184">
        <f>SUM(හල්දුම්මුල්ල!Q104)</f>
        <v>0</v>
      </c>
      <c r="JC30" s="184">
        <f>SUM(හල්දුම්මුල්ල!R104)</f>
        <v>0</v>
      </c>
      <c r="JD30" s="184">
        <f>SUM(හල්දුම්මුල්ල!S104)</f>
        <v>0</v>
      </c>
      <c r="JE30" s="184">
        <f>SUM(හල්දුම්මුල්ල!T104)</f>
        <v>0</v>
      </c>
      <c r="JF30" s="184">
        <f>SUM(හල්දුම්මුල්ල!U104)</f>
        <v>0</v>
      </c>
      <c r="JG30" s="184">
        <f>SUM(හල්දුම්මුල්ල!V104)</f>
        <v>0</v>
      </c>
      <c r="JH30" s="184">
        <f>SUM(හල්දුම්මුල්ල!W104)</f>
        <v>0</v>
      </c>
      <c r="JI30" s="184">
        <f>SUM(හල්දුම්මුල්ල!X104)</f>
        <v>0</v>
      </c>
      <c r="JJ30" s="184">
        <f>SUM(හල්දුම්මුල්ල!Y104)</f>
        <v>250</v>
      </c>
      <c r="JL30" s="184">
        <v>4</v>
      </c>
      <c r="JM30" s="778"/>
      <c r="JN30" s="346" t="s">
        <v>95</v>
      </c>
      <c r="JO30" s="350" t="e">
        <f t="shared" si="92"/>
        <v>#REF!</v>
      </c>
      <c r="JP30" s="350" t="e">
        <f t="shared" si="93"/>
        <v>#REF!</v>
      </c>
      <c r="JQ30" s="350" t="e">
        <f t="shared" si="94"/>
        <v>#REF!</v>
      </c>
      <c r="JR30" s="350" t="e">
        <f t="shared" si="95"/>
        <v>#REF!</v>
      </c>
      <c r="JS30" s="350" t="e">
        <f t="shared" si="96"/>
        <v>#REF!</v>
      </c>
      <c r="JT30" s="350" t="e">
        <f t="shared" si="97"/>
        <v>#REF!</v>
      </c>
      <c r="JU30" s="350" t="e">
        <f t="shared" si="98"/>
        <v>#REF!</v>
      </c>
      <c r="JV30" s="350" t="e">
        <f t="shared" si="99"/>
        <v>#REF!</v>
      </c>
      <c r="JW30" s="350" t="e">
        <f t="shared" si="100"/>
        <v>#REF!</v>
      </c>
      <c r="JX30" s="350" t="e">
        <f t="shared" si="101"/>
        <v>#REF!</v>
      </c>
      <c r="JY30" s="350" t="e">
        <f t="shared" si="102"/>
        <v>#REF!</v>
      </c>
      <c r="JZ30" s="350" t="e">
        <f t="shared" si="103"/>
        <v>#REF!</v>
      </c>
      <c r="KA30" s="350" t="e">
        <f t="shared" si="104"/>
        <v>#REF!</v>
      </c>
      <c r="KB30" s="350" t="e">
        <f t="shared" si="105"/>
        <v>#REF!</v>
      </c>
    </row>
    <row r="31" spans="2:300" s="234" customFormat="1" ht="27" customHeight="1">
      <c r="B31" s="184">
        <v>5</v>
      </c>
      <c r="C31" s="778"/>
      <c r="D31" s="346" t="s">
        <v>97</v>
      </c>
      <c r="E31" s="350">
        <f t="shared" si="77"/>
        <v>0</v>
      </c>
      <c r="F31" s="346"/>
      <c r="G31" s="233"/>
      <c r="H31" s="233"/>
      <c r="I31" s="233"/>
      <c r="J31" s="233"/>
      <c r="K31" s="233"/>
      <c r="L31" s="233"/>
      <c r="M31" s="233"/>
      <c r="N31" s="233"/>
      <c r="O31" s="233"/>
      <c r="P31" s="233"/>
      <c r="Q31" s="233"/>
      <c r="R31" s="233"/>
      <c r="T31" s="184">
        <v>5</v>
      </c>
      <c r="U31" s="778"/>
      <c r="V31" s="346" t="s">
        <v>97</v>
      </c>
      <c r="W31" s="350">
        <f t="shared" si="78"/>
        <v>3</v>
      </c>
      <c r="X31" s="353">
        <f>SUM(රිදීමාලියද්ද!I56,රිදීමාලියද්ද!I57,රිදීමාලියද්ද!I58)/1000000</f>
        <v>4.5</v>
      </c>
      <c r="Y31" s="184">
        <f>SUM(රිදීමාලියද්ද!L56,රිදීමාලියද්ද!L57,රිදීමාලියද්ද!L58)/1000000</f>
        <v>0</v>
      </c>
      <c r="Z31" s="184">
        <f>SUM(රිදීමාලියද්ද!N56,රිදීමාලියද්ද!N57,රිදීමාලියද්ද!N58)</f>
        <v>3</v>
      </c>
      <c r="AA31" s="184">
        <f>SUM(රිදීමාලියද්ද!O56,රිදීමාලියද්ද!O57,රිදීමාලියද්ද!O58)</f>
        <v>0</v>
      </c>
      <c r="AB31" s="184">
        <f>SUM(රිදීමාලියද්ද!P56,රිදීමාලියද්ද!P57,රිදීමාලියද්ද!P58)</f>
        <v>0</v>
      </c>
      <c r="AC31" s="184">
        <f>SUM(රිදීමාලියද්ද!Q56,රිදීමාලියද්ද!Q57,රිදීමාලියද්ද!Q58)</f>
        <v>0</v>
      </c>
      <c r="AD31" s="184">
        <f>SUM(රිදීමාලියද්ද!R56,රිදීමාලියද්ද!R57,රිදීමාලියද්ද!R58)</f>
        <v>0</v>
      </c>
      <c r="AE31" s="184">
        <f>SUM(රිදීමාලියද්ද!S56,රිදීමාලියද්ද!S57,රිදීමාලියද්ද!S58)</f>
        <v>0</v>
      </c>
      <c r="AF31" s="184">
        <f>SUM(රිදීමාලියද්ද!T56,රිදීමාලියද්ද!T57,රිදීමාලියද්ද!T58)</f>
        <v>0</v>
      </c>
      <c r="AG31" s="184">
        <f>SUM(රිදීමාලියද්ද!U56,රිදීමාලියද්ද!U57,රිදීමාලියද්ද!U58)</f>
        <v>0</v>
      </c>
      <c r="AH31" s="184">
        <f>SUM(රිදීමාලියද්ද!V56,රිදීමාලියද්ද!V57,රිදීමාලියද්ද!V58)</f>
        <v>0</v>
      </c>
      <c r="AI31" s="184">
        <f>SUM(රිදීමාලියද්ද!W56,රිදීමාලියද්ද!W57,රිදීමාලියද්ද!W58)</f>
        <v>0</v>
      </c>
      <c r="AJ31" s="184">
        <f>SUM(රිදීමාලියද්ද!X56,රිදීමාලියද්ද!X57,රිදීමාලියද්ද!X58)</f>
        <v>0</v>
      </c>
      <c r="AL31" s="184">
        <v>5</v>
      </c>
      <c r="AM31" s="778"/>
      <c r="AN31" s="346" t="s">
        <v>97</v>
      </c>
      <c r="AO31" s="350">
        <f t="shared" si="79"/>
        <v>5</v>
      </c>
      <c r="AP31" s="350">
        <f>SUM(මීගහකිවුල!J40,මීගහකිවුල!J61,මීගහකිවුල!J62,මීගහකිවුල!J63,මීගහකිවුල!J64)/1000000</f>
        <v>5.5</v>
      </c>
      <c r="AQ31" s="184">
        <f>SUM(මීගහකිවුල!M40,මීගහකිවුල!M61,මීගහකිවුල!M62,මීගහකිවුල!M63,මීගහකිවුල!M64)/1000000</f>
        <v>0</v>
      </c>
      <c r="AR31" s="184">
        <f>SUM(මීගහකිවුල!O40,මීගහකිවුල!O61,මීගහකිවුල!O62,මීගහකිවුල!O63,මීගහකිවුල!O64)</f>
        <v>3</v>
      </c>
      <c r="AS31" s="184">
        <f>SUM(මීගහකිවුල!P40,මීගහකිවුල!P61,මීගහකිවුල!P62,මීගහකිවුල!P63,මීගහකිවුල!P64)</f>
        <v>2</v>
      </c>
      <c r="AT31" s="184">
        <f>SUM(මීගහකිවුල!Q40,මීගහකිවුල!Q61,මීගහකිවුල!Q62,මීගහකිවුල!Q63,මීගහකිවුල!Q64)</f>
        <v>0</v>
      </c>
      <c r="AU31" s="184">
        <f>SUM(මීගහකිවුල!R40,මීගහකිවුල!R61,මීගහකිවුල!R62,මීගහකිවුල!R63,මීගහකිවුල!R64)</f>
        <v>0</v>
      </c>
      <c r="AV31" s="184">
        <f>SUM(මීගහකිවුල!S40,මීගහකිවුල!S61,මීගහකිවුල!S62,මීගහකිවුල!S63,මීගහකිවුල!S64)</f>
        <v>0</v>
      </c>
      <c r="AW31" s="184">
        <f>SUM(මීගහකිවුල!T40,මීගහකිවුල!T61,මීගහකිවුල!T62,මීගහකිවුල!T63,මීගහකිවුල!T64)</f>
        <v>0</v>
      </c>
      <c r="AX31" s="184">
        <f>SUM(මීගහකිවුල!U40,මීගහකිවුල!U61,මීගහකිවුල!U62,මීගහකිවුල!U63,මීගහකිවුල!U64)</f>
        <v>0</v>
      </c>
      <c r="AY31" s="184">
        <f>SUM(මීගහකිවුල!V40,මීගහකිවුල!V61,මීගහකිවුල!V62,මීගහකිවුල!V63,මීගහකිවුල!V64)</f>
        <v>0</v>
      </c>
      <c r="AZ31" s="184">
        <f>SUM(මීගහකිවුල!W40,මීගහකිවුල!W61,මීගහකිවුල!W62,මීගහකිවුල!W63,මීගහකිවුල!W64)</f>
        <v>0</v>
      </c>
      <c r="BA31" s="184">
        <f>SUM(මීගහකිවුල!X40,මීගහකිවුල!X61,මීගහකිවුල!X62,මීගහකිවුල!X63,මීගහකිවුල!X64)</f>
        <v>0</v>
      </c>
      <c r="BB31" s="184">
        <f>SUM(මීගහකිවුල!Y40,මීගහකිවුල!Y61,මීගහකිවුල!Y62,මීගහකිවුල!Y63,මීගහකිවුල!Y64)</f>
        <v>0</v>
      </c>
      <c r="BD31" s="184">
        <v>5</v>
      </c>
      <c r="BE31" s="778"/>
      <c r="BF31" s="346" t="s">
        <v>97</v>
      </c>
      <c r="BG31" s="350">
        <f t="shared" si="80"/>
        <v>2</v>
      </c>
      <c r="BH31" s="352">
        <f>SUM(කන්දකැටිය!J54,කන්දකැටිය!J55)/1000000</f>
        <v>4</v>
      </c>
      <c r="BI31" s="184">
        <f>SUM(කන්දකැටිය!M54,කන්දකැටිය!M55)/1000000</f>
        <v>0</v>
      </c>
      <c r="BJ31" s="184">
        <f>SUM(කන්දකැටිය!O54,කන්දකැටිය!O55)</f>
        <v>2</v>
      </c>
      <c r="BK31" s="184">
        <f>SUM(කන්දකැටිය!P54,කන්දකැටිය!P55)</f>
        <v>0</v>
      </c>
      <c r="BL31" s="184">
        <f>SUM(කන්දකැටිය!Q54,කන්දකැටිය!Q55)</f>
        <v>0</v>
      </c>
      <c r="BM31" s="184">
        <f>SUM(කන්දකැටිය!R54,කන්දකැටිය!R55)</f>
        <v>0</v>
      </c>
      <c r="BN31" s="184">
        <f>SUM(කන්දකැටිය!S54,කන්දකැටිය!S55)</f>
        <v>0</v>
      </c>
      <c r="BO31" s="184">
        <f>SUM(කන්දකැටිය!T54,කන්දකැටිය!T55)</f>
        <v>0</v>
      </c>
      <c r="BP31" s="184">
        <f>SUM(කන්දකැටිය!U54,කන්දකැටිය!U55)</f>
        <v>0</v>
      </c>
      <c r="BQ31" s="184">
        <f>SUM(කන්දකැටිය!V54,කන්දකැටිය!V55)</f>
        <v>0</v>
      </c>
      <c r="BR31" s="184">
        <f>SUM(කන්දකැටිය!W54,කන්දකැටිය!W55)</f>
        <v>0</v>
      </c>
      <c r="BS31" s="184">
        <f>SUM(කන්දකැටිය!X54,කන්දකැටිය!X55)</f>
        <v>0</v>
      </c>
      <c r="BT31" s="184">
        <f>SUM(කන්දකැටිය!Y54,කන්දකැටිය!Y55)</f>
        <v>0</v>
      </c>
      <c r="BV31" s="184">
        <v>5</v>
      </c>
      <c r="BW31" s="778"/>
      <c r="BX31" s="346" t="s">
        <v>97</v>
      </c>
      <c r="BY31" s="350">
        <f t="shared" si="81"/>
        <v>9</v>
      </c>
      <c r="BZ31" s="350">
        <f>SUM(සොරණාතොට!J62,සොරණාතොට!J63,සොරණාතොට!J64,සොරණාතොට!J65,සොරණාතොට!J66,සොරණාතොට!J67,සොරණාතොට!J68,සොරණාතොට!J69,සොරණාතොට!J70)/1000000</f>
        <v>4.8</v>
      </c>
      <c r="CA31" s="184">
        <f>SUM(සොරණාතොට!M62,සොරණාතොට!M63,සොරණාතොට!M64,සොරණාතොට!M65,සොරණාතොට!M66,සොරණාතොට!M67,සොරණාතොට!M68,සොරණාතොට!M69,සොරණාතොට!M70)/1000000</f>
        <v>0</v>
      </c>
      <c r="CB31" s="184">
        <f>SUM(සොරණාතොට!O62,සොරණාතොට!O63,සොරණාතොට!O64,සොරණාතොට!O65,සොරණාතොට!O66,සොරණාතොට!O67,සොරණාතොට!O68,සොරණාතොට!O69,සොරණාතොට!O70)</f>
        <v>5</v>
      </c>
      <c r="CC31" s="184">
        <f>SUM(සොරණාතොට!P62,සොරණාතොට!P63,සොරණාතොට!P64,සොරණාතොට!P65,සොරණාතොට!P66,සොරණාතොට!P67,සොරණාතොට!P68,සොරණාතොට!P69,සොරණාතොට!P70)</f>
        <v>4</v>
      </c>
      <c r="CD31" s="184">
        <f>SUM(සොරණාතොට!Q62,සොරණාතොට!Q63,සොරණාතොට!Q64,සොරණාතොට!Q65,සොරණාතොට!Q66,සොරණාතොට!Q67,සොරණාතොට!Q68,සොරණාතොට!Q69,සොරණාතොට!Q70)</f>
        <v>0</v>
      </c>
      <c r="CE31" s="184">
        <f>SUM(සොරණාතොට!R62,සොරණාතොට!R63,සොරණාතොට!R64,සොරණාතොට!R65,සොරණාතොට!R66,සොරණාතොට!R67,සොරණාතොට!R68,සොරණාතොට!R69,සොරණාතොට!R70)</f>
        <v>0</v>
      </c>
      <c r="CF31" s="184">
        <f>SUM(සොරණාතොට!S62,සොරණාතොට!S63,සොරණාතොට!S64,සොරණාතොට!S65,සොරණාතොට!S66,සොරණාතොට!S67,සොරණාතොට!S68,සොරණාතොට!S69,සොරණාතොට!S70)</f>
        <v>0</v>
      </c>
      <c r="CG31" s="184">
        <f>SUM(සොරණාතොට!T62,සොරණාතොට!T63,සොරණාතොට!T64,සොරණාතොට!T65,සොරණාතොට!T66,සොරණාතොට!T67,සොරණාතොට!T68,සොරණාතොට!T69,සොරණාතොට!T70)</f>
        <v>0</v>
      </c>
      <c r="CH31" s="184">
        <f>SUM(සොරණාතොට!U62,සොරණාතොට!U63,සොරණාතොට!U64,සොරණාතොට!U65,සොරණාතොට!U66,සොරණාතොට!U67,සොරණාතොට!U68,සොරණාතොට!U69,සොරණාතොට!U70)</f>
        <v>0</v>
      </c>
      <c r="CI31" s="184">
        <f>SUM(සොරණාතොට!V62,සොරණාතොට!V63,සොරණාතොට!V64,සොරණාතොට!V65,සොරණාතොට!V66,සොරණාතොට!V67,සොරණාතොට!V68,සොරණාතොට!V69,සොරණාතොට!V70)</f>
        <v>0</v>
      </c>
      <c r="CJ31" s="184">
        <f>SUM(සොරණාතොට!W62,සොරණාතොට!W63,සොරණාතොට!W64,සොරණාතොට!W65,සොරණාතොට!W66,සොරණාතොට!W67,සොරණාතොට!W68,සොරණාතොට!W69,සොරණාතොට!W70)</f>
        <v>0</v>
      </c>
      <c r="CK31" s="184">
        <f>SUM(සොරණාතොට!X62,සොරණාතොට!X63,සොරණාතොට!X64,සොරණාතොට!X65,සොරණාතොට!X66,සොරණාතොට!X67,සොරණාතොට!X68,සොරණාතොට!X69,සොරණාතොට!X70)</f>
        <v>0</v>
      </c>
      <c r="CL31" s="184">
        <f>SUM(සොරණාතොට!Y62,සොරණාතොට!Y63,සොරණාතොට!Y64,සොරණාතොට!Y65,සොරණාතොට!Y66,සොරණාතොට!Y67,සොරණාතොට!Y68,සොරණාතොට!Y69,සොරණාතොට!Y70)</f>
        <v>0</v>
      </c>
      <c r="CN31" s="184">
        <v>5</v>
      </c>
      <c r="CO31" s="778"/>
      <c r="CP31" s="346" t="s">
        <v>97</v>
      </c>
      <c r="CQ31" s="350">
        <f t="shared" si="82"/>
        <v>1</v>
      </c>
      <c r="CR31" s="352">
        <f>SUM(පස්සර!J211)/1000000</f>
        <v>1</v>
      </c>
      <c r="CS31" s="233">
        <f>SUM(පස්සර!M211)/1000000</f>
        <v>0</v>
      </c>
      <c r="CT31" s="184">
        <f>SUM(පස්සර!O211)</f>
        <v>1</v>
      </c>
      <c r="CU31" s="184">
        <f>SUM(පස්සර!P211)</f>
        <v>0</v>
      </c>
      <c r="CV31" s="184">
        <f>SUM(පස්සර!Q211)</f>
        <v>0</v>
      </c>
      <c r="CW31" s="184">
        <f>SUM(පස්සර!R211)</f>
        <v>0</v>
      </c>
      <c r="CX31" s="184">
        <f>SUM(පස්සර!S211)</f>
        <v>0</v>
      </c>
      <c r="CY31" s="184">
        <f>SUM(පස්සර!T211)</f>
        <v>0</v>
      </c>
      <c r="CZ31" s="184">
        <f>SUM(පස්සර!U211)</f>
        <v>0</v>
      </c>
      <c r="DA31" s="184">
        <f>SUM(පස්සර!V211)</f>
        <v>0</v>
      </c>
      <c r="DB31" s="184">
        <f>SUM(පස්සර!W211)</f>
        <v>0</v>
      </c>
      <c r="DC31" s="184">
        <f>SUM(පස්සර!X211)</f>
        <v>0</v>
      </c>
      <c r="DD31" s="184">
        <f>SUM(පස්සර!Y211)</f>
        <v>0</v>
      </c>
      <c r="DF31" s="184">
        <v>5</v>
      </c>
      <c r="DG31" s="778"/>
      <c r="DH31" s="346" t="s">
        <v>97</v>
      </c>
      <c r="DI31" s="350">
        <f t="shared" si="83"/>
        <v>0</v>
      </c>
      <c r="DJ31" s="346"/>
      <c r="DK31" s="233"/>
      <c r="DL31" s="233"/>
      <c r="DM31" s="233"/>
      <c r="DN31" s="233"/>
      <c r="DO31" s="233"/>
      <c r="DP31" s="233"/>
      <c r="DQ31" s="233"/>
      <c r="DR31" s="233"/>
      <c r="DS31" s="233"/>
      <c r="DT31" s="233"/>
      <c r="DU31" s="233"/>
      <c r="DV31" s="233"/>
      <c r="DX31" s="184">
        <v>5</v>
      </c>
      <c r="DY31" s="778"/>
      <c r="DZ31" s="346" t="s">
        <v>97</v>
      </c>
      <c r="EA31" s="350">
        <f t="shared" si="84"/>
        <v>0</v>
      </c>
      <c r="EB31" s="346"/>
      <c r="EC31" s="233"/>
      <c r="ED31" s="233"/>
      <c r="EE31" s="233"/>
      <c r="EF31" s="233"/>
      <c r="EG31" s="233"/>
      <c r="EH31" s="233"/>
      <c r="EI31" s="233"/>
      <c r="EJ31" s="233"/>
      <c r="EK31" s="233"/>
      <c r="EL31" s="233"/>
      <c r="EM31" s="233"/>
      <c r="EN31" s="233"/>
      <c r="EP31" s="184">
        <v>5</v>
      </c>
      <c r="EQ31" s="778"/>
      <c r="ER31" s="346" t="s">
        <v>97</v>
      </c>
      <c r="ES31" s="350">
        <f t="shared" si="85"/>
        <v>2</v>
      </c>
      <c r="ET31" s="353">
        <f>SUM(හාලිඇල!J161,හාලිඇල!J162)/1000000</f>
        <v>2</v>
      </c>
      <c r="EU31" s="233">
        <f>SUM(හාලිඇල!M161,හාලිඇල!M162)/10000000</f>
        <v>0</v>
      </c>
      <c r="EV31" s="184">
        <f>SUM(හාලිඇල!O161,හාලිඇල!O162)</f>
        <v>2</v>
      </c>
      <c r="EW31" s="184">
        <f>SUM(හාලිඇල!P161,හාලිඇල!P162)</f>
        <v>0</v>
      </c>
      <c r="EX31" s="184">
        <f>SUM(හාලිඇල!Q161,හාලිඇල!Q162)</f>
        <v>0</v>
      </c>
      <c r="EY31" s="184">
        <f>SUM(හාලිඇල!R161,හාලිඇල!R162)</f>
        <v>0</v>
      </c>
      <c r="EZ31" s="184">
        <f>SUM(හාලිඇල!S161,හාලිඇල!S162)</f>
        <v>0</v>
      </c>
      <c r="FA31" s="184">
        <f>SUM(හාලිඇල!T161,හාලිඇල!T162)</f>
        <v>0</v>
      </c>
      <c r="FB31" s="184">
        <f>SUM(හාලිඇල!U161,හාලිඇල!U162)</f>
        <v>0</v>
      </c>
      <c r="FC31" s="184">
        <f>SUM(හාලිඇල!V161,හාලිඇල!V162)</f>
        <v>0</v>
      </c>
      <c r="FD31" s="184">
        <f>SUM(හාලිඇල!W161,හාලිඇල!W162)</f>
        <v>0</v>
      </c>
      <c r="FE31" s="184">
        <f>SUM(හාලිඇල!X161,හාලිඇල!X162)</f>
        <v>0</v>
      </c>
      <c r="FF31" s="184">
        <f>SUM(හාලිඇල!Y161,හාලිඇල!Y162)</f>
        <v>0</v>
      </c>
      <c r="FH31" s="184">
        <v>5</v>
      </c>
      <c r="FI31" s="778"/>
      <c r="FJ31" s="346" t="s">
        <v>97</v>
      </c>
      <c r="FK31" s="350">
        <f t="shared" si="86"/>
        <v>0</v>
      </c>
      <c r="FL31" s="346"/>
      <c r="FM31" s="184"/>
      <c r="FN31" s="233"/>
      <c r="FO31" s="233"/>
      <c r="FP31" s="233"/>
      <c r="FQ31" s="233"/>
      <c r="FR31" s="233"/>
      <c r="FS31" s="233"/>
      <c r="FT31" s="233"/>
      <c r="FU31" s="233"/>
      <c r="FV31" s="233"/>
      <c r="FW31" s="233"/>
      <c r="FX31" s="233"/>
      <c r="FZ31" s="184">
        <v>5</v>
      </c>
      <c r="GA31" s="778"/>
      <c r="GB31" s="346" t="s">
        <v>97</v>
      </c>
      <c r="GC31" s="350">
        <f t="shared" si="87"/>
        <v>11</v>
      </c>
      <c r="GD31" s="350">
        <f>SUM(වැලිමඩ!J151,වැලිමඩ!J152,වැලිමඩ!J153,වැලිමඩ!J154,වැලිමඩ!J155,වැලිමඩ!J156,වැලිමඩ!J157,වැලිමඩ!J158,වැලිමඩ!J159,වැලිමඩ!J160,වැලිමඩ!J161)/1000000</f>
        <v>11</v>
      </c>
      <c r="GE31" s="184">
        <f>SUM(වැලිමඩ!M151,වැලිමඩ!M152,වැලිමඩ!M153,වැලිමඩ!M154,වැලිමඩ!M155,වැලිමඩ!M156,වැලිමඩ!M157,වැලිමඩ!M158,වැලිමඩ!M159,වැලිමඩ!M160,වැලිමඩ!M161)/1000000</f>
        <v>0</v>
      </c>
      <c r="GF31" s="184">
        <f>SUM(වැලිමඩ!O151,වැලිමඩ!O152,වැලිමඩ!O153,වැලිමඩ!O154,වැලිමඩ!O155,වැලිමඩ!O156,වැලිමඩ!O157,වැලිමඩ!O158,වැලිමඩ!O159,වැලිමඩ!O160,වැලිමඩ!O161)</f>
        <v>11</v>
      </c>
      <c r="GG31" s="184">
        <f>SUM(වැලිමඩ!P151,වැලිමඩ!P152,වැලිමඩ!P153,වැලිමඩ!P154,වැලිමඩ!P155,වැලිමඩ!P156,වැලිමඩ!P157,වැලිමඩ!P158,වැලිමඩ!P159,වැලිමඩ!P160,වැලිමඩ!P161)</f>
        <v>0</v>
      </c>
      <c r="GH31" s="184">
        <f>SUM(වැලිමඩ!Q151,වැලිමඩ!Q152,වැලිමඩ!Q153,වැලිමඩ!Q154,වැලිමඩ!Q155,වැලිමඩ!Q156,වැලිමඩ!Q157,වැලිමඩ!Q158,වැලිමඩ!Q159,වැලිමඩ!Q160,වැලිමඩ!Q161)</f>
        <v>0</v>
      </c>
      <c r="GI31" s="184">
        <f>SUM(වැලිමඩ!R151,වැලිමඩ!R152,වැලිමඩ!R153,වැලිමඩ!R154,වැලිමඩ!R155,වැලිමඩ!R156,වැලිමඩ!R157,වැලිමඩ!R158,වැලිමඩ!R159,වැලිමඩ!R160,වැලිමඩ!R161)</f>
        <v>0</v>
      </c>
      <c r="GJ31" s="184">
        <f>SUM(වැලිමඩ!S151,වැලිමඩ!S152,වැලිමඩ!S153,වැලිමඩ!S154,වැලිමඩ!S155,වැලිමඩ!S156,වැලිමඩ!S157,වැලිමඩ!S158,වැලිමඩ!S159,වැලිමඩ!S160,වැලිමඩ!S161)</f>
        <v>0</v>
      </c>
      <c r="GK31" s="184">
        <f>SUM(වැලිමඩ!T151,වැලිමඩ!T152,වැලිමඩ!T153,වැලිමඩ!T154,වැලිමඩ!T155,වැලිමඩ!T156,වැලිමඩ!T157,වැලිමඩ!T158,වැලිමඩ!T159,වැලිමඩ!T160,වැලිමඩ!T161)</f>
        <v>0</v>
      </c>
      <c r="GL31" s="184">
        <f>SUM(වැලිමඩ!U151,වැලිමඩ!U152,වැලිමඩ!U153,වැලිමඩ!U154,වැලිමඩ!U155,වැලිමඩ!U156,වැලිමඩ!U157,වැලිමඩ!U158,වැලිමඩ!U159,වැලිමඩ!U160,වැලිමඩ!U161)</f>
        <v>0</v>
      </c>
      <c r="GM31" s="184">
        <f>SUM(වැලිමඩ!V151,වැලිමඩ!V152,වැලිමඩ!V153,වැලිමඩ!V154,වැලිමඩ!V155,වැලිමඩ!V156,වැලිමඩ!V157,වැලිමඩ!V158,වැලිමඩ!V159,වැලිමඩ!V160,වැලිමඩ!V161)</f>
        <v>0</v>
      </c>
      <c r="GN31" s="184">
        <f>SUM(වැලිමඩ!W151,වැලිමඩ!W152,වැලිමඩ!W153,වැලිමඩ!W154,වැලිමඩ!W155,වැලිමඩ!W156,වැලිමඩ!W157,වැලිමඩ!W158,වැලිමඩ!W159,වැලිමඩ!W160,වැලිමඩ!W161)</f>
        <v>0</v>
      </c>
      <c r="GO31" s="184">
        <f>SUM(වැලිමඩ!X151,වැලිමඩ!X152,වැලිමඩ!X153,වැලිමඩ!X154,වැලිමඩ!X155,වැලිමඩ!X156,වැලිමඩ!X157,වැලිමඩ!X158,වැලිමඩ!X159,වැලිමඩ!X160,වැලිමඩ!X161)</f>
        <v>0</v>
      </c>
      <c r="GP31" s="184">
        <f>SUM(වැලිමඩ!Y151,වැලිමඩ!Y152,වැලිමඩ!Y153,වැලිමඩ!Y154,වැලිමඩ!Y155,වැලිමඩ!Y156,වැලිමඩ!Y157,වැලිමඩ!Y158,වැලිමඩ!Y159,වැලිමඩ!Y160,වැලිමඩ!Y161)</f>
        <v>0</v>
      </c>
      <c r="GR31" s="184">
        <v>5</v>
      </c>
      <c r="GS31" s="778"/>
      <c r="GT31" s="346" t="s">
        <v>97</v>
      </c>
      <c r="GU31" s="350">
        <f t="shared" si="88"/>
        <v>0</v>
      </c>
      <c r="GV31" s="346"/>
      <c r="GW31" s="233"/>
      <c r="GX31" s="233"/>
      <c r="GY31" s="233"/>
      <c r="GZ31" s="233"/>
      <c r="HA31" s="233"/>
      <c r="HB31" s="233"/>
      <c r="HC31" s="233"/>
      <c r="HD31" s="233"/>
      <c r="HE31" s="233"/>
      <c r="HF31" s="233"/>
      <c r="HG31" s="233"/>
      <c r="HH31" s="233"/>
      <c r="HJ31" s="184">
        <v>5</v>
      </c>
      <c r="HK31" s="778"/>
      <c r="HL31" s="346" t="s">
        <v>97</v>
      </c>
      <c r="HM31" s="350">
        <f t="shared" si="89"/>
        <v>0</v>
      </c>
      <c r="HN31" s="233"/>
      <c r="HO31" s="233"/>
      <c r="HP31" s="233"/>
      <c r="HQ31" s="233"/>
      <c r="HR31" s="233"/>
      <c r="HS31" s="233"/>
      <c r="HT31" s="233"/>
      <c r="HU31" s="233"/>
      <c r="HV31" s="233"/>
      <c r="HW31" s="233"/>
      <c r="HX31" s="233"/>
      <c r="HY31" s="233"/>
      <c r="HZ31" s="233"/>
      <c r="IB31" s="184">
        <v>5</v>
      </c>
      <c r="IC31" s="778"/>
      <c r="ID31" s="346" t="s">
        <v>97</v>
      </c>
      <c r="IE31" s="350">
        <f t="shared" si="90"/>
        <v>0</v>
      </c>
      <c r="IF31" s="346"/>
      <c r="IG31" s="233"/>
      <c r="IH31" s="233"/>
      <c r="II31" s="233"/>
      <c r="IJ31" s="233"/>
      <c r="IK31" s="233"/>
      <c r="IL31" s="233"/>
      <c r="IM31" s="233"/>
      <c r="IN31" s="233"/>
      <c r="IO31" s="233"/>
      <c r="IP31" s="233"/>
      <c r="IQ31" s="233"/>
      <c r="IR31" s="233"/>
      <c r="IT31" s="184">
        <v>5</v>
      </c>
      <c r="IU31" s="778"/>
      <c r="IV31" s="346" t="s">
        <v>97</v>
      </c>
      <c r="IW31" s="350">
        <f t="shared" si="91"/>
        <v>0</v>
      </c>
      <c r="IX31" s="346"/>
      <c r="IY31" s="233"/>
      <c r="IZ31" s="233"/>
      <c r="JA31" s="233"/>
      <c r="JB31" s="233"/>
      <c r="JC31" s="233"/>
      <c r="JD31" s="233"/>
      <c r="JE31" s="233"/>
      <c r="JF31" s="233"/>
      <c r="JG31" s="233"/>
      <c r="JH31" s="233"/>
      <c r="JI31" s="233"/>
      <c r="JJ31" s="233"/>
      <c r="JL31" s="184">
        <v>5</v>
      </c>
      <c r="JM31" s="778"/>
      <c r="JN31" s="346" t="s">
        <v>97</v>
      </c>
      <c r="JO31" s="350">
        <f t="shared" si="92"/>
        <v>33</v>
      </c>
      <c r="JP31" s="350">
        <f t="shared" si="93"/>
        <v>32.799999999999997</v>
      </c>
      <c r="JQ31" s="350">
        <f t="shared" si="94"/>
        <v>0</v>
      </c>
      <c r="JR31" s="350">
        <f t="shared" si="95"/>
        <v>27</v>
      </c>
      <c r="JS31" s="350">
        <f t="shared" si="96"/>
        <v>6</v>
      </c>
      <c r="JT31" s="350">
        <f t="shared" si="97"/>
        <v>0</v>
      </c>
      <c r="JU31" s="350">
        <f t="shared" si="98"/>
        <v>0</v>
      </c>
      <c r="JV31" s="350">
        <f t="shared" si="99"/>
        <v>0</v>
      </c>
      <c r="JW31" s="350">
        <f t="shared" si="100"/>
        <v>0</v>
      </c>
      <c r="JX31" s="350">
        <f t="shared" si="101"/>
        <v>0</v>
      </c>
      <c r="JY31" s="350">
        <f t="shared" si="102"/>
        <v>0</v>
      </c>
      <c r="JZ31" s="350">
        <f t="shared" si="103"/>
        <v>0</v>
      </c>
      <c r="KA31" s="350">
        <f t="shared" si="104"/>
        <v>0</v>
      </c>
      <c r="KB31" s="350">
        <f t="shared" si="105"/>
        <v>0</v>
      </c>
    </row>
    <row r="32" spans="2:300" s="234" customFormat="1" ht="27" customHeight="1">
      <c r="B32" s="184">
        <v>6</v>
      </c>
      <c r="C32" s="778"/>
      <c r="D32" s="346" t="s">
        <v>99</v>
      </c>
      <c r="E32" s="350">
        <f t="shared" si="77"/>
        <v>1</v>
      </c>
      <c r="F32" s="350">
        <f>SUM(මහියංගණය!I94)/1000000</f>
        <v>1</v>
      </c>
      <c r="G32" s="184">
        <f>SUM(මහියංගණය!L94)/1000000</f>
        <v>0</v>
      </c>
      <c r="H32" s="184">
        <f>SUM(මහියංගණය!N94)</f>
        <v>1</v>
      </c>
      <c r="I32" s="184">
        <f>SUM(මහියංගණය!O94)</f>
        <v>0</v>
      </c>
      <c r="J32" s="184">
        <f>SUM(මහියංගණය!P94)</f>
        <v>0</v>
      </c>
      <c r="K32" s="184">
        <f>SUM(මහියංගණය!Q94)</f>
        <v>0</v>
      </c>
      <c r="L32" s="184">
        <f>SUM(මහියංගණය!R94)</f>
        <v>0</v>
      </c>
      <c r="M32" s="184">
        <f>SUM(මහියංගණය!S94)</f>
        <v>0</v>
      </c>
      <c r="N32" s="184">
        <f>SUM(මහියංගණය!T94)</f>
        <v>0</v>
      </c>
      <c r="O32" s="184">
        <f>SUM(මහියංගණය!U94)</f>
        <v>0</v>
      </c>
      <c r="P32" s="184">
        <f>SUM(මහියංගණය!V94)</f>
        <v>0</v>
      </c>
      <c r="Q32" s="184">
        <f>SUM(මහියංගණය!W94)</f>
        <v>0</v>
      </c>
      <c r="R32" s="184">
        <f>SUM(මහියංගණය!X94)</f>
        <v>0</v>
      </c>
      <c r="T32" s="184">
        <v>6</v>
      </c>
      <c r="U32" s="778"/>
      <c r="V32" s="346" t="s">
        <v>99</v>
      </c>
      <c r="W32" s="350">
        <f t="shared" si="78"/>
        <v>0</v>
      </c>
      <c r="X32" s="346"/>
      <c r="Y32" s="233"/>
      <c r="Z32" s="233"/>
      <c r="AA32" s="233"/>
      <c r="AB32" s="233"/>
      <c r="AC32" s="233"/>
      <c r="AD32" s="233"/>
      <c r="AE32" s="233"/>
      <c r="AF32" s="233"/>
      <c r="AG32" s="233"/>
      <c r="AH32" s="233"/>
      <c r="AI32" s="233"/>
      <c r="AJ32" s="233"/>
      <c r="AL32" s="184">
        <v>6</v>
      </c>
      <c r="AM32" s="778"/>
      <c r="AN32" s="346" t="s">
        <v>99</v>
      </c>
      <c r="AO32" s="350">
        <f t="shared" si="79"/>
        <v>0</v>
      </c>
      <c r="AP32" s="346"/>
      <c r="AQ32" s="233"/>
      <c r="AR32" s="233"/>
      <c r="AS32" s="233"/>
      <c r="AT32" s="233"/>
      <c r="AU32" s="233"/>
      <c r="AV32" s="233"/>
      <c r="AW32" s="233"/>
      <c r="AX32" s="233"/>
      <c r="AY32" s="233"/>
      <c r="AZ32" s="233"/>
      <c r="BA32" s="233"/>
      <c r="BB32" s="233"/>
      <c r="BD32" s="184">
        <v>6</v>
      </c>
      <c r="BE32" s="778"/>
      <c r="BF32" s="346" t="s">
        <v>99</v>
      </c>
      <c r="BG32" s="350">
        <f t="shared" si="80"/>
        <v>0</v>
      </c>
      <c r="BH32" s="346"/>
      <c r="BI32" s="233"/>
      <c r="BJ32" s="233"/>
      <c r="BK32" s="233"/>
      <c r="BL32" s="233"/>
      <c r="BM32" s="233"/>
      <c r="BN32" s="233"/>
      <c r="BO32" s="233"/>
      <c r="BP32" s="233"/>
      <c r="BQ32" s="233"/>
      <c r="BR32" s="233"/>
      <c r="BS32" s="233"/>
      <c r="BT32" s="233"/>
      <c r="BV32" s="184">
        <v>6</v>
      </c>
      <c r="BW32" s="778"/>
      <c r="BX32" s="346" t="s">
        <v>99</v>
      </c>
      <c r="BY32" s="350">
        <f t="shared" si="81"/>
        <v>0</v>
      </c>
      <c r="BZ32" s="346"/>
      <c r="CA32" s="233"/>
      <c r="CB32" s="233"/>
      <c r="CC32" s="233"/>
      <c r="CD32" s="233"/>
      <c r="CE32" s="233"/>
      <c r="CF32" s="233"/>
      <c r="CG32" s="233"/>
      <c r="CH32" s="233"/>
      <c r="CI32" s="233"/>
      <c r="CJ32" s="233"/>
      <c r="CK32" s="233"/>
      <c r="CL32" s="233"/>
      <c r="CN32" s="184">
        <v>6</v>
      </c>
      <c r="CO32" s="778"/>
      <c r="CP32" s="346" t="s">
        <v>99</v>
      </c>
      <c r="CQ32" s="350">
        <f t="shared" si="82"/>
        <v>0</v>
      </c>
      <c r="CR32" s="346"/>
      <c r="CS32" s="233"/>
      <c r="CT32" s="233"/>
      <c r="CU32" s="233"/>
      <c r="CV32" s="233"/>
      <c r="CW32" s="233"/>
      <c r="CX32" s="233"/>
      <c r="CY32" s="233"/>
      <c r="CZ32" s="233"/>
      <c r="DA32" s="233"/>
      <c r="DB32" s="233"/>
      <c r="DC32" s="233"/>
      <c r="DD32" s="233"/>
      <c r="DF32" s="184">
        <v>6</v>
      </c>
      <c r="DG32" s="778"/>
      <c r="DH32" s="346" t="s">
        <v>99</v>
      </c>
      <c r="DI32" s="350">
        <f t="shared" si="83"/>
        <v>0</v>
      </c>
      <c r="DJ32" s="346"/>
      <c r="DK32" s="233"/>
      <c r="DL32" s="233"/>
      <c r="DM32" s="233"/>
      <c r="DN32" s="233"/>
      <c r="DO32" s="233"/>
      <c r="DP32" s="233"/>
      <c r="DQ32" s="233"/>
      <c r="DR32" s="233"/>
      <c r="DS32" s="233"/>
      <c r="DT32" s="233"/>
      <c r="DU32" s="233"/>
      <c r="DV32" s="233"/>
      <c r="DX32" s="184">
        <v>6</v>
      </c>
      <c r="DY32" s="778"/>
      <c r="DZ32" s="346" t="s">
        <v>99</v>
      </c>
      <c r="EA32" s="350">
        <f t="shared" si="84"/>
        <v>3</v>
      </c>
      <c r="EB32" s="350">
        <f>SUM(බදුල්ල!J279,බදුල්ල!J280,බදුල්ල!J281)/1000000</f>
        <v>3</v>
      </c>
      <c r="EC32" s="184">
        <f>SUM(බදුල්ල!M279,බදුල්ල!M280,බදුල්ල!M281)/1000000</f>
        <v>0</v>
      </c>
      <c r="ED32" s="184">
        <f>SUM(බදුල්ල!O279,බදුල්ල!O280,බදුල්ල!O281)</f>
        <v>3</v>
      </c>
      <c r="EE32" s="184">
        <f>SUM(බදුල්ල!P279,බදුල්ල!P280,බදුල්ල!P281)</f>
        <v>0</v>
      </c>
      <c r="EF32" s="184">
        <f>SUM(බදුල්ල!Q279,බදුල්ල!Q280,බදුල්ල!Q281)</f>
        <v>0</v>
      </c>
      <c r="EG32" s="184">
        <f>SUM(බදුල්ල!R279,බදුල්ල!R280,බදුල්ල!R281)</f>
        <v>0</v>
      </c>
      <c r="EH32" s="184">
        <f>SUM(බදුල්ල!S279,බදුල්ල!S280,බදුල්ල!S281)</f>
        <v>0</v>
      </c>
      <c r="EI32" s="184">
        <f>SUM(බදුල්ල!T279,බදුල්ල!T280,බදුල්ල!T281)</f>
        <v>0</v>
      </c>
      <c r="EJ32" s="184">
        <f>SUM(බදුල්ල!U279,බදුල්ල!U280,බදුල්ල!U281)</f>
        <v>0</v>
      </c>
      <c r="EK32" s="184">
        <f>SUM(බදුල්ල!V279,බදුල්ල!V280,බදුල්ල!V281)</f>
        <v>0</v>
      </c>
      <c r="EL32" s="184">
        <f>SUM(බදුල්ල!W279,බදුල්ල!W280,බදුල්ල!W281)</f>
        <v>0</v>
      </c>
      <c r="EM32" s="184">
        <f>SUM(බදුල්ල!X279,බදුල්ල!X280,බදුල්ල!X281)</f>
        <v>0</v>
      </c>
      <c r="EN32" s="184">
        <f>SUM(බදුල්ල!Y279,බදුල්ල!Y280,බදුල්ල!Y281)</f>
        <v>0</v>
      </c>
      <c r="EP32" s="184">
        <v>6</v>
      </c>
      <c r="EQ32" s="778"/>
      <c r="ER32" s="346" t="s">
        <v>99</v>
      </c>
      <c r="ES32" s="350">
        <f t="shared" si="85"/>
        <v>0</v>
      </c>
      <c r="ET32" s="346"/>
      <c r="EU32" s="233"/>
      <c r="EV32" s="233"/>
      <c r="EW32" s="233"/>
      <c r="EX32" s="233"/>
      <c r="EY32" s="233"/>
      <c r="EZ32" s="233"/>
      <c r="FA32" s="233"/>
      <c r="FB32" s="233"/>
      <c r="FC32" s="233"/>
      <c r="FD32" s="233"/>
      <c r="FE32" s="233"/>
      <c r="FF32" s="233"/>
      <c r="FH32" s="184">
        <v>6</v>
      </c>
      <c r="FI32" s="778"/>
      <c r="FJ32" s="346" t="s">
        <v>99</v>
      </c>
      <c r="FK32" s="350">
        <f t="shared" si="86"/>
        <v>0</v>
      </c>
      <c r="FL32" s="346"/>
      <c r="FM32" s="184"/>
      <c r="FN32" s="233"/>
      <c r="FO32" s="233"/>
      <c r="FP32" s="233"/>
      <c r="FQ32" s="233"/>
      <c r="FR32" s="233"/>
      <c r="FS32" s="233"/>
      <c r="FT32" s="233"/>
      <c r="FU32" s="233"/>
      <c r="FV32" s="233"/>
      <c r="FW32" s="233"/>
      <c r="FX32" s="233"/>
      <c r="FZ32" s="184">
        <v>6</v>
      </c>
      <c r="GA32" s="778"/>
      <c r="GB32" s="346" t="s">
        <v>99</v>
      </c>
      <c r="GC32" s="350">
        <f t="shared" si="87"/>
        <v>0</v>
      </c>
      <c r="GD32" s="346"/>
      <c r="GE32" s="233"/>
      <c r="GF32" s="233"/>
      <c r="GG32" s="233"/>
      <c r="GH32" s="233"/>
      <c r="GI32" s="233"/>
      <c r="GJ32" s="233"/>
      <c r="GK32" s="233"/>
      <c r="GL32" s="233"/>
      <c r="GM32" s="233"/>
      <c r="GN32" s="233"/>
      <c r="GO32" s="233"/>
      <c r="GP32" s="233"/>
      <c r="GR32" s="184">
        <v>6</v>
      </c>
      <c r="GS32" s="778"/>
      <c r="GT32" s="346" t="s">
        <v>99</v>
      </c>
      <c r="GU32" s="350">
        <f t="shared" si="88"/>
        <v>0</v>
      </c>
      <c r="GV32" s="346"/>
      <c r="GW32" s="233"/>
      <c r="GX32" s="233"/>
      <c r="GY32" s="233"/>
      <c r="GZ32" s="233"/>
      <c r="HA32" s="233"/>
      <c r="HB32" s="233"/>
      <c r="HC32" s="233"/>
      <c r="HD32" s="233"/>
      <c r="HE32" s="233"/>
      <c r="HF32" s="233"/>
      <c r="HG32" s="233"/>
      <c r="HH32" s="233"/>
      <c r="HJ32" s="184">
        <v>6</v>
      </c>
      <c r="HK32" s="778"/>
      <c r="HL32" s="346" t="s">
        <v>99</v>
      </c>
      <c r="HM32" s="350">
        <f t="shared" si="89"/>
        <v>0</v>
      </c>
      <c r="HN32" s="233"/>
      <c r="HO32" s="233"/>
      <c r="HP32" s="233"/>
      <c r="HQ32" s="233"/>
      <c r="HR32" s="233"/>
      <c r="HS32" s="233"/>
      <c r="HT32" s="233"/>
      <c r="HU32" s="233"/>
      <c r="HV32" s="233"/>
      <c r="HW32" s="233"/>
      <c r="HX32" s="233"/>
      <c r="HY32" s="233"/>
      <c r="HZ32" s="233"/>
      <c r="IB32" s="184">
        <v>6</v>
      </c>
      <c r="IC32" s="778"/>
      <c r="ID32" s="346" t="s">
        <v>99</v>
      </c>
      <c r="IE32" s="350">
        <f t="shared" si="90"/>
        <v>0</v>
      </c>
      <c r="IF32" s="346"/>
      <c r="IG32" s="233"/>
      <c r="IH32" s="233"/>
      <c r="II32" s="233"/>
      <c r="IJ32" s="233"/>
      <c r="IK32" s="233"/>
      <c r="IL32" s="233"/>
      <c r="IM32" s="233"/>
      <c r="IN32" s="233"/>
      <c r="IO32" s="233"/>
      <c r="IP32" s="233"/>
      <c r="IQ32" s="233"/>
      <c r="IR32" s="233"/>
      <c r="IT32" s="184">
        <v>6</v>
      </c>
      <c r="IU32" s="778"/>
      <c r="IV32" s="346" t="s">
        <v>99</v>
      </c>
      <c r="IW32" s="350">
        <f t="shared" si="91"/>
        <v>1</v>
      </c>
      <c r="IX32" s="352">
        <f>SUM(හල්දුම්මුල්ල!J153)/1000000</f>
        <v>0.5</v>
      </c>
      <c r="IY32" s="233">
        <f>SUM(හල්දුම්මුල්ල!M153)/1000000</f>
        <v>0</v>
      </c>
      <c r="IZ32" s="184">
        <f>SUM(හල්දුම්මුල්ල!O153)</f>
        <v>1</v>
      </c>
      <c r="JA32" s="184">
        <f>SUM(හල්දුම්මුල්ල!P153)</f>
        <v>0</v>
      </c>
      <c r="JB32" s="184">
        <f>SUM(හල්දුම්මුල්ල!Q153)</f>
        <v>0</v>
      </c>
      <c r="JC32" s="184">
        <f>SUM(හල්දුම්මුල්ල!R153)</f>
        <v>0</v>
      </c>
      <c r="JD32" s="184">
        <f>SUM(හල්දුම්මුල්ල!S153)</f>
        <v>0</v>
      </c>
      <c r="JE32" s="184">
        <f>SUM(හල්දුම්මුල්ල!T153)</f>
        <v>0</v>
      </c>
      <c r="JF32" s="184">
        <f>SUM(හල්දුම්මුල්ල!U153)</f>
        <v>0</v>
      </c>
      <c r="JG32" s="184">
        <f>SUM(හල්දුම්මුල්ල!V153)</f>
        <v>0</v>
      </c>
      <c r="JH32" s="184">
        <f>SUM(හල්දුම්මුල්ල!W153)</f>
        <v>0</v>
      </c>
      <c r="JI32" s="184">
        <f>SUM(හල්දුම්මුල්ල!X153)</f>
        <v>0</v>
      </c>
      <c r="JJ32" s="184">
        <f>SUM(හල්දුම්මුල්ල!Y153)</f>
        <v>0</v>
      </c>
      <c r="JL32" s="184">
        <v>6</v>
      </c>
      <c r="JM32" s="778"/>
      <c r="JN32" s="346" t="s">
        <v>99</v>
      </c>
      <c r="JO32" s="350">
        <f t="shared" si="92"/>
        <v>5</v>
      </c>
      <c r="JP32" s="350">
        <f t="shared" si="93"/>
        <v>4.5</v>
      </c>
      <c r="JQ32" s="350">
        <f t="shared" si="94"/>
        <v>0</v>
      </c>
      <c r="JR32" s="350">
        <f t="shared" si="95"/>
        <v>5</v>
      </c>
      <c r="JS32" s="350">
        <f t="shared" si="96"/>
        <v>0</v>
      </c>
      <c r="JT32" s="350">
        <f t="shared" si="97"/>
        <v>0</v>
      </c>
      <c r="JU32" s="350">
        <f t="shared" si="98"/>
        <v>0</v>
      </c>
      <c r="JV32" s="350">
        <f t="shared" si="99"/>
        <v>0</v>
      </c>
      <c r="JW32" s="350">
        <f t="shared" si="100"/>
        <v>0</v>
      </c>
      <c r="JX32" s="350">
        <f t="shared" si="101"/>
        <v>0</v>
      </c>
      <c r="JY32" s="350">
        <f t="shared" si="102"/>
        <v>0</v>
      </c>
      <c r="JZ32" s="350">
        <f t="shared" si="103"/>
        <v>0</v>
      </c>
      <c r="KA32" s="350">
        <f t="shared" si="104"/>
        <v>0</v>
      </c>
      <c r="KB32" s="350">
        <f t="shared" si="105"/>
        <v>0</v>
      </c>
    </row>
    <row r="33" spans="2:300" s="234" customFormat="1" ht="27" customHeight="1">
      <c r="B33" s="184">
        <v>7</v>
      </c>
      <c r="C33" s="778"/>
      <c r="D33" s="346" t="s">
        <v>101</v>
      </c>
      <c r="E33" s="350">
        <f t="shared" si="77"/>
        <v>0</v>
      </c>
      <c r="F33" s="346"/>
      <c r="G33" s="233"/>
      <c r="H33" s="233"/>
      <c r="I33" s="233"/>
      <c r="J33" s="233"/>
      <c r="K33" s="233"/>
      <c r="L33" s="233"/>
      <c r="M33" s="233"/>
      <c r="N33" s="233"/>
      <c r="O33" s="233"/>
      <c r="P33" s="233"/>
      <c r="Q33" s="233"/>
      <c r="R33" s="233"/>
      <c r="T33" s="184">
        <v>7</v>
      </c>
      <c r="U33" s="778"/>
      <c r="V33" s="346" t="s">
        <v>101</v>
      </c>
      <c r="W33" s="350">
        <f t="shared" si="78"/>
        <v>0</v>
      </c>
      <c r="X33" s="346"/>
      <c r="Y33" s="233"/>
      <c r="Z33" s="233"/>
      <c r="AA33" s="233"/>
      <c r="AB33" s="233"/>
      <c r="AC33" s="233"/>
      <c r="AD33" s="233"/>
      <c r="AE33" s="233"/>
      <c r="AF33" s="233"/>
      <c r="AG33" s="233"/>
      <c r="AH33" s="233"/>
      <c r="AI33" s="233"/>
      <c r="AJ33" s="233"/>
      <c r="AL33" s="184">
        <v>7</v>
      </c>
      <c r="AM33" s="778"/>
      <c r="AN33" s="346" t="s">
        <v>101</v>
      </c>
      <c r="AO33" s="350">
        <f t="shared" si="79"/>
        <v>0</v>
      </c>
      <c r="AP33" s="346"/>
      <c r="AQ33" s="233"/>
      <c r="AR33" s="233"/>
      <c r="AS33" s="233"/>
      <c r="AT33" s="233"/>
      <c r="AU33" s="233"/>
      <c r="AV33" s="233"/>
      <c r="AW33" s="233"/>
      <c r="AX33" s="233"/>
      <c r="AY33" s="233"/>
      <c r="AZ33" s="233"/>
      <c r="BA33" s="233"/>
      <c r="BB33" s="233"/>
      <c r="BD33" s="184">
        <v>7</v>
      </c>
      <c r="BE33" s="778"/>
      <c r="BF33" s="346" t="s">
        <v>101</v>
      </c>
      <c r="BG33" s="350">
        <f t="shared" si="80"/>
        <v>0</v>
      </c>
      <c r="BH33" s="346"/>
      <c r="BI33" s="233"/>
      <c r="BJ33" s="233"/>
      <c r="BK33" s="233"/>
      <c r="BL33" s="233"/>
      <c r="BM33" s="233"/>
      <c r="BN33" s="233"/>
      <c r="BO33" s="233"/>
      <c r="BP33" s="233"/>
      <c r="BQ33" s="233"/>
      <c r="BR33" s="233"/>
      <c r="BS33" s="233"/>
      <c r="BT33" s="233"/>
      <c r="BV33" s="184">
        <v>7</v>
      </c>
      <c r="BW33" s="778"/>
      <c r="BX33" s="346" t="s">
        <v>101</v>
      </c>
      <c r="BY33" s="350">
        <f t="shared" si="81"/>
        <v>0</v>
      </c>
      <c r="BZ33" s="346"/>
      <c r="CA33" s="233"/>
      <c r="CB33" s="233"/>
      <c r="CC33" s="233"/>
      <c r="CD33" s="233"/>
      <c r="CE33" s="233"/>
      <c r="CF33" s="233"/>
      <c r="CG33" s="233"/>
      <c r="CH33" s="233"/>
      <c r="CI33" s="233"/>
      <c r="CJ33" s="233"/>
      <c r="CK33" s="233"/>
      <c r="CL33" s="233"/>
      <c r="CN33" s="184">
        <v>7</v>
      </c>
      <c r="CO33" s="778"/>
      <c r="CP33" s="346" t="s">
        <v>101</v>
      </c>
      <c r="CQ33" s="350">
        <f t="shared" si="82"/>
        <v>0</v>
      </c>
      <c r="CR33" s="346"/>
      <c r="CS33" s="233"/>
      <c r="CT33" s="233"/>
      <c r="CU33" s="233"/>
      <c r="CV33" s="233"/>
      <c r="CW33" s="233"/>
      <c r="CX33" s="233"/>
      <c r="CY33" s="233"/>
      <c r="CZ33" s="233"/>
      <c r="DA33" s="233"/>
      <c r="DB33" s="233"/>
      <c r="DC33" s="233"/>
      <c r="DD33" s="233"/>
      <c r="DF33" s="184">
        <v>7</v>
      </c>
      <c r="DG33" s="778"/>
      <c r="DH33" s="346" t="s">
        <v>101</v>
      </c>
      <c r="DI33" s="350">
        <f t="shared" si="83"/>
        <v>0</v>
      </c>
      <c r="DJ33" s="346"/>
      <c r="DK33" s="233"/>
      <c r="DL33" s="233"/>
      <c r="DM33" s="233"/>
      <c r="DN33" s="233"/>
      <c r="DO33" s="233"/>
      <c r="DP33" s="233"/>
      <c r="DQ33" s="233"/>
      <c r="DR33" s="233"/>
      <c r="DS33" s="233"/>
      <c r="DT33" s="233"/>
      <c r="DU33" s="233"/>
      <c r="DV33" s="233"/>
      <c r="DX33" s="184">
        <v>7</v>
      </c>
      <c r="DY33" s="778"/>
      <c r="DZ33" s="346" t="s">
        <v>101</v>
      </c>
      <c r="EA33" s="350">
        <f t="shared" si="84"/>
        <v>0</v>
      </c>
      <c r="EB33" s="346"/>
      <c r="EC33" s="233"/>
      <c r="ED33" s="233"/>
      <c r="EE33" s="233"/>
      <c r="EF33" s="233"/>
      <c r="EG33" s="233"/>
      <c r="EH33" s="233"/>
      <c r="EI33" s="233"/>
      <c r="EJ33" s="233"/>
      <c r="EK33" s="233"/>
      <c r="EL33" s="233"/>
      <c r="EM33" s="233"/>
      <c r="EN33" s="233"/>
      <c r="EP33" s="184">
        <v>7</v>
      </c>
      <c r="EQ33" s="778"/>
      <c r="ER33" s="346" t="s">
        <v>101</v>
      </c>
      <c r="ES33" s="350">
        <f t="shared" si="85"/>
        <v>0</v>
      </c>
      <c r="ET33" s="346"/>
      <c r="EU33" s="233"/>
      <c r="EV33" s="233"/>
      <c r="EW33" s="233"/>
      <c r="EX33" s="233"/>
      <c r="EY33" s="233"/>
      <c r="EZ33" s="233"/>
      <c r="FA33" s="233"/>
      <c r="FB33" s="233"/>
      <c r="FC33" s="233"/>
      <c r="FD33" s="233"/>
      <c r="FE33" s="233"/>
      <c r="FF33" s="233"/>
      <c r="FH33" s="184">
        <v>7</v>
      </c>
      <c r="FI33" s="778"/>
      <c r="FJ33" s="346" t="s">
        <v>101</v>
      </c>
      <c r="FK33" s="350">
        <f t="shared" si="86"/>
        <v>0</v>
      </c>
      <c r="FL33" s="346"/>
      <c r="FM33" s="184"/>
      <c r="FN33" s="233"/>
      <c r="FO33" s="233"/>
      <c r="FP33" s="233"/>
      <c r="FQ33" s="233"/>
      <c r="FR33" s="233"/>
      <c r="FS33" s="233"/>
      <c r="FT33" s="233"/>
      <c r="FU33" s="233"/>
      <c r="FV33" s="233"/>
      <c r="FW33" s="233"/>
      <c r="FX33" s="233"/>
      <c r="FZ33" s="184">
        <v>7</v>
      </c>
      <c r="GA33" s="778"/>
      <c r="GB33" s="346" t="s">
        <v>101</v>
      </c>
      <c r="GC33" s="350">
        <f t="shared" si="87"/>
        <v>0</v>
      </c>
      <c r="GD33" s="346"/>
      <c r="GE33" s="233"/>
      <c r="GF33" s="233"/>
      <c r="GG33" s="233"/>
      <c r="GH33" s="233"/>
      <c r="GI33" s="233"/>
      <c r="GJ33" s="233"/>
      <c r="GK33" s="233"/>
      <c r="GL33" s="233"/>
      <c r="GM33" s="233"/>
      <c r="GN33" s="233"/>
      <c r="GO33" s="233"/>
      <c r="GP33" s="233"/>
      <c r="GR33" s="184">
        <v>7</v>
      </c>
      <c r="GS33" s="778"/>
      <c r="GT33" s="346" t="s">
        <v>101</v>
      </c>
      <c r="GU33" s="350">
        <f t="shared" si="88"/>
        <v>0</v>
      </c>
      <c r="GV33" s="346"/>
      <c r="GW33" s="233"/>
      <c r="GX33" s="233"/>
      <c r="GY33" s="233"/>
      <c r="GZ33" s="233"/>
      <c r="HA33" s="233"/>
      <c r="HB33" s="233"/>
      <c r="HC33" s="233"/>
      <c r="HD33" s="233"/>
      <c r="HE33" s="233"/>
      <c r="HF33" s="233"/>
      <c r="HG33" s="233"/>
      <c r="HH33" s="233"/>
      <c r="HJ33" s="184">
        <v>7</v>
      </c>
      <c r="HK33" s="778"/>
      <c r="HL33" s="346" t="s">
        <v>101</v>
      </c>
      <c r="HM33" s="350">
        <f t="shared" si="89"/>
        <v>0</v>
      </c>
      <c r="HN33" s="233"/>
      <c r="HO33" s="233"/>
      <c r="HP33" s="233"/>
      <c r="HQ33" s="233"/>
      <c r="HR33" s="233"/>
      <c r="HS33" s="233"/>
      <c r="HT33" s="233"/>
      <c r="HU33" s="233"/>
      <c r="HV33" s="233"/>
      <c r="HW33" s="233"/>
      <c r="HX33" s="233"/>
      <c r="HY33" s="233"/>
      <c r="HZ33" s="233"/>
      <c r="IB33" s="184">
        <v>7</v>
      </c>
      <c r="IC33" s="778"/>
      <c r="ID33" s="346" t="s">
        <v>101</v>
      </c>
      <c r="IE33" s="350">
        <f t="shared" si="90"/>
        <v>0</v>
      </c>
      <c r="IF33" s="346"/>
      <c r="IG33" s="233"/>
      <c r="IH33" s="233"/>
      <c r="II33" s="233"/>
      <c r="IJ33" s="233"/>
      <c r="IK33" s="233"/>
      <c r="IL33" s="233"/>
      <c r="IM33" s="233"/>
      <c r="IN33" s="233"/>
      <c r="IO33" s="233"/>
      <c r="IP33" s="233"/>
      <c r="IQ33" s="233"/>
      <c r="IR33" s="233"/>
      <c r="IT33" s="184">
        <v>7</v>
      </c>
      <c r="IU33" s="778"/>
      <c r="IV33" s="346" t="s">
        <v>101</v>
      </c>
      <c r="IW33" s="350">
        <f t="shared" si="91"/>
        <v>0</v>
      </c>
      <c r="IX33" s="346"/>
      <c r="IY33" s="233"/>
      <c r="IZ33" s="233"/>
      <c r="JA33" s="233"/>
      <c r="JB33" s="233"/>
      <c r="JC33" s="233"/>
      <c r="JD33" s="233"/>
      <c r="JE33" s="233"/>
      <c r="JF33" s="233"/>
      <c r="JG33" s="233"/>
      <c r="JH33" s="233"/>
      <c r="JI33" s="233"/>
      <c r="JJ33" s="233"/>
      <c r="JL33" s="184">
        <v>7</v>
      </c>
      <c r="JM33" s="778"/>
      <c r="JN33" s="346" t="s">
        <v>101</v>
      </c>
      <c r="JO33" s="350">
        <f t="shared" si="92"/>
        <v>0</v>
      </c>
      <c r="JP33" s="350">
        <f t="shared" si="93"/>
        <v>0</v>
      </c>
      <c r="JQ33" s="350">
        <f t="shared" si="94"/>
        <v>0</v>
      </c>
      <c r="JR33" s="350">
        <f t="shared" si="95"/>
        <v>0</v>
      </c>
      <c r="JS33" s="350">
        <f t="shared" si="96"/>
        <v>0</v>
      </c>
      <c r="JT33" s="350">
        <f t="shared" si="97"/>
        <v>0</v>
      </c>
      <c r="JU33" s="350">
        <f t="shared" si="98"/>
        <v>0</v>
      </c>
      <c r="JV33" s="350">
        <f t="shared" si="99"/>
        <v>0</v>
      </c>
      <c r="JW33" s="350">
        <f t="shared" si="100"/>
        <v>0</v>
      </c>
      <c r="JX33" s="350">
        <f t="shared" si="101"/>
        <v>0</v>
      </c>
      <c r="JY33" s="350">
        <f t="shared" si="102"/>
        <v>0</v>
      </c>
      <c r="JZ33" s="350">
        <f t="shared" si="103"/>
        <v>0</v>
      </c>
      <c r="KA33" s="350">
        <f t="shared" si="104"/>
        <v>0</v>
      </c>
      <c r="KB33" s="350">
        <f t="shared" si="105"/>
        <v>0</v>
      </c>
    </row>
    <row r="34" spans="2:300" s="234" customFormat="1" ht="27" customHeight="1">
      <c r="B34" s="184">
        <v>8</v>
      </c>
      <c r="C34" s="778"/>
      <c r="D34" s="346" t="s">
        <v>103</v>
      </c>
      <c r="E34" s="350">
        <f t="shared" si="77"/>
        <v>0</v>
      </c>
      <c r="F34" s="346"/>
      <c r="G34" s="233"/>
      <c r="H34" s="233"/>
      <c r="I34" s="233"/>
      <c r="J34" s="233"/>
      <c r="K34" s="233"/>
      <c r="L34" s="233"/>
      <c r="M34" s="233"/>
      <c r="N34" s="233"/>
      <c r="O34" s="233"/>
      <c r="P34" s="233"/>
      <c r="Q34" s="233"/>
      <c r="R34" s="233"/>
      <c r="T34" s="184">
        <v>8</v>
      </c>
      <c r="U34" s="778"/>
      <c r="V34" s="346" t="s">
        <v>103</v>
      </c>
      <c r="W34" s="350">
        <f t="shared" si="78"/>
        <v>0</v>
      </c>
      <c r="X34" s="346"/>
      <c r="Y34" s="233"/>
      <c r="Z34" s="233"/>
      <c r="AA34" s="233"/>
      <c r="AB34" s="233"/>
      <c r="AC34" s="233"/>
      <c r="AD34" s="233"/>
      <c r="AE34" s="233"/>
      <c r="AF34" s="233"/>
      <c r="AG34" s="233"/>
      <c r="AH34" s="233"/>
      <c r="AI34" s="233"/>
      <c r="AJ34" s="233"/>
      <c r="AL34" s="184">
        <v>8</v>
      </c>
      <c r="AM34" s="778"/>
      <c r="AN34" s="346" t="s">
        <v>103</v>
      </c>
      <c r="AO34" s="350">
        <f t="shared" si="79"/>
        <v>0</v>
      </c>
      <c r="AP34" s="346"/>
      <c r="AQ34" s="233"/>
      <c r="AR34" s="233"/>
      <c r="AS34" s="233"/>
      <c r="AT34" s="233"/>
      <c r="AU34" s="233"/>
      <c r="AV34" s="233"/>
      <c r="AW34" s="233"/>
      <c r="AX34" s="233"/>
      <c r="AY34" s="233"/>
      <c r="AZ34" s="233"/>
      <c r="BA34" s="233"/>
      <c r="BB34" s="233"/>
      <c r="BD34" s="184">
        <v>8</v>
      </c>
      <c r="BE34" s="778"/>
      <c r="BF34" s="346" t="s">
        <v>103</v>
      </c>
      <c r="BG34" s="350">
        <f t="shared" si="80"/>
        <v>0</v>
      </c>
      <c r="BH34" s="346"/>
      <c r="BI34" s="233"/>
      <c r="BJ34" s="233"/>
      <c r="BK34" s="233"/>
      <c r="BL34" s="233"/>
      <c r="BM34" s="233"/>
      <c r="BN34" s="233"/>
      <c r="BO34" s="233"/>
      <c r="BP34" s="233"/>
      <c r="BQ34" s="233"/>
      <c r="BR34" s="233"/>
      <c r="BS34" s="233"/>
      <c r="BT34" s="233"/>
      <c r="BV34" s="184">
        <v>8</v>
      </c>
      <c r="BW34" s="778"/>
      <c r="BX34" s="346" t="s">
        <v>103</v>
      </c>
      <c r="BY34" s="350">
        <f t="shared" si="81"/>
        <v>0</v>
      </c>
      <c r="BZ34" s="346"/>
      <c r="CA34" s="233"/>
      <c r="CB34" s="233"/>
      <c r="CC34" s="233"/>
      <c r="CD34" s="233"/>
      <c r="CE34" s="233"/>
      <c r="CF34" s="233"/>
      <c r="CG34" s="233"/>
      <c r="CH34" s="233"/>
      <c r="CI34" s="233"/>
      <c r="CJ34" s="233"/>
      <c r="CK34" s="233"/>
      <c r="CL34" s="233"/>
      <c r="CN34" s="184">
        <v>8</v>
      </c>
      <c r="CO34" s="778"/>
      <c r="CP34" s="346" t="s">
        <v>103</v>
      </c>
      <c r="CQ34" s="350">
        <f t="shared" si="82"/>
        <v>0</v>
      </c>
      <c r="CR34" s="346"/>
      <c r="CS34" s="233"/>
      <c r="CT34" s="233"/>
      <c r="CU34" s="233"/>
      <c r="CV34" s="233"/>
      <c r="CW34" s="233"/>
      <c r="CX34" s="233"/>
      <c r="CY34" s="233"/>
      <c r="CZ34" s="233"/>
      <c r="DA34" s="233"/>
      <c r="DB34" s="233"/>
      <c r="DC34" s="233"/>
      <c r="DD34" s="233"/>
      <c r="DF34" s="184">
        <v>8</v>
      </c>
      <c r="DG34" s="778"/>
      <c r="DH34" s="346" t="s">
        <v>103</v>
      </c>
      <c r="DI34" s="350">
        <f t="shared" si="83"/>
        <v>0</v>
      </c>
      <c r="DJ34" s="346"/>
      <c r="DK34" s="233"/>
      <c r="DL34" s="233"/>
      <c r="DM34" s="233"/>
      <c r="DN34" s="233"/>
      <c r="DO34" s="233"/>
      <c r="DP34" s="233"/>
      <c r="DQ34" s="233"/>
      <c r="DR34" s="233"/>
      <c r="DS34" s="233"/>
      <c r="DT34" s="233"/>
      <c r="DU34" s="233"/>
      <c r="DV34" s="233"/>
      <c r="DX34" s="184">
        <v>8</v>
      </c>
      <c r="DY34" s="778"/>
      <c r="DZ34" s="346" t="s">
        <v>103</v>
      </c>
      <c r="EA34" s="350">
        <f t="shared" si="84"/>
        <v>1</v>
      </c>
      <c r="EB34" s="350">
        <f>SUM(බදුල්ල!J282)/1000000</f>
        <v>10</v>
      </c>
      <c r="EC34" s="184">
        <f>SUM(බදුල්ල!M282)/1000000</f>
        <v>0</v>
      </c>
      <c r="ED34" s="184">
        <f>SUM(බදුල්ල!O282)</f>
        <v>1</v>
      </c>
      <c r="EE34" s="184">
        <f>SUM(බදුල්ල!P282)</f>
        <v>0</v>
      </c>
      <c r="EF34" s="184">
        <f>SUM(බදුල්ල!Q282)</f>
        <v>0</v>
      </c>
      <c r="EG34" s="184">
        <f>SUM(බදුල්ල!R282)</f>
        <v>0</v>
      </c>
      <c r="EH34" s="184">
        <f>SUM(බදුල්ල!S282)</f>
        <v>0</v>
      </c>
      <c r="EI34" s="184">
        <f>SUM(බදුල්ල!T282)</f>
        <v>0</v>
      </c>
      <c r="EJ34" s="184">
        <f>SUM(බදුල්ල!U282)</f>
        <v>0</v>
      </c>
      <c r="EK34" s="184">
        <f>SUM(බදුල්ල!V282)</f>
        <v>0</v>
      </c>
      <c r="EL34" s="184">
        <f>SUM(බදුල්ල!W282)</f>
        <v>0</v>
      </c>
      <c r="EM34" s="184">
        <f>SUM(බදුල්ල!X282)</f>
        <v>0</v>
      </c>
      <c r="EN34" s="184">
        <f>SUM(බදුල්ල!Y282)</f>
        <v>0</v>
      </c>
      <c r="EP34" s="184">
        <v>8</v>
      </c>
      <c r="EQ34" s="778"/>
      <c r="ER34" s="346" t="s">
        <v>103</v>
      </c>
      <c r="ES34" s="350">
        <f t="shared" si="85"/>
        <v>0</v>
      </c>
      <c r="ET34" s="346"/>
      <c r="EU34" s="233"/>
      <c r="EV34" s="233"/>
      <c r="EW34" s="233"/>
      <c r="EX34" s="233"/>
      <c r="EY34" s="233"/>
      <c r="EZ34" s="233"/>
      <c r="FA34" s="233"/>
      <c r="FB34" s="233"/>
      <c r="FC34" s="233"/>
      <c r="FD34" s="233"/>
      <c r="FE34" s="233"/>
      <c r="FF34" s="233"/>
      <c r="FH34" s="184">
        <v>8</v>
      </c>
      <c r="FI34" s="778"/>
      <c r="FJ34" s="346" t="s">
        <v>103</v>
      </c>
      <c r="FK34" s="350">
        <f t="shared" si="86"/>
        <v>0</v>
      </c>
      <c r="FL34" s="346"/>
      <c r="FM34" s="184"/>
      <c r="FN34" s="233"/>
      <c r="FO34" s="233"/>
      <c r="FP34" s="233"/>
      <c r="FQ34" s="233"/>
      <c r="FR34" s="233"/>
      <c r="FS34" s="233"/>
      <c r="FT34" s="233"/>
      <c r="FU34" s="233"/>
      <c r="FV34" s="233"/>
      <c r="FW34" s="233"/>
      <c r="FX34" s="233"/>
      <c r="FZ34" s="184">
        <v>8</v>
      </c>
      <c r="GA34" s="778"/>
      <c r="GB34" s="346" t="s">
        <v>103</v>
      </c>
      <c r="GC34" s="350">
        <f t="shared" si="87"/>
        <v>0</v>
      </c>
      <c r="GD34" s="346"/>
      <c r="GE34" s="233"/>
      <c r="GF34" s="233"/>
      <c r="GG34" s="233"/>
      <c r="GH34" s="233"/>
      <c r="GI34" s="233"/>
      <c r="GJ34" s="233"/>
      <c r="GK34" s="233"/>
      <c r="GL34" s="233"/>
      <c r="GM34" s="233"/>
      <c r="GN34" s="233"/>
      <c r="GO34" s="233"/>
      <c r="GP34" s="233"/>
      <c r="GR34" s="184">
        <v>8</v>
      </c>
      <c r="GS34" s="778"/>
      <c r="GT34" s="346" t="s">
        <v>103</v>
      </c>
      <c r="GU34" s="350">
        <f t="shared" si="88"/>
        <v>0</v>
      </c>
      <c r="GV34" s="346"/>
      <c r="GW34" s="233"/>
      <c r="GX34" s="233"/>
      <c r="GY34" s="233"/>
      <c r="GZ34" s="233"/>
      <c r="HA34" s="233"/>
      <c r="HB34" s="233"/>
      <c r="HC34" s="233"/>
      <c r="HD34" s="233"/>
      <c r="HE34" s="233"/>
      <c r="HF34" s="233"/>
      <c r="HG34" s="233"/>
      <c r="HH34" s="233"/>
      <c r="HJ34" s="184">
        <v>8</v>
      </c>
      <c r="HK34" s="778"/>
      <c r="HL34" s="346" t="s">
        <v>103</v>
      </c>
      <c r="HM34" s="350">
        <f t="shared" si="89"/>
        <v>0</v>
      </c>
      <c r="HN34" s="233"/>
      <c r="HO34" s="233"/>
      <c r="HP34" s="233"/>
      <c r="HQ34" s="233"/>
      <c r="HR34" s="233"/>
      <c r="HS34" s="233"/>
      <c r="HT34" s="233"/>
      <c r="HU34" s="233"/>
      <c r="HV34" s="233"/>
      <c r="HW34" s="233"/>
      <c r="HX34" s="233"/>
      <c r="HY34" s="233"/>
      <c r="HZ34" s="233"/>
      <c r="IB34" s="184">
        <v>8</v>
      </c>
      <c r="IC34" s="778"/>
      <c r="ID34" s="346" t="s">
        <v>103</v>
      </c>
      <c r="IE34" s="350">
        <f t="shared" si="90"/>
        <v>0</v>
      </c>
      <c r="IF34" s="346"/>
      <c r="IG34" s="233"/>
      <c r="IH34" s="233"/>
      <c r="II34" s="233"/>
      <c r="IJ34" s="233"/>
      <c r="IK34" s="233"/>
      <c r="IL34" s="233"/>
      <c r="IM34" s="233"/>
      <c r="IN34" s="233"/>
      <c r="IO34" s="233"/>
      <c r="IP34" s="233"/>
      <c r="IQ34" s="233"/>
      <c r="IR34" s="233"/>
      <c r="IT34" s="184">
        <v>8</v>
      </c>
      <c r="IU34" s="778"/>
      <c r="IV34" s="346" t="s">
        <v>103</v>
      </c>
      <c r="IW34" s="350">
        <f t="shared" si="91"/>
        <v>0</v>
      </c>
      <c r="IX34" s="346"/>
      <c r="IY34" s="233"/>
      <c r="IZ34" s="233"/>
      <c r="JA34" s="233"/>
      <c r="JB34" s="233"/>
      <c r="JC34" s="233"/>
      <c r="JD34" s="233"/>
      <c r="JE34" s="233"/>
      <c r="JF34" s="233"/>
      <c r="JG34" s="233"/>
      <c r="JH34" s="233"/>
      <c r="JI34" s="233"/>
      <c r="JJ34" s="233"/>
      <c r="JL34" s="184">
        <v>8</v>
      </c>
      <c r="JM34" s="778"/>
      <c r="JN34" s="346" t="s">
        <v>103</v>
      </c>
      <c r="JO34" s="350">
        <f t="shared" si="92"/>
        <v>1</v>
      </c>
      <c r="JP34" s="350">
        <f t="shared" si="93"/>
        <v>10</v>
      </c>
      <c r="JQ34" s="350">
        <f t="shared" si="94"/>
        <v>0</v>
      </c>
      <c r="JR34" s="350">
        <f t="shared" si="95"/>
        <v>1</v>
      </c>
      <c r="JS34" s="350">
        <f t="shared" si="96"/>
        <v>0</v>
      </c>
      <c r="JT34" s="350">
        <f t="shared" si="97"/>
        <v>0</v>
      </c>
      <c r="JU34" s="350">
        <f t="shared" si="98"/>
        <v>0</v>
      </c>
      <c r="JV34" s="350">
        <f t="shared" si="99"/>
        <v>0</v>
      </c>
      <c r="JW34" s="350">
        <f t="shared" si="100"/>
        <v>0</v>
      </c>
      <c r="JX34" s="350">
        <f t="shared" si="101"/>
        <v>0</v>
      </c>
      <c r="JY34" s="350">
        <f t="shared" si="102"/>
        <v>0</v>
      </c>
      <c r="JZ34" s="350">
        <f t="shared" si="103"/>
        <v>0</v>
      </c>
      <c r="KA34" s="350">
        <f t="shared" si="104"/>
        <v>0</v>
      </c>
      <c r="KB34" s="350">
        <f t="shared" si="105"/>
        <v>0</v>
      </c>
    </row>
    <row r="35" spans="2:300" s="234" customFormat="1" ht="27" customHeight="1">
      <c r="B35" s="184">
        <v>9</v>
      </c>
      <c r="C35" s="778"/>
      <c r="D35" s="346" t="s">
        <v>105</v>
      </c>
      <c r="E35" s="350">
        <f t="shared" si="77"/>
        <v>0</v>
      </c>
      <c r="F35" s="346"/>
      <c r="G35" s="233"/>
      <c r="H35" s="233"/>
      <c r="I35" s="233"/>
      <c r="J35" s="233"/>
      <c r="K35" s="233"/>
      <c r="L35" s="233"/>
      <c r="M35" s="233"/>
      <c r="N35" s="233"/>
      <c r="O35" s="233"/>
      <c r="P35" s="233"/>
      <c r="Q35" s="233"/>
      <c r="R35" s="233"/>
      <c r="T35" s="184">
        <v>9</v>
      </c>
      <c r="U35" s="778"/>
      <c r="V35" s="346" t="s">
        <v>105</v>
      </c>
      <c r="W35" s="350">
        <f t="shared" si="78"/>
        <v>0</v>
      </c>
      <c r="X35" s="346"/>
      <c r="Y35" s="233"/>
      <c r="Z35" s="233"/>
      <c r="AA35" s="233"/>
      <c r="AB35" s="233"/>
      <c r="AC35" s="233"/>
      <c r="AD35" s="233"/>
      <c r="AE35" s="233"/>
      <c r="AF35" s="233"/>
      <c r="AG35" s="233"/>
      <c r="AH35" s="233"/>
      <c r="AI35" s="233"/>
      <c r="AJ35" s="233"/>
      <c r="AL35" s="184">
        <v>9</v>
      </c>
      <c r="AM35" s="778"/>
      <c r="AN35" s="346" t="s">
        <v>105</v>
      </c>
      <c r="AO35" s="350">
        <f t="shared" si="79"/>
        <v>0</v>
      </c>
      <c r="AP35" s="346"/>
      <c r="AQ35" s="233"/>
      <c r="AR35" s="233"/>
      <c r="AS35" s="233"/>
      <c r="AT35" s="233"/>
      <c r="AU35" s="233"/>
      <c r="AV35" s="233"/>
      <c r="AW35" s="233"/>
      <c r="AX35" s="233"/>
      <c r="AY35" s="233"/>
      <c r="AZ35" s="233"/>
      <c r="BA35" s="233"/>
      <c r="BB35" s="233"/>
      <c r="BD35" s="184">
        <v>9</v>
      </c>
      <c r="BE35" s="778"/>
      <c r="BF35" s="346" t="s">
        <v>105</v>
      </c>
      <c r="BG35" s="350">
        <f t="shared" si="80"/>
        <v>0</v>
      </c>
      <c r="BH35" s="346"/>
      <c r="BI35" s="233"/>
      <c r="BJ35" s="233"/>
      <c r="BK35" s="233"/>
      <c r="BL35" s="233"/>
      <c r="BM35" s="233"/>
      <c r="BN35" s="233"/>
      <c r="BO35" s="233"/>
      <c r="BP35" s="233"/>
      <c r="BQ35" s="233"/>
      <c r="BR35" s="233"/>
      <c r="BS35" s="233"/>
      <c r="BT35" s="233"/>
      <c r="BV35" s="184">
        <v>9</v>
      </c>
      <c r="BW35" s="778"/>
      <c r="BX35" s="346" t="s">
        <v>105</v>
      </c>
      <c r="BY35" s="350">
        <f t="shared" si="81"/>
        <v>0</v>
      </c>
      <c r="BZ35" s="346"/>
      <c r="CA35" s="233"/>
      <c r="CB35" s="233"/>
      <c r="CC35" s="233"/>
      <c r="CD35" s="233"/>
      <c r="CE35" s="233"/>
      <c r="CF35" s="233"/>
      <c r="CG35" s="233"/>
      <c r="CH35" s="233"/>
      <c r="CI35" s="233"/>
      <c r="CJ35" s="233"/>
      <c r="CK35" s="233"/>
      <c r="CL35" s="233"/>
      <c r="CN35" s="184">
        <v>9</v>
      </c>
      <c r="CO35" s="778"/>
      <c r="CP35" s="346" t="s">
        <v>105</v>
      </c>
      <c r="CQ35" s="350">
        <f t="shared" si="82"/>
        <v>0</v>
      </c>
      <c r="CR35" s="346"/>
      <c r="CS35" s="233"/>
      <c r="CT35" s="233"/>
      <c r="CU35" s="233"/>
      <c r="CV35" s="233"/>
      <c r="CW35" s="233"/>
      <c r="CX35" s="233"/>
      <c r="CY35" s="233"/>
      <c r="CZ35" s="233"/>
      <c r="DA35" s="233"/>
      <c r="DB35" s="233"/>
      <c r="DC35" s="233"/>
      <c r="DD35" s="233"/>
      <c r="DF35" s="184">
        <v>9</v>
      </c>
      <c r="DG35" s="778"/>
      <c r="DH35" s="346" t="s">
        <v>105</v>
      </c>
      <c r="DI35" s="350">
        <f t="shared" si="83"/>
        <v>0</v>
      </c>
      <c r="DJ35" s="346"/>
      <c r="DK35" s="233"/>
      <c r="DL35" s="233"/>
      <c r="DM35" s="233"/>
      <c r="DN35" s="233"/>
      <c r="DO35" s="233"/>
      <c r="DP35" s="233"/>
      <c r="DQ35" s="233"/>
      <c r="DR35" s="233"/>
      <c r="DS35" s="233"/>
      <c r="DT35" s="233"/>
      <c r="DU35" s="233"/>
      <c r="DV35" s="233"/>
      <c r="DX35" s="184">
        <v>9</v>
      </c>
      <c r="DY35" s="778"/>
      <c r="DZ35" s="346" t="s">
        <v>105</v>
      </c>
      <c r="EA35" s="350">
        <f t="shared" si="84"/>
        <v>0</v>
      </c>
      <c r="EB35" s="346"/>
      <c r="EC35" s="233"/>
      <c r="ED35" s="233"/>
      <c r="EE35" s="233"/>
      <c r="EF35" s="233"/>
      <c r="EG35" s="233"/>
      <c r="EH35" s="233"/>
      <c r="EI35" s="233"/>
      <c r="EJ35" s="233"/>
      <c r="EK35" s="233"/>
      <c r="EL35" s="233"/>
      <c r="EM35" s="233"/>
      <c r="EN35" s="233"/>
      <c r="EP35" s="184">
        <v>9</v>
      </c>
      <c r="EQ35" s="778"/>
      <c r="ER35" s="346" t="s">
        <v>105</v>
      </c>
      <c r="ES35" s="350">
        <f t="shared" si="85"/>
        <v>0</v>
      </c>
      <c r="ET35" s="346"/>
      <c r="EU35" s="233"/>
      <c r="EV35" s="233"/>
      <c r="EW35" s="233"/>
      <c r="EX35" s="233"/>
      <c r="EY35" s="233"/>
      <c r="EZ35" s="233"/>
      <c r="FA35" s="233"/>
      <c r="FB35" s="233"/>
      <c r="FC35" s="233"/>
      <c r="FD35" s="233"/>
      <c r="FE35" s="233"/>
      <c r="FF35" s="233"/>
      <c r="FH35" s="184">
        <v>9</v>
      </c>
      <c r="FI35" s="778"/>
      <c r="FJ35" s="346" t="s">
        <v>105</v>
      </c>
      <c r="FK35" s="350">
        <f t="shared" si="86"/>
        <v>0</v>
      </c>
      <c r="FL35" s="346"/>
      <c r="FM35" s="184"/>
      <c r="FN35" s="233"/>
      <c r="FO35" s="233"/>
      <c r="FP35" s="233"/>
      <c r="FQ35" s="233"/>
      <c r="FR35" s="233"/>
      <c r="FS35" s="233"/>
      <c r="FT35" s="233"/>
      <c r="FU35" s="233"/>
      <c r="FV35" s="233"/>
      <c r="FW35" s="233"/>
      <c r="FX35" s="233"/>
      <c r="FZ35" s="184">
        <v>9</v>
      </c>
      <c r="GA35" s="778"/>
      <c r="GB35" s="346" t="s">
        <v>105</v>
      </c>
      <c r="GC35" s="350">
        <f t="shared" si="87"/>
        <v>0</v>
      </c>
      <c r="GD35" s="346"/>
      <c r="GE35" s="233"/>
      <c r="GF35" s="233"/>
      <c r="GG35" s="233"/>
      <c r="GH35" s="233"/>
      <c r="GI35" s="233"/>
      <c r="GJ35" s="233"/>
      <c r="GK35" s="233"/>
      <c r="GL35" s="233"/>
      <c r="GM35" s="233"/>
      <c r="GN35" s="233"/>
      <c r="GO35" s="233"/>
      <c r="GP35" s="233"/>
      <c r="GR35" s="184">
        <v>9</v>
      </c>
      <c r="GS35" s="778"/>
      <c r="GT35" s="346" t="s">
        <v>105</v>
      </c>
      <c r="GU35" s="350">
        <f t="shared" si="88"/>
        <v>0</v>
      </c>
      <c r="GV35" s="346"/>
      <c r="GW35" s="233"/>
      <c r="GX35" s="233"/>
      <c r="GY35" s="233"/>
      <c r="GZ35" s="233"/>
      <c r="HA35" s="233"/>
      <c r="HB35" s="233"/>
      <c r="HC35" s="233"/>
      <c r="HD35" s="233"/>
      <c r="HE35" s="233"/>
      <c r="HF35" s="233"/>
      <c r="HG35" s="233"/>
      <c r="HH35" s="233"/>
      <c r="HJ35" s="184">
        <v>9</v>
      </c>
      <c r="HK35" s="778"/>
      <c r="HL35" s="346" t="s">
        <v>105</v>
      </c>
      <c r="HM35" s="350">
        <f t="shared" si="89"/>
        <v>0</v>
      </c>
      <c r="HN35" s="233"/>
      <c r="HO35" s="233"/>
      <c r="HP35" s="233"/>
      <c r="HQ35" s="233"/>
      <c r="HR35" s="233"/>
      <c r="HS35" s="233"/>
      <c r="HT35" s="233"/>
      <c r="HU35" s="233"/>
      <c r="HV35" s="233"/>
      <c r="HW35" s="233"/>
      <c r="HX35" s="233"/>
      <c r="HY35" s="233"/>
      <c r="HZ35" s="233"/>
      <c r="IB35" s="184">
        <v>9</v>
      </c>
      <c r="IC35" s="778"/>
      <c r="ID35" s="346" t="s">
        <v>105</v>
      </c>
      <c r="IE35" s="350">
        <f t="shared" si="90"/>
        <v>0</v>
      </c>
      <c r="IF35" s="346"/>
      <c r="IG35" s="233"/>
      <c r="IH35" s="233"/>
      <c r="II35" s="233"/>
      <c r="IJ35" s="233"/>
      <c r="IK35" s="233"/>
      <c r="IL35" s="233"/>
      <c r="IM35" s="233"/>
      <c r="IN35" s="233"/>
      <c r="IO35" s="233"/>
      <c r="IP35" s="233"/>
      <c r="IQ35" s="233"/>
      <c r="IR35" s="233"/>
      <c r="IT35" s="184">
        <v>9</v>
      </c>
      <c r="IU35" s="778"/>
      <c r="IV35" s="346" t="s">
        <v>105</v>
      </c>
      <c r="IW35" s="350">
        <f t="shared" si="91"/>
        <v>0</v>
      </c>
      <c r="IX35" s="346"/>
      <c r="IY35" s="233"/>
      <c r="IZ35" s="233"/>
      <c r="JA35" s="233"/>
      <c r="JB35" s="233"/>
      <c r="JC35" s="233"/>
      <c r="JD35" s="233"/>
      <c r="JE35" s="233"/>
      <c r="JF35" s="233"/>
      <c r="JG35" s="233"/>
      <c r="JH35" s="233"/>
      <c r="JI35" s="233"/>
      <c r="JJ35" s="233"/>
      <c r="JL35" s="184">
        <v>9</v>
      </c>
      <c r="JM35" s="778"/>
      <c r="JN35" s="346" t="s">
        <v>105</v>
      </c>
      <c r="JO35" s="350">
        <f t="shared" si="92"/>
        <v>0</v>
      </c>
      <c r="JP35" s="350">
        <f t="shared" si="93"/>
        <v>0</v>
      </c>
      <c r="JQ35" s="350">
        <f t="shared" si="94"/>
        <v>0</v>
      </c>
      <c r="JR35" s="350">
        <f t="shared" si="95"/>
        <v>0</v>
      </c>
      <c r="JS35" s="350">
        <f t="shared" si="96"/>
        <v>0</v>
      </c>
      <c r="JT35" s="350">
        <f t="shared" si="97"/>
        <v>0</v>
      </c>
      <c r="JU35" s="350">
        <f t="shared" si="98"/>
        <v>0</v>
      </c>
      <c r="JV35" s="350">
        <f t="shared" si="99"/>
        <v>0</v>
      </c>
      <c r="JW35" s="350">
        <f t="shared" si="100"/>
        <v>0</v>
      </c>
      <c r="JX35" s="350">
        <f t="shared" si="101"/>
        <v>0</v>
      </c>
      <c r="JY35" s="350">
        <f t="shared" si="102"/>
        <v>0</v>
      </c>
      <c r="JZ35" s="350">
        <f t="shared" si="103"/>
        <v>0</v>
      </c>
      <c r="KA35" s="350">
        <f t="shared" si="104"/>
        <v>0</v>
      </c>
      <c r="KB35" s="350">
        <f t="shared" si="105"/>
        <v>0</v>
      </c>
    </row>
    <row r="36" spans="2:300" s="234" customFormat="1" ht="27" customHeight="1">
      <c r="B36" s="184">
        <v>10</v>
      </c>
      <c r="C36" s="778"/>
      <c r="D36" s="347" t="s">
        <v>106</v>
      </c>
      <c r="E36" s="350">
        <f t="shared" si="77"/>
        <v>0</v>
      </c>
      <c r="F36" s="347"/>
      <c r="G36" s="233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T36" s="184">
        <v>10</v>
      </c>
      <c r="U36" s="778"/>
      <c r="V36" s="347" t="s">
        <v>106</v>
      </c>
      <c r="W36" s="350">
        <f t="shared" si="78"/>
        <v>0</v>
      </c>
      <c r="X36" s="347"/>
      <c r="Y36" s="233"/>
      <c r="Z36" s="233"/>
      <c r="AA36" s="233"/>
      <c r="AB36" s="233"/>
      <c r="AC36" s="233"/>
      <c r="AD36" s="233"/>
      <c r="AE36" s="233"/>
      <c r="AF36" s="233"/>
      <c r="AG36" s="233"/>
      <c r="AH36" s="233"/>
      <c r="AI36" s="233"/>
      <c r="AJ36" s="233"/>
      <c r="AL36" s="184">
        <v>10</v>
      </c>
      <c r="AM36" s="778"/>
      <c r="AN36" s="347" t="s">
        <v>106</v>
      </c>
      <c r="AO36" s="350">
        <f t="shared" si="79"/>
        <v>0</v>
      </c>
      <c r="AP36" s="347"/>
      <c r="AQ36" s="233"/>
      <c r="AR36" s="233"/>
      <c r="AS36" s="233"/>
      <c r="AT36" s="233"/>
      <c r="AU36" s="233"/>
      <c r="AV36" s="233"/>
      <c r="AW36" s="233"/>
      <c r="AX36" s="233"/>
      <c r="AY36" s="233"/>
      <c r="AZ36" s="233"/>
      <c r="BA36" s="233"/>
      <c r="BB36" s="233"/>
      <c r="BD36" s="184">
        <v>10</v>
      </c>
      <c r="BE36" s="778"/>
      <c r="BF36" s="347" t="s">
        <v>106</v>
      </c>
      <c r="BG36" s="350">
        <f t="shared" si="80"/>
        <v>0</v>
      </c>
      <c r="BH36" s="347"/>
      <c r="BI36" s="233"/>
      <c r="BJ36" s="233"/>
      <c r="BK36" s="233"/>
      <c r="BL36" s="233"/>
      <c r="BM36" s="233"/>
      <c r="BN36" s="233"/>
      <c r="BO36" s="233"/>
      <c r="BP36" s="233"/>
      <c r="BQ36" s="233"/>
      <c r="BR36" s="233"/>
      <c r="BS36" s="233"/>
      <c r="BT36" s="233"/>
      <c r="BV36" s="184">
        <v>10</v>
      </c>
      <c r="BW36" s="778"/>
      <c r="BX36" s="347" t="s">
        <v>106</v>
      </c>
      <c r="BY36" s="350">
        <f t="shared" si="81"/>
        <v>0</v>
      </c>
      <c r="BZ36" s="347"/>
      <c r="CA36" s="233"/>
      <c r="CB36" s="233"/>
      <c r="CC36" s="233"/>
      <c r="CD36" s="233"/>
      <c r="CE36" s="233"/>
      <c r="CF36" s="233"/>
      <c r="CG36" s="233"/>
      <c r="CH36" s="233"/>
      <c r="CI36" s="233"/>
      <c r="CJ36" s="233"/>
      <c r="CK36" s="233"/>
      <c r="CL36" s="233"/>
      <c r="CN36" s="184">
        <v>10</v>
      </c>
      <c r="CO36" s="778"/>
      <c r="CP36" s="347" t="s">
        <v>106</v>
      </c>
      <c r="CQ36" s="350">
        <f t="shared" si="82"/>
        <v>0</v>
      </c>
      <c r="CR36" s="347"/>
      <c r="CS36" s="233"/>
      <c r="CT36" s="233"/>
      <c r="CU36" s="233"/>
      <c r="CV36" s="233"/>
      <c r="CW36" s="233"/>
      <c r="CX36" s="233"/>
      <c r="CY36" s="233"/>
      <c r="CZ36" s="233"/>
      <c r="DA36" s="233"/>
      <c r="DB36" s="233"/>
      <c r="DC36" s="233"/>
      <c r="DD36" s="233"/>
      <c r="DF36" s="184">
        <v>10</v>
      </c>
      <c r="DG36" s="778"/>
      <c r="DH36" s="347" t="s">
        <v>106</v>
      </c>
      <c r="DI36" s="350">
        <f t="shared" si="83"/>
        <v>0</v>
      </c>
      <c r="DJ36" s="347"/>
      <c r="DK36" s="233"/>
      <c r="DL36" s="233"/>
      <c r="DM36" s="233"/>
      <c r="DN36" s="233"/>
      <c r="DO36" s="233"/>
      <c r="DP36" s="233"/>
      <c r="DQ36" s="233"/>
      <c r="DR36" s="233"/>
      <c r="DS36" s="233"/>
      <c r="DT36" s="233"/>
      <c r="DU36" s="233"/>
      <c r="DV36" s="233"/>
      <c r="DX36" s="184">
        <v>10</v>
      </c>
      <c r="DY36" s="778"/>
      <c r="DZ36" s="347" t="s">
        <v>106</v>
      </c>
      <c r="EA36" s="350">
        <f t="shared" si="84"/>
        <v>0</v>
      </c>
      <c r="EB36" s="347"/>
      <c r="EC36" s="233"/>
      <c r="ED36" s="233"/>
      <c r="EE36" s="233"/>
      <c r="EF36" s="233"/>
      <c r="EG36" s="233"/>
      <c r="EH36" s="233"/>
      <c r="EI36" s="233"/>
      <c r="EJ36" s="233"/>
      <c r="EK36" s="233"/>
      <c r="EL36" s="233"/>
      <c r="EM36" s="233"/>
      <c r="EN36" s="233"/>
      <c r="EP36" s="184">
        <v>10</v>
      </c>
      <c r="EQ36" s="778"/>
      <c r="ER36" s="347" t="s">
        <v>106</v>
      </c>
      <c r="ES36" s="350">
        <f t="shared" si="85"/>
        <v>0</v>
      </c>
      <c r="ET36" s="347"/>
      <c r="EU36" s="233"/>
      <c r="EV36" s="233"/>
      <c r="EW36" s="233"/>
      <c r="EX36" s="233"/>
      <c r="EY36" s="233"/>
      <c r="EZ36" s="233"/>
      <c r="FA36" s="233"/>
      <c r="FB36" s="233"/>
      <c r="FC36" s="233"/>
      <c r="FD36" s="233"/>
      <c r="FE36" s="233"/>
      <c r="FF36" s="233"/>
      <c r="FH36" s="184">
        <v>10</v>
      </c>
      <c r="FI36" s="778"/>
      <c r="FJ36" s="347" t="s">
        <v>106</v>
      </c>
      <c r="FK36" s="350">
        <f t="shared" si="86"/>
        <v>0</v>
      </c>
      <c r="FL36" s="347"/>
      <c r="FM36" s="184"/>
      <c r="FN36" s="233"/>
      <c r="FO36" s="233"/>
      <c r="FP36" s="233"/>
      <c r="FQ36" s="233"/>
      <c r="FR36" s="233"/>
      <c r="FS36" s="233"/>
      <c r="FT36" s="233"/>
      <c r="FU36" s="233"/>
      <c r="FV36" s="233"/>
      <c r="FW36" s="233"/>
      <c r="FX36" s="233"/>
      <c r="FZ36" s="184">
        <v>10</v>
      </c>
      <c r="GA36" s="778"/>
      <c r="GB36" s="347" t="s">
        <v>106</v>
      </c>
      <c r="GC36" s="350">
        <f t="shared" si="87"/>
        <v>0</v>
      </c>
      <c r="GD36" s="347"/>
      <c r="GE36" s="233"/>
      <c r="GF36" s="233"/>
      <c r="GG36" s="233"/>
      <c r="GH36" s="233"/>
      <c r="GI36" s="233"/>
      <c r="GJ36" s="233"/>
      <c r="GK36" s="233"/>
      <c r="GL36" s="233"/>
      <c r="GM36" s="233"/>
      <c r="GN36" s="233"/>
      <c r="GO36" s="233"/>
      <c r="GP36" s="233"/>
      <c r="GR36" s="184">
        <v>10</v>
      </c>
      <c r="GS36" s="778"/>
      <c r="GT36" s="347" t="s">
        <v>106</v>
      </c>
      <c r="GU36" s="350">
        <f t="shared" si="88"/>
        <v>0</v>
      </c>
      <c r="GV36" s="347"/>
      <c r="GW36" s="233"/>
      <c r="GX36" s="233"/>
      <c r="GY36" s="233"/>
      <c r="GZ36" s="233"/>
      <c r="HA36" s="233"/>
      <c r="HB36" s="233"/>
      <c r="HC36" s="233"/>
      <c r="HD36" s="233"/>
      <c r="HE36" s="233"/>
      <c r="HF36" s="233"/>
      <c r="HG36" s="233"/>
      <c r="HH36" s="233"/>
      <c r="HJ36" s="184">
        <v>10</v>
      </c>
      <c r="HK36" s="778"/>
      <c r="HL36" s="347" t="s">
        <v>106</v>
      </c>
      <c r="HM36" s="350">
        <f t="shared" si="89"/>
        <v>0</v>
      </c>
      <c r="HN36" s="233"/>
      <c r="HO36" s="233"/>
      <c r="HP36" s="233"/>
      <c r="HQ36" s="233"/>
      <c r="HR36" s="233"/>
      <c r="HS36" s="233"/>
      <c r="HT36" s="233"/>
      <c r="HU36" s="233"/>
      <c r="HV36" s="233"/>
      <c r="HW36" s="233"/>
      <c r="HX36" s="233"/>
      <c r="HY36" s="233"/>
      <c r="HZ36" s="233"/>
      <c r="IB36" s="184">
        <v>10</v>
      </c>
      <c r="IC36" s="778"/>
      <c r="ID36" s="347" t="s">
        <v>106</v>
      </c>
      <c r="IE36" s="350">
        <f t="shared" si="90"/>
        <v>0</v>
      </c>
      <c r="IF36" s="347"/>
      <c r="IG36" s="233"/>
      <c r="IH36" s="233"/>
      <c r="II36" s="233"/>
      <c r="IJ36" s="233"/>
      <c r="IK36" s="233"/>
      <c r="IL36" s="233"/>
      <c r="IM36" s="233"/>
      <c r="IN36" s="233"/>
      <c r="IO36" s="233"/>
      <c r="IP36" s="233"/>
      <c r="IQ36" s="233"/>
      <c r="IR36" s="233"/>
      <c r="IT36" s="184">
        <v>10</v>
      </c>
      <c r="IU36" s="778"/>
      <c r="IV36" s="347" t="s">
        <v>106</v>
      </c>
      <c r="IW36" s="350">
        <f t="shared" si="91"/>
        <v>0</v>
      </c>
      <c r="IX36" s="347"/>
      <c r="IY36" s="233"/>
      <c r="IZ36" s="233"/>
      <c r="JA36" s="233"/>
      <c r="JB36" s="233"/>
      <c r="JC36" s="233"/>
      <c r="JD36" s="233"/>
      <c r="JE36" s="233"/>
      <c r="JF36" s="233"/>
      <c r="JG36" s="233"/>
      <c r="JH36" s="233"/>
      <c r="JI36" s="233"/>
      <c r="JJ36" s="233"/>
      <c r="JL36" s="184">
        <v>10</v>
      </c>
      <c r="JM36" s="778"/>
      <c r="JN36" s="347" t="s">
        <v>106</v>
      </c>
      <c r="JO36" s="350">
        <f t="shared" si="92"/>
        <v>0</v>
      </c>
      <c r="JP36" s="350">
        <f t="shared" si="93"/>
        <v>0</v>
      </c>
      <c r="JQ36" s="350">
        <f t="shared" si="94"/>
        <v>0</v>
      </c>
      <c r="JR36" s="350">
        <f t="shared" si="95"/>
        <v>0</v>
      </c>
      <c r="JS36" s="350">
        <f t="shared" si="96"/>
        <v>0</v>
      </c>
      <c r="JT36" s="350">
        <f t="shared" si="97"/>
        <v>0</v>
      </c>
      <c r="JU36" s="350">
        <f t="shared" si="98"/>
        <v>0</v>
      </c>
      <c r="JV36" s="350">
        <f t="shared" si="99"/>
        <v>0</v>
      </c>
      <c r="JW36" s="350">
        <f t="shared" si="100"/>
        <v>0</v>
      </c>
      <c r="JX36" s="350">
        <f t="shared" si="101"/>
        <v>0</v>
      </c>
      <c r="JY36" s="350">
        <f t="shared" si="102"/>
        <v>0</v>
      </c>
      <c r="JZ36" s="350">
        <f t="shared" si="103"/>
        <v>0</v>
      </c>
      <c r="KA36" s="350">
        <f t="shared" si="104"/>
        <v>0</v>
      </c>
      <c r="KB36" s="350">
        <f t="shared" si="105"/>
        <v>0</v>
      </c>
    </row>
    <row r="37" spans="2:300" s="234" customFormat="1" ht="27" customHeight="1">
      <c r="B37" s="184">
        <v>11</v>
      </c>
      <c r="C37" s="778"/>
      <c r="D37" s="346" t="s">
        <v>107</v>
      </c>
      <c r="E37" s="350">
        <f t="shared" si="77"/>
        <v>0</v>
      </c>
      <c r="F37" s="346"/>
      <c r="G37" s="233"/>
      <c r="H37" s="233"/>
      <c r="I37" s="233"/>
      <c r="J37" s="233"/>
      <c r="K37" s="233"/>
      <c r="L37" s="233"/>
      <c r="M37" s="233"/>
      <c r="N37" s="233"/>
      <c r="O37" s="233"/>
      <c r="P37" s="233"/>
      <c r="Q37" s="233"/>
      <c r="R37" s="233"/>
      <c r="T37" s="184">
        <v>11</v>
      </c>
      <c r="U37" s="778"/>
      <c r="V37" s="346" t="s">
        <v>107</v>
      </c>
      <c r="W37" s="350">
        <f t="shared" si="78"/>
        <v>0</v>
      </c>
      <c r="X37" s="346"/>
      <c r="Y37" s="233"/>
      <c r="Z37" s="233"/>
      <c r="AA37" s="233"/>
      <c r="AB37" s="233"/>
      <c r="AC37" s="233"/>
      <c r="AD37" s="233"/>
      <c r="AE37" s="233"/>
      <c r="AF37" s="233"/>
      <c r="AG37" s="233"/>
      <c r="AH37" s="233"/>
      <c r="AI37" s="233"/>
      <c r="AJ37" s="233"/>
      <c r="AL37" s="184">
        <v>11</v>
      </c>
      <c r="AM37" s="778"/>
      <c r="AN37" s="346" t="s">
        <v>107</v>
      </c>
      <c r="AO37" s="350">
        <f t="shared" si="79"/>
        <v>1</v>
      </c>
      <c r="AP37" s="350">
        <f>SUM(මීගහකිවුල!J67)/1000000</f>
        <v>0.5</v>
      </c>
      <c r="AQ37" s="184">
        <f>SUM(මීගහකිවුල!M67)/1000000</f>
        <v>0</v>
      </c>
      <c r="AR37" s="184">
        <f>SUM(මීගහකිවුල!O67)</f>
        <v>1</v>
      </c>
      <c r="AS37" s="184">
        <f>SUM(මීගහකිවුල!P67)</f>
        <v>0</v>
      </c>
      <c r="AT37" s="184">
        <f>SUM(මීගහකිවුල!Q67)</f>
        <v>0</v>
      </c>
      <c r="AU37" s="184">
        <f>SUM(මීගහකිවුල!R67)</f>
        <v>0</v>
      </c>
      <c r="AV37" s="184">
        <f>SUM(මීගහකිවුල!S67)</f>
        <v>0</v>
      </c>
      <c r="AW37" s="184">
        <f>SUM(මීගහකිවුල!T67)</f>
        <v>0</v>
      </c>
      <c r="AX37" s="184">
        <f>SUM(මීගහකිවුල!U67)</f>
        <v>0</v>
      </c>
      <c r="AY37" s="184">
        <f>SUM(මීගහකිවුල!V67)</f>
        <v>0</v>
      </c>
      <c r="AZ37" s="184">
        <f>SUM(මීගහකිවුල!W67)</f>
        <v>0</v>
      </c>
      <c r="BA37" s="184">
        <f>SUM(මීගහකිවුල!X67)</f>
        <v>0</v>
      </c>
      <c r="BB37" s="184">
        <f>SUM(මීගහකිවුල!Y67)</f>
        <v>0</v>
      </c>
      <c r="BD37" s="184">
        <v>11</v>
      </c>
      <c r="BE37" s="778"/>
      <c r="BF37" s="346" t="s">
        <v>107</v>
      </c>
      <c r="BG37" s="350">
        <f t="shared" si="80"/>
        <v>0</v>
      </c>
      <c r="BH37" s="346"/>
      <c r="BI37" s="233"/>
      <c r="BJ37" s="233"/>
      <c r="BK37" s="233"/>
      <c r="BL37" s="233"/>
      <c r="BM37" s="233"/>
      <c r="BN37" s="233"/>
      <c r="BO37" s="233"/>
      <c r="BP37" s="233"/>
      <c r="BQ37" s="233"/>
      <c r="BR37" s="233"/>
      <c r="BS37" s="233"/>
      <c r="BT37" s="233"/>
      <c r="BV37" s="184">
        <v>11</v>
      </c>
      <c r="BW37" s="778"/>
      <c r="BX37" s="346" t="s">
        <v>107</v>
      </c>
      <c r="BY37" s="350">
        <f t="shared" si="81"/>
        <v>13</v>
      </c>
      <c r="BZ37" s="350">
        <f>SUM(සොරණාතොට!J61,සොරණාතොට!J75,සොරණාතොට!J76,සොරණාතොට!J77,සොරණාතොට!J78,සොරණාතොට!J79,සොරණාතොට!J80,සොරණාතොට!J81,සොරණාතොට!J82,සොරණාතොට!J83,සොරණාතොට!J84,සොරණාතොට!J85,සොරණාතොට!J86)/1000000</f>
        <v>6.5</v>
      </c>
      <c r="CA37" s="184">
        <f>SUM(සොරණාතොට!M61,සොරණාතොට!M75,සොරණාතොට!M76,සොරණාතොට!M77,සොරණාතොට!M78,සොරණාතොට!M79,සොරණාතොට!M80,සොරණාතොට!M81,සොරණාතොට!M82,සොරණාතොට!M83,සොරණාතොට!M84,සොරණාතොට!M85,සොරණාතොට!M86)/1000000</f>
        <v>0</v>
      </c>
      <c r="CB37" s="184">
        <f>SUM(සොරණාතොට!O61,සොරණාතොට!O75,සොරණාතොට!O76,සොරණාතොට!O77,සොරණාතොට!O78,සොරණාතොට!O79,සොරණාතොට!O80,සොරණාතොට!O81,සොරණාතොට!O82,සොරණාතොට!O83,සොරණාතොට!O84,සොරණාතොට!O85,සොරණාතොට!O86)</f>
        <v>9</v>
      </c>
      <c r="CC37" s="184">
        <f>SUM(සොරණාතොට!P61,සොරණාතොට!P75,සොරණාතොට!P76,සොරණාතොට!P77,සොරණාතොට!P78,සොරණාතොට!P79,සොරණාතොට!P80,සොරණාතොට!P81,සොරණාතොට!P82,සොරණාතොට!P83,සොරණාතොට!P84,සොරණාතොට!P85,සොරණාතොට!P86)</f>
        <v>0</v>
      </c>
      <c r="CD37" s="184">
        <f>SUM(සොරණාතොට!Q61,සොරණාතොට!Q75,සොරණාතොට!Q76,සොරණාතොට!Q77,සොරණාතොට!Q78,සොරණාතොට!Q79,සොරණාතොට!Q80,සොරණාතොට!Q81,සොරණාතොට!Q82,සොරණාතොට!Q83,සොරණාතොට!Q84,සොරණාතොට!Q85,සොරණාතොට!Q86)</f>
        <v>0</v>
      </c>
      <c r="CE37" s="184">
        <f>SUM(සොරණාතොට!R61,සොරණාතොට!R75,සොරණාතොට!R76,සොරණාතොට!R77,සොරණාතොට!R78,සොරණාතොට!R79,සොරණාතොට!R80,සොරණාතොට!R81,සොරණාතොට!R82,සොරණාතොට!R83,සොරණාතොට!R84,සොරණාතොට!R85,සොරණාතොට!R86)</f>
        <v>0</v>
      </c>
      <c r="CF37" s="184">
        <f>SUM(සොරණාතොට!S61,සොරණාතොට!S75,සොරණාතොට!S76,සොරණාතොට!S77,සොරණාතොට!S78,සොරණාතොට!S79,සොරණාතොට!S80,සොරණාතොට!S81,සොරණාතොට!S82,සොරණාතොට!S83,සොරණාතොට!S84,සොරණාතොට!S85,සොරණාතොට!S86)</f>
        <v>4</v>
      </c>
      <c r="CG37" s="184">
        <f>SUM(සොරණාතොට!T61,සොරණාතොට!T75,සොරණාතොට!T76,සොරණාතොට!T77,සොරණාතොට!T78,සොරණාතොට!T79,සොරණාතොට!T80,සොරණාතොට!T81,සොරණාතොට!T82,සොරණාතොට!T83,සොරණාතොට!T84,සොරණාතොට!T85,සොරණාතොට!T86)</f>
        <v>0</v>
      </c>
      <c r="CH37" s="184">
        <f>SUM(සොරණාතොට!U61,සොරණාතොට!U75,සොරණාතොට!U76,සොරණාතොට!U77,සොරණාතොට!U78,සොරණාතොට!U79,සොරණාතොට!U80,සොරණාතොට!U81,සොරණාතොට!U82,සොරණාතොට!U83,සොරණාතොට!U84,සොරණාතොට!U85,සොරණාතොට!U86)</f>
        <v>0</v>
      </c>
      <c r="CI37" s="184">
        <f>SUM(සොරණාතොට!V61,සොරණාතොට!V75,සොරණාතොට!V76,සොරණාතොට!V77,සොරණාතොට!V78,සොරණාතොට!V79,සොරණාතොට!V80,සොරණාතොට!V81,සොරණාතොට!V82,සොරණාතොට!V83,සොරණාතොට!V84,සොරණාතොට!V85,සොරණාතොට!V86)</f>
        <v>0</v>
      </c>
      <c r="CJ37" s="184">
        <f>SUM(සොරණාතොට!W61,සොරණාතොට!W75,සොරණාතොට!W76,සොරණාතොට!W77,සොරණාතොට!W78,සොරණාතොට!W79,සොරණාතොට!W80,සොරණාතොට!W81,සොරණාතොට!W82,සොරණාතොට!W83,සොරණාතොට!W84,සොරණාතොට!W85,සොරණාතොට!W86)</f>
        <v>0</v>
      </c>
      <c r="CK37" s="184">
        <f>SUM(සොරණාතොට!X61,සොරණාතොට!X75,සොරණාතොට!X76,සොරණාතොට!X77,සොරණාතොට!X78,සොරණාතොට!X79,සොරණාතොට!X80,සොරණාතොට!X81,සොරණාතොට!X82,සොරණාතොට!X83,සොරණාතොට!X84,සොරණාතොට!X85,සොරණාතොට!X86)</f>
        <v>0</v>
      </c>
      <c r="CL37" s="184">
        <f>SUM(සොරණාතොට!Y61,සොරණාතොට!Y75,සොරණාතොට!Y76,සොරණාතොට!Y77,සොරණාතොට!Y78,සොරණාතොට!Y79,සොරණාතොට!Y80,සොරණාතොට!Y81,සොරණාතොට!Y82,සොරණාතොට!Y83,සොරණාතොට!Y84,සොරණාතොට!Y85,සොරණාතොට!Y86)</f>
        <v>0</v>
      </c>
      <c r="CN37" s="184">
        <v>11</v>
      </c>
      <c r="CO37" s="778"/>
      <c r="CP37" s="346" t="s">
        <v>107</v>
      </c>
      <c r="CQ37" s="350">
        <f t="shared" si="82"/>
        <v>15</v>
      </c>
      <c r="CR37" s="352">
        <f>SUM(පස්සර!J236,පස්සර!J237,පස්සර!J238,පස්සර!J239,පස්සර!J240,පස්සර!J241,පස්සර!J242,පස්සර!J243,පස්සර!J244,පස්සර!J245,පස්සර!J246,පස්සර!J247,පස්සර!J248,පස්සර!J249,පස්සර!J250)/1000000</f>
        <v>7.5</v>
      </c>
      <c r="CS37" s="233">
        <f>SUM(පස්සර!M236,පස්සර!M237,පස්සර!M238,පස්සර!M239,පස්සර!M240,පස්සර!M241,පස්සර!M242,පස්සර!M243,පස්සර!M244,පස්සර!M245,පස්සර!M246,පස්සර!M247,පස්සර!M248,පස්සර!M249,පස්සර!M250)/1000000</f>
        <v>0</v>
      </c>
      <c r="CT37" s="184">
        <f>SUM(පස්සර!O236,පස්සර!O237,පස්සර!O238,පස්සර!O239,පස්සර!O240,පස්සර!O241,පස්සර!O242,පස්සර!O243,පස්සර!O244,පස්සර!O245,පස්සර!O246,පස්සර!O247,පස්සර!O248,පස්සර!O249,පස්සර!O250)</f>
        <v>14</v>
      </c>
      <c r="CU37" s="184">
        <f>SUM(පස්සර!P236,පස්සර!P237,පස්සර!P238,පස්සර!P239,පස්සර!P240,පස්සර!P241,පස්සර!P242,පස්සර!P243,පස්සර!P244,පස්සර!P245,පස්සර!P246,පස්සර!P247,පස්සර!P248,පස්සර!P249,පස්සර!P250)</f>
        <v>1</v>
      </c>
      <c r="CV37" s="184">
        <f>SUM(පස්සර!Q236,පස්සර!Q237,පස්සර!Q238,පස්සර!Q239,පස්සර!Q240,පස්සර!Q241,පස්සර!Q242,පස්සර!Q243,පස්සර!Q244,පස්සර!Q245,පස්සර!Q246,පස්සර!Q247,පස්සර!Q248,පස්සර!Q249,පස්සර!Q250)</f>
        <v>0</v>
      </c>
      <c r="CW37" s="184">
        <f>SUM(පස්සර!R236,පස්සර!R237,පස්සර!R238,පස්සර!R239,පස්සර!R240,පස්සර!R241,පස්සර!R242,පස්සර!R243,පස්සර!R244,පස්සර!R245,පස්සර!R246,පස්සර!R247,පස්සර!R248,පස්සර!R249,පස්සර!R250)</f>
        <v>0</v>
      </c>
      <c r="CX37" s="184">
        <f>SUM(පස්සර!S236,පස්සර!S237,පස්සර!S238,පස්සර!S239,පස්සර!S240,පස්සර!S241,පස්සර!S242,පස්සර!S243,පස්සර!S244,පස්සර!S245,පස්සර!S246,පස්සර!S247,පස්සර!S248,පස්සර!S249,පස්සර!S250)</f>
        <v>0</v>
      </c>
      <c r="CY37" s="184">
        <f>SUM(පස්සර!T236,පස්සර!T237,පස්සර!T238,පස්සර!T239,පස්සර!T240,පස්සර!T241,පස්සර!T242,පස්සර!T243,පස්සර!T244,පස්සර!T245,පස්සර!T246,පස්සර!T247,පස්සර!T248,පස්සර!T249,පස්සර!T250)</f>
        <v>0</v>
      </c>
      <c r="CZ37" s="184">
        <f>SUM(පස්සර!U236,පස්සර!U237,පස්සර!U238,පස්සර!U239,පස්සර!U240,පස්සර!U241,පස්සර!U242,පස්සර!U243,පස්සර!U244,පස්සර!U245,පස්සර!U246,පස්සර!U247,පස්සර!U248,පස්සර!U249,පස්සර!U250)</f>
        <v>0</v>
      </c>
      <c r="DA37" s="184">
        <f>SUM(පස්සර!V236,පස්සර!V237,පස්සර!V238,පස්සර!V239,පස්සර!V240,පස්සර!V241,පස්සර!V242,පස්සර!V243,පස්සර!V244,පස්සර!V245,පස්සර!V246,පස්සර!V247,පස්සර!V248,පස්සර!V249,පස්සර!V250)</f>
        <v>0</v>
      </c>
      <c r="DB37" s="184">
        <f>SUM(පස්සර!W236,පස්සර!W237,පස්සර!W238,පස්සර!W239,පස්සර!W240,පස්සර!W241,පස්සර!W242,පස්සර!W243,පස්සර!W244,පස්සර!W245,පස්සර!W246,පස්සර!W247,පස්සර!W248,පස්සර!W249,පස්සර!W250)</f>
        <v>0</v>
      </c>
      <c r="DC37" s="184">
        <f>SUM(පස්සර!X236,පස්සර!X237,පස්සර!X238,පස්සර!X239,පස්සර!X240,පස්සර!X241,පස්සර!X242,පස්සර!X243,පස්සර!X244,පස්සර!X245,පස්සර!X246,පස්සර!X247,පස්සර!X248,පස්සර!X249,පස්සර!X250)</f>
        <v>0</v>
      </c>
      <c r="DD37" s="184">
        <f>SUM(පස්සර!Y236,පස්සර!Y237,පස්සර!Y238,පස්සර!Y239,පස්සර!Y240,පස්සර!Y241,පස්සර!Y242,පස්සර!Y243,පස්සර!Y244,පස්සර!Y245,පස්සර!Y246,පස්සර!Y247,පස්සර!Y248,පස්සර!Y249,පස්සර!Y250)</f>
        <v>0</v>
      </c>
      <c r="DF37" s="184">
        <v>11</v>
      </c>
      <c r="DG37" s="778"/>
      <c r="DH37" s="346" t="s">
        <v>107</v>
      </c>
      <c r="DI37" s="350">
        <f t="shared" si="83"/>
        <v>13</v>
      </c>
      <c r="DJ37" s="352">
        <f>SUM(ලුණුගල!J185,ලුණුගල!J186,ලුණුගල!J187,ලුණුගල!J188,ලුණුගල!J189,ලුණුගල!J190,ලුණුගල!J191,ලුණුගල!J192,ලුණුගල!J193,ලුණුගල!J194,ලුණුගල!J195,ලුණුගල!J196,ලුණුගල!J197)/1000000</f>
        <v>6.5</v>
      </c>
      <c r="DK37" s="233">
        <f>SUM(ලුණුගල!M185,ලුණුගල!M186,ලුණුගල!M187,ලුණුගල!M188,ලුණුගල!M189,ලුණුගල!M190,ලුණුගල!M191,ලුණුගල!M192,ලුණුගල!M193,ලුණුගල!M194,ලුණුගල!M195,ලුණුගල!M196,ලුණුගල!M197)/1000000</f>
        <v>0</v>
      </c>
      <c r="DL37" s="184">
        <f>SUM(ලුණුගල!O185,ලුණුගල!O186,ලුණුගල!O187,ලුණුගල!O188,ලුණුගල!O189,ලුණුගල!O190,ලුණුගල!O191,ලුණුගල!O192,ලුණුගල!O193,ලුණුගල!O194,ලුණුගල!O195,ලුණුගල!O196,ලුණුගල!O197)</f>
        <v>13</v>
      </c>
      <c r="DM37" s="184">
        <f>SUM(ලුණුගල!P185,ලුණුගල!P186,ලුණුගල!P187,ලුණුගල!P188,ලුණුගල!P189,ලුණුගල!P190,ලුණුගල!P191,ලුණුගල!P192,ලුණුගල!P193,ලුණුගල!P194,ලුණුගල!P195,ලුණුගල!P196,ලුණුගල!P197)</f>
        <v>0</v>
      </c>
      <c r="DN37" s="184">
        <f>SUM(ලුණුගල!Q185,ලුණුගල!Q186,ලුණුගල!Q187,ලුණුගල!Q188,ලුණුගල!Q189,ලුණුගල!Q190,ලුණුගල!Q191,ලුණුගල!Q192,ලුණුගල!Q193,ලුණුගල!Q194,ලුණුගල!Q195,ලුණුගල!Q196,ලුණුගල!Q197)</f>
        <v>0</v>
      </c>
      <c r="DO37" s="184">
        <f>SUM(ලුණුගල!R185,ලුණුගල!R186,ලුණුගල!R187,ලුණුගල!R188,ලුණුගල!R189,ලුණුගල!R190,ලුණුගල!R191,ලුණුගල!R192,ලුණුගල!R193,ලුණුගල!R194,ලුණුගල!R195,ලුණුගල!R196,ලුණුගල!R197)</f>
        <v>0</v>
      </c>
      <c r="DP37" s="184">
        <f>SUM(ලුණුගල!S185,ලුණුගල!S186,ලුණුගල!S187,ලුණුගල!S188,ලුණුගල!S189,ලුණුගල!S190,ලුණුගල!S191,ලුණුගල!S192,ලුණුගල!S193,ලුණුගල!S194,ලුණුගල!S195,ලුණුගල!S196,ලුණුගල!S197)</f>
        <v>0</v>
      </c>
      <c r="DQ37" s="184">
        <f>SUM(ලුණුගල!T185,ලුණුගල!T186,ලුණුගල!T187,ලුණුගල!T188,ලුණුගල!T189,ලුණුගල!T190,ලුණුගල!T191,ලුණුගල!T192,ලුණුගල!T193,ලුණුගල!T194,ලුණුගල!T195,ලුණුගල!T196,ලුණුගල!T197)</f>
        <v>0</v>
      </c>
      <c r="DR37" s="184">
        <f>SUM(ලුණුගල!U185,ලුණුගල!U186,ලුණුගල!U187,ලුණුගල!U188,ලුණුගල!U189,ලුණුගල!U190,ලුණුගල!U191,ලුණුගල!U192,ලුණුගල!U193,ලුණුගල!U194,ලුණුගල!U195,ලුණුගල!U196,ලුණුගල!U197)</f>
        <v>0</v>
      </c>
      <c r="DS37" s="184">
        <f>SUM(ලුණුගල!V185,ලුණුගල!V186,ලුණුගල!V187,ලුණුගල!V188,ලුණුගල!V189,ලුණුගල!V190,ලුණුගල!V191,ලුණුගල!V192,ලුණුගල!V193,ලුණුගල!V194,ලුණුගල!V195,ලුණුගල!V196,ලුණුගල!V197)</f>
        <v>0</v>
      </c>
      <c r="DT37" s="184">
        <f>SUM(ලුණුගල!W185,ලුණුගල!W186,ලුණුගල!W187,ලුණුගල!W188,ලුණුගල!W189,ලුණුගල!W190,ලුණුගල!W191,ලුණුගල!W192,ලුණුගල!W193,ලුණුගල!W194,ලුණුගල!W195,ලුණුගල!W196,ලුණුගල!W197)</f>
        <v>0</v>
      </c>
      <c r="DU37" s="184">
        <f>SUM(ලුණුගල!X185,ලුණුගල!X186,ලුණුගල!X187,ලුණුගල!X188,ලුණුගල!X189,ලුණුගල!X190,ලුණුගල!X191,ලුණුගල!X192,ලුණුගල!X193,ලුණුගල!X194,ලුණුගල!X195,ලුණුගල!X196,ලුණුගල!X197)</f>
        <v>0</v>
      </c>
      <c r="DV37" s="184">
        <f>SUM(ලුණුගල!Y185,ලුණුගල!Y186,ලුණුගල!Y187,ලුණුගල!Y188,ලුණුගල!Y189,ලුණුගල!Y190,ලුණුගල!Y191,ලුණුගල!Y192,ලුණුගල!Y193,ලුණුගල!Y194,ලුණුගල!Y195,ලුණුගල!Y196,ලුණුගල!Y197)</f>
        <v>0</v>
      </c>
      <c r="DX37" s="184">
        <v>11</v>
      </c>
      <c r="DY37" s="778"/>
      <c r="DZ37" s="346" t="s">
        <v>107</v>
      </c>
      <c r="EA37" s="350">
        <f t="shared" si="84"/>
        <v>36</v>
      </c>
      <c r="EB37" s="350">
        <f>SUM(බදුල්ල!J216,බදුල්ල!J283,බදුල්ල!J284,බදුල්ල!J285,බදුල්ල!J286,බදුල්ල!J287,බදුල්ල!J288,බදුල්ල!J289,බදුල්ල!J290,බදුල්ල!J291,බදුල්ල!J292,බදුල්ල!J293,බදුල්ල!J294,බදුල්ල!J295,බදුල්ල!J296,බදුල්ල!J297,බදුල්ල!J298,බදුල්ල!J299,බදුල්ල!J300,බදුල්ල!J301,බදුල්ල!J302,බදුල්ල!J303,බදුල්ල!J304,බදුල්ල!J305,බදුල්ල!J306,බදුල්ල!J307,බදුල්ල!J308,බදුල්ල!J309,බදුල්ල!J310,බදුල්ල!J311,බදුල්ල!J312,බදුල්ල!J313,බදුල්ල!J314,බදුල්ල!J315,බදුල්ල!J316,බදුල්ල!J317)/1000000</f>
        <v>18</v>
      </c>
      <c r="EC37" s="184">
        <f>SUM(බදුල්ල!M216,බදුල්ල!M283,බදුල්ල!M284,බදුල්ල!M285,බදුල්ල!M286,බදුල්ල!M287,බදුල්ල!M288,බදුල්ල!M289,බදුල්ල!M290,බදුල්ල!M291,බදුල්ල!M292,බදුල්ල!M293,බදුල්ල!M294,බදුල්ල!M295,බදුල්ල!M296,බදුල්ල!M297,බදුල්ල!M298,බදුල්ල!M299,බදුල්ල!M300,බදුල්ල!M301,බදුල්ල!M302,බදුල්ල!M303,බදුල්ල!M304,බදුල්ල!M305,බදුල්ල!M306,බදුල්ල!M307,බදුල්ල!M308,බදුල්ල!M309,බදුල්ල!M310,බදුල්ල!M311,බදුල්ල!M312,බදුල්ල!M313,බදුල්ල!M314,බදුල්ල!M315,බදුල්ල!M316,බදුල්ල!M317)/1000000</f>
        <v>0</v>
      </c>
      <c r="ED37" s="184">
        <f>SUM(බදුල්ල!O216,බදුල්ල!O283,බදුල්ල!O284,බදුල්ල!O285,බදුල්ල!O286,බදුල්ල!O287,බදුල්ල!O288,බදුල්ල!O289,බදුල්ල!O290,බදුල්ල!O291,බදුල්ල!O292,බදුල්ල!O293,බදුල්ල!O294,බදුල්ල!O295,බදුල්ල!O296,බදුල්ල!O297,බදුල්ල!O298,බදුල්ල!O299,බදුල්ල!O300,බදුල්ල!O301,බදුල්ල!O302,බදුල්ල!O303,බදුල්ල!O304,බදුල්ල!O305,බදුල්ල!O306,බදුල්ල!O307,බදුල්ල!O308,බදුල්ල!O309,බදුල්ල!O310,බදුල්ල!O311,බදුල්ල!O312,බදුල්ල!O313,බදුල්ල!O314,බදුල්ල!O315,බදුල්ල!O316,බදුල්ල!O317)</f>
        <v>34</v>
      </c>
      <c r="EE37" s="184">
        <f>SUM(බදුල්ල!P216,බදුල්ල!P283,බදුල්ල!P284,බදුල්ල!P285,බදුල්ල!P286,බදුල්ල!P287,බදුල්ල!P288,බදුල්ල!P289,බදුල්ල!P290,බදුල්ල!P291,බදුල්ල!P292,බදුල්ල!P293,බදුල්ල!P294,බදුල්ල!P295,බදුල්ල!P296,බදුල්ල!P297,බදුල්ල!P298,බදුල්ල!P299,බදුල්ල!P300,බදුල්ල!P301,බදුල්ල!P302,බදුල්ල!P303,බදුල්ල!P304,බදුල්ල!P305,බදුල්ල!P306,බදුල්ල!P307,බදුල්ල!P308,බදුල්ල!P309,බදුල්ල!P310,බදුල්ල!P311,බදුල්ල!P312,බදුල්ල!P313,බදුල්ල!P314,බදුල්ල!P315,බදුල්ල!P316,බදුල්ල!P317)</f>
        <v>2</v>
      </c>
      <c r="EF37" s="184">
        <f>SUM(බදුල්ල!Q216,බදුල්ල!Q283,බදුල්ල!Q284,බදුල්ල!Q285,බදුල්ල!Q286,බදුල්ල!Q287,බදුල්ල!Q288,බදුල්ල!Q289,බදුල්ල!Q290,බදුල්ල!Q291,බදුල්ල!Q292,බදුල්ල!Q293,බදුල්ල!Q294,බදුල්ල!Q295,බදුල්ල!Q296,බදුල්ල!Q297,බදුල්ල!Q298,බදුල්ල!Q299,බදුල්ල!Q300,බදුල්ල!Q301,බදුල්ල!Q302,බදුල්ල!Q303,බදුල්ල!Q304,බදුල්ල!Q305,බදුල්ල!Q306,බදුල්ල!Q307,බදුල්ල!Q308,බදුල්ල!Q309,බදුල්ල!Q310,බදුල්ල!Q311,බදුල්ල!Q312,බදුල්ල!Q313,බදුල්ල!Q314,බදුල්ල!Q315,බදුල්ල!Q316,බදුල්ල!Q317)</f>
        <v>0</v>
      </c>
      <c r="EG37" s="184">
        <f>SUM(බදුල්ල!R216,බදුල්ල!R283,බදුල්ල!R284,බදුල්ල!R285,බදුල්ල!R286,බදුල්ල!R287,බදුල්ල!R288,බදුල්ල!R289,බදුල්ල!R290,බදුල්ල!R291,බදුල්ල!R292,බදුල්ල!R293,බදුල්ල!R294,බදුල්ල!R295,බදුල්ල!R296,බදුල්ල!R297,බදුල්ල!R298,බදුල්ල!R299,බදුල්ල!R300,බදුල්ල!R301,බදුල්ල!R302,බදුල්ල!R303,බදුල්ල!R304,බදුල්ල!R305,බදුල්ල!R306,බදුල්ල!R307,බදුල්ල!R308,බදුල්ල!R309,බදුල්ල!R310,බදුල්ල!R311,බදුල්ල!R312,බදුල්ල!R313,බදුල්ල!R314,බදුල්ල!R315,බදුල්ල!R316,බදුල්ල!R317)</f>
        <v>0</v>
      </c>
      <c r="EH37" s="184">
        <f>SUM(බදුල්ල!S216,බදුල්ල!S283,බදුල්ල!S284,බදුල්ල!S285,බදුල්ල!S286,බදුල්ල!S287,බදුල්ල!S288,බදුල්ල!S289,බදුල්ල!S290,බදුල්ල!S291,බදුල්ල!S292,බදුල්ල!S293,බදුල්ල!S294,බදුල්ල!S295,බදුල්ල!S296,බදුල්ල!S297,බදුල්ල!S298,බදුල්ල!S299,බදුල්ල!S300,බදුල්ල!S301,බදුල්ල!S302,බදුල්ල!S303,බදුල්ල!S304,බදුල්ල!S305,බදුල්ල!S306,බදුල්ල!S307,බදුල්ල!S308,බදුල්ල!S309,බදුල්ල!S310,බදුල්ල!S311,බදුල්ල!S312,බදුල්ල!S313,බදුල්ල!S314,බදුල්ල!S315,බදුල්ල!S316,බදුල්ල!S317)</f>
        <v>0</v>
      </c>
      <c r="EI37" s="184">
        <f>SUM(බදුල්ල!T216,බදුල්ල!T283,බදුල්ල!T284,බදුල්ල!T285,බදුල්ල!T286,බදුල්ල!T287,බදුල්ල!T288,බදුල්ල!T289,බදුල්ල!T290,බදුල්ල!T291,බදුල්ල!T292,බදුල්ල!T293,බදුල්ල!T294,බදුල්ල!T295,බදුල්ල!T296,බදුල්ල!T297,බදුල්ල!T298,බදුල්ල!T299,බදුල්ල!T300,බදුල්ල!T301,බදුල්ල!T302,බදුල්ල!T303,බදුල්ල!T304,බදුල්ල!T305,බදුල්ල!T306,බදුල්ල!T307,බදුල්ල!T308,බදුල්ල!T309,බදුල්ල!T310,බදුල්ල!T311,බදුල්ල!T312,බදුල්ල!T313,බදුල්ල!T314,බදුල්ල!T315,බදුල්ල!T316,බදුල්ල!T317)</f>
        <v>0</v>
      </c>
      <c r="EJ37" s="184">
        <f>SUM(බදුල්ල!U216,බදුල්ල!U283,බදුල්ල!U284,බදුල්ල!U285,බදුල්ල!U286,බදුල්ල!U287,බදුල්ල!U288,බදුල්ල!U289,බදුල්ල!U290,බදුල්ල!U291,බදුල්ල!U292,බදුල්ල!U293,බදුල්ල!U294,බදුල්ල!U295,බදුල්ල!U296,බදුල්ල!U297,බදුල්ල!U298,බදුල්ල!U299,බදුල්ල!U300,බදුල්ල!U301,බදුල්ල!U302,බදුල්ල!U303,බදුල්ල!U304,බදුල්ල!U305,බදුල්ල!U306,බදුල්ල!U307,බදුල්ල!U308,බදුල්ල!U309,බදුල්ල!U310,බදුල්ල!U311,බදුල්ල!U312,බදුල්ල!U313,බදුල්ල!U314,බදුල්ල!U315,බදුල්ල!U316,බදුල්ල!U317)</f>
        <v>0</v>
      </c>
      <c r="EK37" s="184">
        <f>SUM(බදුල්ල!V216,බදුල්ල!V283,බදුල්ල!V284,බදුල්ල!V285,බදුල්ල!V286,බදුල්ල!V287,බදුල්ල!V288,බදුල්ල!V289,බදුල්ල!V290,බදුල්ල!V291,බදුල්ල!V292,බදුල්ල!V293,බදුල්ල!V294,බදුල්ල!V295,බදුල්ල!V296,බදුල්ල!V297,බදුල්ල!V298,බදුල්ල!V299,බදුල්ල!V300,බදුල්ල!V301,බදුල්ල!V302,බදුල්ල!V303,බදුල්ල!V304,බදුල්ල!V305,බදුල්ල!V306,බදුල්ල!V307,බදුල්ල!V308,බදුල්ල!V309,බදුල්ල!V310,බදුල්ල!V311,බදුල්ල!V312,බදුල්ල!V313,බදුල්ල!V314,බදුල්ල!V315,බදුල්ල!V316,බදුල්ල!V317)</f>
        <v>0</v>
      </c>
      <c r="EL37" s="184">
        <f>SUM(බදුල්ල!W216,බදුල්ල!W283,බදුල්ල!W284,බදුල්ල!W285,බදුල්ල!W286,බදුල්ල!W287,බදුල්ල!W288,බදුල්ල!W289,බදුල්ල!W290,බදුල්ල!W291,බදුල්ල!W292,බදුල්ල!W293,බදුල්ල!W294,බදුල්ල!W295,බදුල්ල!W296,බදුල්ල!W297,බදුල්ල!W298,බදුල්ල!W299,බදුල්ල!W300,බදුල්ල!W301,බදුල්ල!W302,බදුල්ල!W303,බදුල්ල!W304,බදුල්ල!W305,බදුල්ල!W306,බදුල්ල!W307,බදුල්ල!W308,බදුල්ල!W309,බදුල්ල!W310,බදුල්ල!W311,බදුල්ල!W312,බදුල්ල!W313,බදුල්ල!W314,බදුල්ල!W315,බදුල්ල!W316,බදුල්ල!W317)</f>
        <v>0</v>
      </c>
      <c r="EM37" s="184">
        <f>SUM(බදුල්ල!X216,බදුල්ල!X283,බදුල්ල!X284,බදුල්ල!X285,බදුල්ල!X286,බදුල්ල!X287,බදුල්ල!X288,බදුල්ල!X289,බදුල්ල!X290,බදුල්ල!X291,බදුල්ල!X292,බදුල්ල!X293,බදුල්ල!X294,බදුල්ල!X295,බදුල්ල!X296,බදුල්ල!X297,බදුල්ල!X298,බදුල්ල!X299,බදුල්ල!X300,බදුල්ල!X301,බදුල්ල!X302,බදුල්ල!X303,බදුල්ල!X304,බදුල්ල!X305,බදුල්ල!X306,බදුල්ල!X307,බදුල්ල!X308,බදුල්ල!X309,බදුල්ල!X310,බදුල්ල!X311,බදුල්ල!X312,බදුල්ල!X313,බදුල්ල!X314,බදුල්ල!X315,බදුල්ල!X316,බදුල්ල!X317)</f>
        <v>0</v>
      </c>
      <c r="EN37" s="184">
        <f>SUM(බදුල්ල!Y216,බදුල්ල!Y283,බදුල්ල!Y284,බදුල්ල!Y285,බදුල්ල!Y286,බදුල්ල!Y287,බදුල්ල!Y288,බදුල්ල!Y289,බදුල්ල!Y290,බදුල්ල!Y291,බදුල්ල!Y292,බදුල්ල!Y293,බදුල්ල!Y294,බදුල්ල!Y295,බදුල්ල!Y296,බදුල්ල!Y297,බදුල්ල!Y298,බදුල්ල!Y299,බදුල්ල!Y300,බදුල්ල!Y301,බදුල්ල!Y302,බදුල්ල!Y303,බදුල්ල!Y304,බදුල්ල!Y305,බදුල්ල!Y306,බදුල්ල!Y307,බදුල්ල!Y308,බදුල්ල!Y309,බදුල්ල!Y310,බදුල්ල!Y311,බදුල්ල!Y312,බදුල්ල!Y313,බදුල්ල!Y314,බදුල්ල!Y315,බදුල්ල!Y316,බදුල්ල!Y317)</f>
        <v>0</v>
      </c>
      <c r="EP37" s="184">
        <v>11</v>
      </c>
      <c r="EQ37" s="778"/>
      <c r="ER37" s="346" t="s">
        <v>107</v>
      </c>
      <c r="ES37" s="350">
        <f t="shared" si="85"/>
        <v>8</v>
      </c>
      <c r="ET37" s="352">
        <f>SUM(හාලිඇල!J153,හාලිඇල!J154,හාලිඇල!J155,හාලිඇල!J156,හාලිඇල!J157,හාලිඇල!J158,හාලිඇල!J159,හාලිඇල!J160)/1000000</f>
        <v>4</v>
      </c>
      <c r="EU37" s="233">
        <f>SUM(හාලිඇල!M153,හාලිඇල!M154,හාලිඇල!M155,හාලිඇල!M156,හාලිඇල!M157,හාලිඇල!M158,හාලිඇල!M159,හාලිඇල!M160)/1000000</f>
        <v>0</v>
      </c>
      <c r="EV37" s="184">
        <f>SUM(හාලිඇල!O153,හාලිඇල!O154,හාලිඇල!O155,හාලිඇල!O156,හාලිඇල!O157,හාලිඇල!O158,හාලිඇල!O159,හාලිඇල!O160)</f>
        <v>8</v>
      </c>
      <c r="EW37" s="184">
        <f>SUM(හාලිඇල!P153,හාලිඇල!P154,හාලිඇල!P155,හාලිඇල!P156,හාලිඇල!P157,හාලිඇල!P158,හාලිඇල!P159,හාලිඇල!P160)</f>
        <v>0</v>
      </c>
      <c r="EX37" s="184">
        <f>SUM(හාලිඇල!Q153,හාලිඇල!Q154,හාලිඇල!Q155,හාලිඇල!Q156,හාලිඇල!Q157,හාලිඇල!Q158,හාලිඇල!Q159,හාලිඇල!Q160)</f>
        <v>0</v>
      </c>
      <c r="EY37" s="184">
        <f>SUM(හාලිඇල!R153,හාලිඇල!R154,හාලිඇල!R155,හාලිඇල!R156,හාලිඇල!R157,හාලිඇල!R158,හාලිඇල!R159,හාලිඇල!R160)</f>
        <v>0</v>
      </c>
      <c r="EZ37" s="184">
        <f>SUM(හාලිඇල!S153,හාලිඇල!S154,හාලිඇල!S155,හාලිඇල!S156,හාලිඇල!S157,හාලිඇල!S158,හාලිඇල!S159,හාලිඇල!S160)</f>
        <v>0</v>
      </c>
      <c r="FA37" s="184">
        <f>SUM(හාලිඇල!T153,හාලිඇල!T154,හාලිඇල!T155,හාලිඇල!T156,හාලිඇල!T157,හාලිඇල!T158,හාලිඇල!T159,හාලිඇල!T160)</f>
        <v>0</v>
      </c>
      <c r="FB37" s="184">
        <f>SUM(හාලිඇල!U153,හාලිඇල!U154,හාලිඇල!U155,හාලිඇල!U156,හාලිඇල!U157,හාලිඇල!U158,හාලිඇල!U159,හාලිඇල!U160)</f>
        <v>0</v>
      </c>
      <c r="FC37" s="184">
        <f>SUM(හාලිඇල!V153,හාලිඇල!V154,හාලිඇල!V155,හාලිඇල!V156,හාලිඇල!V157,හාලිඇල!V158,හාලිඇල!V159,හාලිඇල!V160)</f>
        <v>0</v>
      </c>
      <c r="FD37" s="184">
        <f>SUM(හාලිඇල!W153,හාලිඇල!W154,හාලිඇල!W155,හාලිඇල!W156,හාලිඇල!W157,හාලිඇල!W158,හාලිඇල!W159,හාලිඇල!W160)</f>
        <v>0</v>
      </c>
      <c r="FE37" s="184">
        <f>SUM(හාලිඇල!X153,හාලිඇල!X154,හාලිඇල!X155,හාලිඇල!X156,හාලිඇල!X157,හාලිඇල!X158,හාලිඇල!X159,හාලිඇල!X160)</f>
        <v>0</v>
      </c>
      <c r="FF37" s="184">
        <f>SUM(හාලිඇල!Y153,හාලිඇල!Y154,හාලිඇල!Y155,හාලිඇල!Y156,හාලිඇල!Y157,හාලිඇල!Y158,හාලිඇල!Y159,හාලිඇල!Y160)</f>
        <v>0</v>
      </c>
      <c r="FH37" s="184">
        <v>11</v>
      </c>
      <c r="FI37" s="778"/>
      <c r="FJ37" s="346" t="s">
        <v>107</v>
      </c>
      <c r="FK37" s="350">
        <f t="shared" si="86"/>
        <v>0</v>
      </c>
      <c r="FL37" s="346"/>
      <c r="FM37" s="184"/>
      <c r="FN37" s="233"/>
      <c r="FO37" s="233"/>
      <c r="FP37" s="233"/>
      <c r="FQ37" s="233"/>
      <c r="FR37" s="233"/>
      <c r="FS37" s="233"/>
      <c r="FT37" s="233"/>
      <c r="FU37" s="233"/>
      <c r="FV37" s="233"/>
      <c r="FW37" s="233"/>
      <c r="FX37" s="233"/>
      <c r="FZ37" s="184">
        <v>11</v>
      </c>
      <c r="GA37" s="778"/>
      <c r="GB37" s="346" t="s">
        <v>107</v>
      </c>
      <c r="GC37" s="350">
        <f t="shared" si="87"/>
        <v>5</v>
      </c>
      <c r="GD37" s="350">
        <f>SUM(වැලිමඩ!J248,වැලිමඩ!J249,වැලිමඩ!J250,වැලිමඩ!J251,වැලිමඩ!J252)/1000000</f>
        <v>2.5</v>
      </c>
      <c r="GE37" s="184">
        <f>SUM(වැලිමඩ!M248,වැලිමඩ!M249,වැලිමඩ!M250,වැලිමඩ!M251,වැලිමඩ!M252)/1000000</f>
        <v>0</v>
      </c>
      <c r="GF37" s="184">
        <f>SUM(වැලිමඩ!O248,වැලිමඩ!O249,වැලිමඩ!O250,වැලිමඩ!O251,වැලිමඩ!O252)</f>
        <v>5</v>
      </c>
      <c r="GG37" s="184">
        <f>SUM(වැලිමඩ!P248,වැලිමඩ!P249,වැලිමඩ!P250,වැලිමඩ!P251,වැලිමඩ!P252)</f>
        <v>0</v>
      </c>
      <c r="GH37" s="184">
        <f>SUM(වැලිමඩ!Q248,වැලිමඩ!Q249,වැලිමඩ!Q250,වැලිමඩ!Q251,වැලිමඩ!Q252)</f>
        <v>0</v>
      </c>
      <c r="GI37" s="184">
        <f>SUM(වැලිමඩ!R248,වැලිමඩ!R249,වැලිමඩ!R250,වැලිමඩ!R251,වැලිමඩ!R252)</f>
        <v>0</v>
      </c>
      <c r="GJ37" s="184">
        <f>SUM(වැලිමඩ!S248,වැලිමඩ!S249,වැලිමඩ!S250,වැලිමඩ!S251,වැලිමඩ!S252)</f>
        <v>0</v>
      </c>
      <c r="GK37" s="184">
        <f>SUM(වැලිමඩ!T248,වැලිමඩ!T249,වැලිමඩ!T250,වැලිමඩ!T251,වැලිමඩ!T252)</f>
        <v>0</v>
      </c>
      <c r="GL37" s="184">
        <f>SUM(වැලිමඩ!U248,වැලිමඩ!U249,වැලිමඩ!U250,වැලිමඩ!U251,වැලිමඩ!U252)</f>
        <v>0</v>
      </c>
      <c r="GM37" s="184">
        <f>SUM(වැලිමඩ!V248,වැලිමඩ!V249,වැලිමඩ!V250,වැලිමඩ!V251,වැලිමඩ!V252)</f>
        <v>0</v>
      </c>
      <c r="GN37" s="184">
        <f>SUM(වැලිමඩ!W248,වැලිමඩ!W249,වැලිමඩ!W250,වැලිමඩ!W251,වැලිමඩ!W252)</f>
        <v>0</v>
      </c>
      <c r="GO37" s="184">
        <f>SUM(වැලිමඩ!X248,වැලිමඩ!X249,වැලිමඩ!X250,වැලිමඩ!X251,වැලිමඩ!X252)</f>
        <v>0</v>
      </c>
      <c r="GP37" s="184">
        <f>SUM(වැලිමඩ!Y248,වැලිමඩ!Y249,වැලිමඩ!Y250,වැලිමඩ!Y251,වැලිමඩ!Y252)</f>
        <v>0</v>
      </c>
      <c r="GR37" s="184">
        <v>11</v>
      </c>
      <c r="GS37" s="778"/>
      <c r="GT37" s="346" t="s">
        <v>107</v>
      </c>
      <c r="GU37" s="350">
        <f t="shared" si="88"/>
        <v>26</v>
      </c>
      <c r="GV37" s="346">
        <f>SUM(බණ්ඩාරවෙල!J105,බණ්ඩාරවෙල!J146,බණ්ඩාරවෙල!J152,බණ්ඩාරවෙල!J171,බණ්ඩාරවෙල!J172,බණ්ඩාරවෙල!J173,බණ්ඩාරවෙල!J174,බණ්ඩාරවෙල!J175,බණ්ඩාරවෙල!J176,බණ්ඩාරවෙල!J177,බණ්ඩාරවෙල!J178,බණ්ඩාරවෙල!J179,බණ්ඩාරවෙල!J180,බණ්ඩාරවෙල!J181,බණ්ඩාරවෙල!J182,බණ්ඩාරවෙල!J183,බණ්ඩාරවෙල!J184,බණ්ඩාරවෙල!J185,බණ්ඩාරවෙල!J186,බණ්ඩාරවෙල!J187,බණ්ඩාරවෙල!J188,බණ්ඩාරවෙල!J189,බණ්ඩාරවෙල!J190,බණ්ඩාරවෙල!J191,බණ්ඩාරවෙල!J192,බණ්ඩාරවෙල!J193)/1000000</f>
        <v>6.45</v>
      </c>
      <c r="GW37" s="233">
        <f>SUM(බණ්ඩාරවෙල!M105,බණ්ඩාරවෙල!M146,බණ්ඩාරවෙල!M152,බණ්ඩාරවෙල!M171,බණ්ඩාරවෙල!M172,බණ්ඩාරවෙල!M173,බණ්ඩාරවෙල!M174,බණ්ඩාරවෙල!M175,බණ්ඩාරවෙල!M176,බණ්ඩාරවෙල!M177,බණ්ඩාරවෙල!M178,බණ්ඩාරවෙල!M179,බණ්ඩාරවෙල!M180,බණ්ඩාරවෙල!M181,බණ්ඩාරවෙල!M182,බණ්ඩාරවෙල!M183,බණ්ඩාරවෙල!M184,බණ්ඩාරවෙල!M185,බණ්ඩාරවෙල!M186,බණ්ඩාරවෙල!M187,බණ්ඩාරවෙල!M188,බණ්ඩාරවෙල!M189,බණ්ඩාරවෙල!M190,බණ්ඩාරවෙල!M191,බණ්ඩාරවෙල!M192,බණ්ඩාරවෙල!M193)/1000000</f>
        <v>0</v>
      </c>
      <c r="GX37" s="184">
        <f>SUM(බණ්ඩාරවෙල!O105,බණ්ඩාරවෙල!O146,බණ්ඩාරවෙල!O152,බණ්ඩාරවෙල!O171,බණ්ඩාරවෙල!O172,බණ්ඩාරවෙල!O173,බණ්ඩාරවෙල!O174,බණ්ඩාරවෙල!O175,බණ්ඩාරවෙල!O176,බණ්ඩාරවෙල!O177,බණ්ඩාරවෙල!O178,බණ්ඩාරවෙල!O179,බණ්ඩාරවෙල!O180,බණ්ඩාරවෙල!O181,බණ්ඩාරවෙල!O182,බණ්ඩාරවෙල!O183,බණ්ඩාරවෙල!O184,බණ්ඩාරවෙල!O185,බණ්ඩාරවෙල!O186,බණ්ඩාරවෙල!O187,බණ්ඩාරවෙල!O188,බණ්ඩාරවෙල!O189,බණ්ඩාරවෙල!O190,බණ්ඩාරවෙල!O191,බණ්ඩාරවෙල!O192,බණ්ඩාරවෙල!O193)</f>
        <v>18</v>
      </c>
      <c r="GY37" s="184">
        <f>SUM(බණ්ඩාරවෙල!P105,බණ්ඩාරවෙල!P146,බණ්ඩාරවෙල!P152,බණ්ඩාරවෙල!P171,බණ්ඩාරවෙල!P172,බණ්ඩාරවෙල!P173,බණ්ඩාරවෙල!P174,බණ්ඩාරවෙල!P175,බණ්ඩාරවෙල!P176,බණ්ඩාරවෙල!P177,බණ්ඩාරවෙල!P178,බණ්ඩාරවෙල!P179,බණ්ඩාරවෙල!P180,බණ්ඩාරවෙල!P181,බණ්ඩාරවෙල!P182,බණ්ඩාරවෙල!P183,බණ්ඩාරවෙල!P184,බණ්ඩාරවෙල!P185,බණ්ඩාරවෙල!P186,බණ්ඩාරවෙල!P187,බණ්ඩාරවෙල!P188,බණ්ඩාරවෙල!P189,බණ්ඩාරවෙල!P190,බණ්ඩාරවෙල!P191,බණ්ඩාරවෙල!P192,බණ්ඩාරවෙල!P193)</f>
        <v>8</v>
      </c>
      <c r="GZ37" s="184">
        <f>SUM(බණ්ඩාරවෙල!Q105,බණ්ඩාරවෙල!Q146,බණ්ඩාරවෙල!Q152,බණ්ඩාරවෙල!Q171,බණ්ඩාරවෙල!Q172,බණ්ඩාරවෙල!Q173,බණ්ඩාරවෙල!Q174,බණ්ඩාරවෙල!Q175,බණ්ඩාරවෙල!Q176,බණ්ඩාරවෙල!Q177,බණ්ඩාරවෙල!Q178,බණ්ඩාරවෙල!Q179,බණ්ඩාරවෙල!Q180,බණ්ඩාරවෙල!Q181,බණ්ඩාරවෙල!Q182,බණ්ඩාරවෙල!Q183,බණ්ඩාරවෙල!Q184,බණ්ඩාරවෙල!Q185,බණ්ඩාරවෙල!Q186,බණ්ඩාරවෙල!Q187,බණ්ඩාරවෙල!Q188,බණ්ඩාරවෙල!Q189,බණ්ඩාරවෙල!Q190,බණ්ඩාරවෙල!Q191,බණ්ඩාරවෙල!Q192,බණ්ඩාරවෙල!Q193)</f>
        <v>0</v>
      </c>
      <c r="HA37" s="184">
        <f>SUM(බණ්ඩාරවෙල!R105,බණ්ඩාරවෙල!R146,බණ්ඩාරවෙල!R152,බණ්ඩාරවෙල!R171,බණ්ඩාරවෙල!R172,බණ්ඩාරවෙල!R173,බණ්ඩාරවෙල!R174,බණ්ඩාරවෙල!R175,බණ්ඩාරවෙල!R176,බණ්ඩාරවෙල!R177,බණ්ඩාරවෙල!R178,බණ්ඩාරවෙල!R179,බණ්ඩාරවෙල!R180,බණ්ඩාරවෙල!R181,බණ්ඩාරවෙල!R182,බණ්ඩාරවෙල!R183,බණ්ඩාරවෙල!R184,බණ්ඩාරවෙල!R185,බණ්ඩාරවෙල!R186,බණ්ඩාරවෙල!R187,බණ්ඩාරවෙල!R188,බණ්ඩාරවෙල!R189,බණ්ඩාරවෙල!R190,බණ්ඩාරවෙල!R191,බණ්ඩාරවෙල!R192,බණ්ඩාරවෙල!R193)</f>
        <v>0</v>
      </c>
      <c r="HB37" s="184">
        <f>SUM(බණ්ඩාරවෙල!S105,බණ්ඩාරවෙල!S146,බණ්ඩාරවෙල!S152,බණ්ඩාරවෙල!S171,බණ්ඩාරවෙල!S172,බණ්ඩාරවෙල!S173,බණ්ඩාරවෙල!S174,බණ්ඩාරවෙල!S175,බණ්ඩාරවෙල!S176,බණ්ඩාරවෙල!S177,බණ්ඩාරවෙල!S178,බණ්ඩාරවෙල!S179,බණ්ඩාරවෙල!S180,බණ්ඩාරවෙල!S181,බණ්ඩාරවෙල!S182,බණ්ඩාරවෙල!S183,බණ්ඩාරවෙල!S184,බණ්ඩාරවෙල!S185,බණ්ඩාරවෙල!S186,බණ්ඩාරවෙල!S187,බණ්ඩාරවෙල!S188,බණ්ඩාරවෙල!S189,බණ්ඩාරවෙල!S190,බණ්ඩාරවෙල!S191,බණ්ඩාරවෙල!S192,බණ්ඩාරවෙල!S193)</f>
        <v>0</v>
      </c>
      <c r="HC37" s="184">
        <f>SUM(බණ්ඩාරවෙල!T105,බණ්ඩාරවෙල!T146,බණ්ඩාරවෙල!T152,බණ්ඩාරවෙල!T171,බණ්ඩාරවෙල!T172,බණ්ඩාරවෙල!T173,බණ්ඩාරවෙල!T174,බණ්ඩාරවෙල!T175,බණ්ඩාරවෙල!T176,බණ්ඩාරවෙල!T177,බණ්ඩාරවෙල!T178,බණ්ඩාරවෙල!T179,බණ්ඩාරවෙල!T180,බණ්ඩාරවෙල!T181,බණ්ඩාරවෙල!T182,බණ්ඩාරවෙල!T183,බණ්ඩාරවෙල!T184,බණ්ඩාරවෙල!T185,බණ්ඩාරවෙල!T186,බණ්ඩාරවෙල!T187,බණ්ඩාරවෙල!T188,බණ්ඩාරවෙල!T189,බණ්ඩාරවෙල!T190,බණ්ඩාරවෙල!T191,බණ්ඩාරවෙල!T192,බණ්ඩාරවෙල!T193)</f>
        <v>0</v>
      </c>
      <c r="HD37" s="184">
        <f>SUM(බණ්ඩාරවෙල!U105,බණ්ඩාරවෙල!U146,බණ්ඩාරවෙල!U152,බණ්ඩාරවෙල!U171,බණ්ඩාරවෙල!U172,බණ්ඩාරවෙල!U173,බණ්ඩාරවෙල!U174,බණ්ඩාරවෙල!U175,බණ්ඩාරවෙල!U176,බණ්ඩාරවෙල!U177,බණ්ඩාරවෙල!U178,බණ්ඩාරවෙල!U179,බණ්ඩාරවෙල!U180,බණ්ඩාරවෙල!U181,බණ්ඩාරවෙල!U182,බණ්ඩාරවෙල!U183,බණ්ඩාරවෙල!U184,බණ්ඩාරවෙල!U185,බණ්ඩාරවෙල!U186,බණ්ඩාරවෙල!U187,බණ්ඩාරවෙල!U188,බණ්ඩාරවෙල!U189,බණ්ඩාරවෙල!U190,බණ්ඩාරවෙල!U191,බණ්ඩාරවෙල!U192,බණ්ඩාරවෙල!U193)</f>
        <v>0</v>
      </c>
      <c r="HE37" s="184">
        <f>SUM(බණ්ඩාරවෙල!V105,බණ්ඩාරවෙල!V146,බණ්ඩාරවෙල!V152,බණ්ඩාරවෙල!V171,බණ්ඩාරවෙල!V172,බණ්ඩාරවෙල!V173,බණ්ඩාරවෙල!V174,බණ්ඩාරවෙල!V175,බණ්ඩාරවෙල!V176,බණ්ඩාරවෙල!V177,බණ්ඩාරවෙල!V178,බණ්ඩාරවෙල!V179,බණ්ඩාරවෙල!V180,බණ්ඩාරවෙල!V181,බණ්ඩාරවෙල!V182,බණ්ඩාරවෙල!V183,බණ්ඩාරවෙල!V184,බණ්ඩාරවෙල!V185,බණ්ඩාරවෙල!V186,බණ්ඩාරවෙල!V187,බණ්ඩාරවෙල!V188,බණ්ඩාරවෙල!V189,බණ්ඩාරවෙල!V190,බණ්ඩාරවෙල!V191,බණ්ඩාරවෙල!V192,බණ්ඩාරවෙල!V193)</f>
        <v>0</v>
      </c>
      <c r="HF37" s="184">
        <f>SUM(බණ්ඩාරවෙල!W105,බණ්ඩාරවෙල!W146,බණ්ඩාරවෙල!W152,බණ්ඩාරවෙල!W171,බණ්ඩාරවෙල!W172,බණ්ඩාරවෙල!W173,බණ්ඩාරවෙල!W174,බණ්ඩාරවෙල!W175,බණ්ඩාරවෙල!W176,බණ්ඩාරවෙල!W177,බණ්ඩාරවෙල!W178,බණ්ඩාරවෙල!W179,බණ්ඩාරවෙල!W180,බණ්ඩාරවෙල!W181,බණ්ඩාරවෙල!W182,බණ්ඩාරවෙල!W183,බණ්ඩාරවෙල!W184,බණ්ඩාරවෙල!W185,බණ්ඩාරවෙල!W186,බණ්ඩාරවෙල!W187,බණ්ඩාරවෙල!W188,බණ්ඩාරවෙල!W189,බණ්ඩාරවෙල!W190,බණ්ඩාරවෙල!W191,බණ්ඩාරවෙල!W192,බණ්ඩාරවෙල!W193)</f>
        <v>0</v>
      </c>
      <c r="HG37" s="184">
        <f>SUM(බණ්ඩාරවෙල!X105,බණ්ඩාරවෙල!X146,බණ්ඩාරවෙල!X152,බණ්ඩාරවෙල!X171,බණ්ඩාරවෙල!X172,බණ්ඩාරවෙල!X173,බණ්ඩාරවෙල!X174,බණ්ඩාරවෙල!X175,බණ්ඩාරවෙල!X176,බණ්ඩාරවෙල!X177,බණ්ඩාරවෙල!X178,බණ්ඩාරවෙල!X179,බණ්ඩාරවෙල!X180,බණ්ඩාරවෙල!X181,බණ්ඩාරවෙල!X182,බණ්ඩාරවෙල!X183,බණ්ඩාරවෙල!X184,බණ්ඩාරවෙල!X185,බණ්ඩාරවෙල!X186,බණ්ඩාරවෙල!X187,බණ්ඩාරවෙල!X188,බණ්ඩාරවෙල!X189,බණ්ඩාරවෙල!X190,බණ්ඩාරවෙල!X191,බණ්ඩාරවෙල!X192,බණ්ඩාරවෙල!X193)</f>
        <v>0</v>
      </c>
      <c r="HH37" s="184">
        <f>SUM(බණ්ඩාරවෙල!Y105,බණ්ඩාරවෙල!Y146,බණ්ඩාරවෙල!Y152,බණ්ඩාරවෙල!Y171,බණ්ඩාරවෙල!Y172,බණ්ඩාරවෙල!Y173,බණ්ඩාරවෙල!Y174,බණ්ඩාරවෙල!Y175,බණ්ඩාරවෙල!Y176,බණ්ඩාරවෙල!Y177,බණ්ඩාරවෙල!Y178,බණ්ඩාරවෙල!Y179,බණ්ඩාරවෙල!Y180,බණ්ඩාරවෙල!Y181,බණ්ඩාරවෙල!Y182,බණ්ඩාරවෙල!Y183,බණ්ඩාරවෙල!Y184,බණ්ඩාරවෙල!Y185,බණ්ඩාරවෙල!Y186,බණ්ඩාරවෙල!Y187,බණ්ඩාරවෙල!Y188,බණ්ඩාරවෙල!Y189,බණ්ඩාරවෙල!Y190,බණ්ඩාරවෙල!Y191,බණ්ඩාරවෙල!Y192,බණ්ඩාරවෙල!Y193)</f>
        <v>0</v>
      </c>
      <c r="HJ37" s="184">
        <v>11</v>
      </c>
      <c r="HK37" s="778"/>
      <c r="HL37" s="346" t="s">
        <v>107</v>
      </c>
      <c r="HM37" s="350" t="e">
        <f t="shared" si="89"/>
        <v>#REF!</v>
      </c>
      <c r="HN37" s="233" t="e">
        <f>SUM(ඇල්ල!#REF!,ඇල්ල!#REF!,ඇල්ල!#REF!,ඇල්ල!#REF!,ඇල්ල!#REF!,ඇල්ල!#REF!,ඇල්ල!#REF!)/1000000</f>
        <v>#REF!</v>
      </c>
      <c r="HO37" s="233" t="e">
        <f>SUM(ඇල්ල!#REF!,ඇල්ල!#REF!,ඇල්ල!#REF!,ඇල්ල!#REF!,ඇල්ල!#REF!,ඇල්ල!#REF!,ඇල්ල!#REF!)/1000000</f>
        <v>#REF!</v>
      </c>
      <c r="HP37" s="184" t="e">
        <f>SUM(ඇල්ල!#REF!,ඇල්ල!#REF!,ඇල්ල!#REF!,ඇල්ල!#REF!,ඇල්ල!#REF!,ඇල්ල!#REF!,ඇල්ල!#REF!)</f>
        <v>#REF!</v>
      </c>
      <c r="HQ37" s="184" t="e">
        <f>SUM(ඇල්ල!#REF!,ඇල්ල!#REF!,ඇල්ල!#REF!,ඇල්ල!#REF!,ඇල්ල!#REF!,ඇල්ල!#REF!,ඇල්ල!#REF!)</f>
        <v>#REF!</v>
      </c>
      <c r="HR37" s="184" t="e">
        <f>SUM(ඇල්ල!#REF!,ඇල්ල!#REF!,ඇල්ල!#REF!,ඇල්ල!#REF!,ඇල්ල!#REF!,ඇල්ල!#REF!,ඇල්ල!#REF!)</f>
        <v>#REF!</v>
      </c>
      <c r="HS37" s="184" t="e">
        <f>SUM(ඇල්ල!#REF!,ඇල්ල!#REF!,ඇල්ල!#REF!,ඇල්ල!#REF!,ඇල්ල!#REF!,ඇල්ල!#REF!,ඇල්ල!#REF!)</f>
        <v>#REF!</v>
      </c>
      <c r="HT37" s="184" t="e">
        <f>SUM(ඇල්ල!#REF!,ඇල්ල!#REF!,ඇල්ල!#REF!,ඇල්ල!#REF!,ඇල්ල!#REF!,ඇල්ල!#REF!,ඇල්ල!#REF!)</f>
        <v>#REF!</v>
      </c>
      <c r="HU37" s="184" t="e">
        <f>SUM(ඇල්ල!#REF!,ඇල්ල!#REF!,ඇල්ල!#REF!,ඇල්ල!#REF!,ඇල්ල!#REF!,ඇල්ල!#REF!,ඇල්ල!#REF!)</f>
        <v>#REF!</v>
      </c>
      <c r="HV37" s="184" t="e">
        <f>SUM(ඇල්ල!#REF!,ඇල්ල!#REF!,ඇල්ල!#REF!,ඇල්ල!#REF!,ඇල්ල!#REF!,ඇල්ල!#REF!,ඇල්ල!#REF!)</f>
        <v>#REF!</v>
      </c>
      <c r="HW37" s="184" t="e">
        <f>SUM(ඇල්ල!#REF!,ඇල්ල!#REF!,ඇල්ල!#REF!,ඇල්ල!#REF!,ඇල්ල!#REF!,ඇල්ල!#REF!,ඇල්ල!#REF!)</f>
        <v>#REF!</v>
      </c>
      <c r="HX37" s="184" t="e">
        <f>SUM(ඇල්ල!#REF!,ඇල්ල!#REF!,ඇල්ල!#REF!,ඇල්ල!#REF!,ඇල්ල!#REF!,ඇල්ල!#REF!,ඇල්ල!#REF!)</f>
        <v>#REF!</v>
      </c>
      <c r="HY37" s="184" t="e">
        <f>SUM(ඇල්ල!#REF!,ඇල්ල!#REF!,ඇල්ල!#REF!,ඇල්ල!#REF!,ඇල්ල!#REF!,ඇල්ල!#REF!,ඇල්ල!#REF!)</f>
        <v>#REF!</v>
      </c>
      <c r="HZ37" s="184" t="e">
        <f>SUM(ඇල්ල!#REF!,ඇල්ල!#REF!,ඇල්ල!#REF!,ඇල්ල!#REF!,ඇල්ල!#REF!,ඇල්ල!#REF!,ඇල්ල!#REF!)</f>
        <v>#REF!</v>
      </c>
      <c r="IB37" s="184">
        <v>11</v>
      </c>
      <c r="IC37" s="778"/>
      <c r="ID37" s="346" t="s">
        <v>107</v>
      </c>
      <c r="IE37" s="350">
        <f t="shared" si="90"/>
        <v>23</v>
      </c>
      <c r="IF37" s="346">
        <f>SUM(හපුතලේ!I130,හපුතලේ!I131,හපුතලේ!I132,හපුතලේ!I133,හපුතලේ!I134,හපුතලේ!I135,හපුතලේ!I136,හපුතලේ!I137,හපුතලේ!I138,හපුතලේ!I139,හපුතලේ!I140,හපුතලේ!I141,හපුතලේ!I142,හපුතලේ!I143,හපුතලේ!I144,හපුතලේ!I145,හපුතලේ!I146,හපුතලේ!I147,හපුතලේ!I148,හපුතලේ!I149,හපුතලේ!I150,හපුතලේ!I151,හපුතලේ!I152)/1000000</f>
        <v>11.5</v>
      </c>
      <c r="IG37" s="233">
        <f>SUM(හපුතලේ!L130,හපුතලේ!L131,හපුතලේ!L132,හපුතලේ!L133,හපුතලේ!L134,හපුතලේ!L135,හපුතලේ!L136,හපුතලේ!L137,හපුතලේ!L138,හපුතලේ!L139,හපුතලේ!L140,හපුතලේ!L141,හපුතලේ!L142,හපුතලේ!L143,හපුතලේ!L144,හපුතලේ!L145,හපුතලේ!L146,හපුතලේ!L147,හපුතලේ!L148,හපුතලේ!L149,හපුතලේ!L150,හපුතලේ!L151,හපුතලේ!L152)/1000000</f>
        <v>0</v>
      </c>
      <c r="IH37" s="184">
        <f>SUM(හපුතලේ!N130,හපුතලේ!N131,හපුතලේ!N132,හපුතලේ!N133,හපුතලේ!N134,හපුතලේ!N135,හපුතලේ!N136,හපුතලේ!N137,හපුතලේ!N138,හපුතලේ!N139,හපුතලේ!N140,හපුතලේ!N141,හපුතලේ!N142,හපුතලේ!N143,හපුතලේ!N144,හපුතලේ!N145,හපුතලේ!N146,හපුතලේ!N147,හපුතලේ!N148,හපුතලේ!N149,හපුතලේ!N150,හපුතලේ!N151,හපුතලේ!N152)</f>
        <v>23</v>
      </c>
      <c r="II37" s="184">
        <f>SUM(හපුතලේ!O130,හපුතලේ!O131,හපුතලේ!O132,හපුතලේ!O133,හපුතලේ!O134,හපුතලේ!O135,හපුතලේ!O136,හපුතලේ!O137,හපුතලේ!O138,හපුතලේ!O139,හපුතලේ!O140,හපුතලේ!O141,හපුතලේ!O142,හපුතලේ!O143,හපුතලේ!O144,හපුතලේ!O145,හපුතලේ!O146,හපුතලේ!O147,හපුතලේ!O148,හපුතලේ!O149,හපුතලේ!O150,හපුතලේ!O151,හපුතලේ!O152)</f>
        <v>0</v>
      </c>
      <c r="IJ37" s="184">
        <f>SUM(හපුතලේ!P130,හපුතලේ!P131,හපුතලේ!P132,හපුතලේ!P133,හපුතලේ!P134,හපුතලේ!P135,හපුතලේ!P136,හපුතලේ!P137,හපුතලේ!P138,හපුතලේ!P139,හපුතලේ!P140,හපුතලේ!P141,හපුතලේ!P142,හපුතලේ!P143,හපුතලේ!P144,හපුතලේ!P145,හපුතලේ!P146,හපුතලේ!P147,හපුතලේ!P148,හපුතලේ!P149,හපුතලේ!P150,හපුතලේ!P151,හපුතලේ!P152)</f>
        <v>0</v>
      </c>
      <c r="IK37" s="184">
        <f>SUM(හපුතලේ!Q130,හපුතලේ!Q131,හපුතලේ!Q132,හපුතලේ!Q133,හපුතලේ!Q134,හපුතලේ!Q135,හපුතලේ!Q136,හපුතලේ!Q137,හපුතලේ!Q138,හපුතලේ!Q139,හපුතලේ!Q140,හපුතලේ!Q141,හපුතලේ!Q142,හපුතලේ!Q143,හපුතලේ!Q144,හපුතලේ!Q145,හපුතලේ!Q146,හපුතලේ!Q147,හපුතලේ!Q148,හපුතලේ!Q149,හපුතලේ!Q150,හපුතලේ!Q151,හපුතලේ!Q152)</f>
        <v>0</v>
      </c>
      <c r="IL37" s="184">
        <f>SUM(හපුතලේ!R130,හපුතලේ!R131,හපුතලේ!R132,හපුතලේ!R133,හපුතලේ!R134,හපුතලේ!R135,හපුතලේ!R136,හපුතලේ!R137,හපුතලේ!R138,හපුතලේ!R139,හපුතලේ!R140,හපුතලේ!R141,හපුතලේ!R142,හපුතලේ!R143,හපුතලේ!R144,හපුතලේ!R145,හපුතලේ!R146,හපුතලේ!R147,හපුතලේ!R148,හපුතලේ!R149,හපුතලේ!R150,හපුතලේ!R151,හපුතලේ!R152)</f>
        <v>0</v>
      </c>
      <c r="IM37" s="184">
        <f>SUM(හපුතලේ!S130,හපුතලේ!S131,හපුතලේ!S132,හපුතලේ!S133,හපුතලේ!S134,හපුතලේ!S135,හපුතලේ!S136,හපුතලේ!S137,හපුතලේ!S138,හපුතලේ!S139,හපුතලේ!S140,හපුතලේ!S141,හපුතලේ!S142,හපුතලේ!S143,හපුතලේ!S144,හපුතලේ!S145,හපුතලේ!S146,හපුතලේ!S147,හපුතලේ!S148,හපුතලේ!S149,හපුතලේ!S150,හපුතලේ!S151,හපුතලේ!S152)</f>
        <v>0</v>
      </c>
      <c r="IN37" s="184">
        <f>SUM(හපුතලේ!T130,හපුතලේ!T131,හපුතලේ!T132,හපුතලේ!T133,හපුතලේ!T134,හපුතලේ!T135,හපුතලේ!T136,හපුතලේ!T137,හපුතලේ!T138,හපුතලේ!T139,හපුතලේ!T140,හපුතලේ!T141,හපුතලේ!T142,හපුතලේ!T143,හපුතලේ!T144,හපුතලේ!T145,හපුතලේ!T146,හපුතලේ!T147,හපුතලේ!T148,හපුතලේ!T149,හපුතලේ!T150,හපුතලේ!T151,හපුතලේ!T152)</f>
        <v>0</v>
      </c>
      <c r="IO37" s="184">
        <f>SUM(හපුතලේ!U130,හපුතලේ!U131,හපුතලේ!U132,හපුතලේ!U133,හපුතලේ!U134,හපුතලේ!U135,හපුතලේ!U136,හපුතලේ!U137,හපුතලේ!U138,හපුතලේ!U139,හපුතලේ!U140,හපුතලේ!U141,හපුතලේ!U142,හපුතලේ!U143,හපුතලේ!U144,හපුතලේ!U145,හපුතලේ!U146,හපුතලේ!U147,හපුතලේ!U148,හපුතලේ!U149,හපුතලේ!U150,හපුතලේ!U151,හපුතලේ!U152)</f>
        <v>0</v>
      </c>
      <c r="IP37" s="184">
        <f>SUM(හපුතලේ!V130,හපුතලේ!V131,හපුතලේ!V132,හපුතලේ!V133,හපුතලේ!V134,හපුතලේ!V135,හපුතලේ!V136,හපුතලේ!V137,හපුතලේ!V138,හපුතලේ!V139,හපුතලේ!V140,හපුතලේ!V141,හපුතලේ!V142,හපුතලේ!V143,හපුතලේ!V144,හපුතලේ!V145,හපුතලේ!V146,හපුතලේ!V147,හපුතලේ!V148,හපුතලේ!V149,හපුතලේ!V150,හපුතලේ!V151,හපුතලේ!V152)</f>
        <v>0</v>
      </c>
      <c r="IQ37" s="184">
        <f>SUM(හපුතලේ!W130,හපුතලේ!W131,හපුතලේ!W132,හපුතලේ!W133,හපුතලේ!W134,හපුතලේ!W135,හපුතලේ!W136,හපුතලේ!W137,හපුතලේ!W138,හපුතලේ!W139,හපුතලේ!W140,හපුතලේ!W141,හපුතලේ!W142,හපුතලේ!W143,හපුතලේ!W144,හපුතලේ!W145,හපුතලේ!W146,හපුතලේ!W147,හපුතලේ!W148,හපුතලේ!W149,හපුතලේ!W150,හපුතලේ!W151,හපුතලේ!W152)</f>
        <v>0</v>
      </c>
      <c r="IR37" s="184">
        <f>SUM(හපුතලේ!X130,හපුතලේ!X131,හපුතලේ!X132,හපුතලේ!X133,හපුතලේ!X134,හපුතලේ!X135,හපුතලේ!X136,හපුතලේ!X137,හපුතලේ!X138,හපුතලේ!X139,හපුතලේ!X140,හපුතලේ!X141,හපුතලේ!X142,හපුතලේ!X143,හපුතලේ!X144,හපුතලේ!X145,හපුතලේ!X146,හපුතලේ!X147,හපුතලේ!X148,හපුතලේ!X149,හපුතලේ!X150,හපුතලේ!X151,හපුතලේ!X152)</f>
        <v>0</v>
      </c>
      <c r="IT37" s="184">
        <v>11</v>
      </c>
      <c r="IU37" s="778"/>
      <c r="IV37" s="346" t="s">
        <v>107</v>
      </c>
      <c r="IW37" s="350">
        <f t="shared" si="91"/>
        <v>23</v>
      </c>
      <c r="IX37" s="352">
        <f>SUM(හල්දුම්මුල්ල!J105,හල්දුම්මුල්ල!J106,හල්දුම්මුල්ල!J107,හල්දුම්මුල්ල!J108,හල්දුම්මුල්ල!J154,හල්දුම්මුල්ල!J155,හල්දුම්මුල්ල!J156,හල්දුම්මුල්ල!J157,හල්දුම්මුල්ල!J158,හල්දුම්මුල්ල!J159,හල්දුම්මුල්ල!J160,හල්දුම්මුල්ල!J161,හල්දුම්මුල්ල!J162,හල්දුම්මුල්ල!J163,හල්දුම්මුල්ල!J164,හල්දුම්මුල්ල!J165,හල්දුම්මුල්ල!J166,හල්දුම්මුල්ල!J167,හල්දුම්මුල්ල!J168,හල්දුම්මුල්ල!J169,හල්දුම්මුල්ල!J170,හල්දුම්මුල්ල!J171,හල්දුම්මුල්ල!J172)/1000000</f>
        <v>11.5</v>
      </c>
      <c r="IY37" s="233">
        <f>SUM(හල්දුම්මුල්ල!M105,හල්දුම්මුල්ල!M106,හල්දුම්මුල්ල!M107,හල්දුම්මුල්ල!M108,හල්දුම්මුල්ල!M154,හල්දුම්මුල්ල!M155,හල්දුම්මුල්ල!M156,හල්දුම්මුල්ල!M157,හල්දුම්මුල්ල!M158,හල්දුම්මුල්ල!M159,හල්දුම්මුල්ල!M160,හල්දුම්මුල්ල!M161,හල්දුම්මුල්ල!M162,හල්දුම්මුල්ල!M163,හල්දුම්මුල්ල!M164,හල්දුම්මුල්ල!M165,හල්දුම්මුල්ල!M166,හල්දුම්මුල්ල!M167,හල්දුම්මුල්ල!M168,හල්දුම්මුල්ල!M169,හල්දුම්මුල්ල!M170,හල්දුම්මුල්ල!M171,හල්දුම්මුල්ල!M172)/1000000</f>
        <v>0</v>
      </c>
      <c r="IZ37" s="184">
        <f>SUM(හල්දුම්මුල්ල!O105,හල්දුම්මුල්ල!O106,හල්දුම්මුල්ල!O107,හල්දුම්මුල්ල!O108,හල්දුම්මුල්ල!O154,හල්දුම්මුල්ල!O155,හල්දුම්මුල්ල!O156,හල්දුම්මුල්ල!O157,හල්දුම්මුල්ල!O158,හල්දුම්මුල්ල!O159,හල්දුම්මුල්ල!O160,හල්දුම්මුල්ල!O161,හල්දුම්මුල්ල!O162,හල්දුම්මුල්ල!O163,හල්දුම්මුල්ල!O164,හල්දුම්මුල්ල!O165,හල්දුම්මුල්ල!O166,හල්දුම්මුල්ල!O167,හල්දුම්මුල්ල!O168,හල්දුම්මුල්ල!O169,හල්දුම්මුල්ල!O170,හල්දුම්මුල්ල!O171,හල්දුම්මුල්ල!O172)</f>
        <v>18</v>
      </c>
      <c r="JA37" s="184">
        <f>SUM(හල්දුම්මුල්ල!P105,හල්දුම්මුල්ල!P106,හල්දුම්මුල්ල!P107,හල්දුම්මුල්ල!P108,හල්දුම්මුල්ල!P154,හල්දුම්මුල්ල!P155,හල්දුම්මුල්ල!P156,හල්දුම්මුල්ල!P157,හල්දුම්මුල්ල!P158,හල්දුම්මුල්ල!P159,හල්දුම්මුල්ල!P160,හල්දුම්මුල්ල!P161,හල්දුම්මුල්ල!P162,හල්දුම්මුල්ල!P163,හල්දුම්මුල්ල!P164,හල්දුම්මුල්ල!P165,හල්දුම්මුල්ල!P166,හල්දුම්මුල්ල!P167,හල්දුම්මුල්ල!P168,හල්දුම්මුල්ල!P169,හල්දුම්මුල්ල!P170,හල්දුම්මුල්ල!P171,හල්දුම්මුල්ල!P172)</f>
        <v>4</v>
      </c>
      <c r="JB37" s="184">
        <f>SUM(හල්දුම්මුල්ල!Q105,හල්දුම්මුල්ල!Q106,හල්දුම්මුල්ල!Q107,හල්දුම්මුල්ල!Q108,හල්දුම්මුල්ල!Q154,හල්දුම්මුල්ල!Q155,හල්දුම්මුල්ල!Q156,හල්දුම්මුල්ල!Q157,හල්දුම්මුල්ල!Q158,හල්දුම්මුල්ල!Q159,හල්දුම්මුල්ල!Q160,හල්දුම්මුල්ල!Q161,හල්දුම්මුල්ල!Q162,හල්දුම්මුල්ල!Q163,හල්දුම්මුල්ල!Q164,හල්දුම්මුල්ල!Q165,හල්දුම්මුල්ල!Q166,හල්දුම්මුල්ල!Q167,හල්දුම්මුල්ල!Q168,හල්දුම්මුල්ල!Q169,හල්දුම්මුල්ල!Q170,හල්දුම්මුල්ල!Q171,හල්දුම්මුල්ල!Q172)</f>
        <v>0</v>
      </c>
      <c r="JC37" s="184">
        <f>SUM(හල්දුම්මුල්ල!R105,හල්දුම්මුල්ල!R106,හල්දුම්මුල්ල!R107,හල්දුම්මුල්ල!R108,හල්දුම්මුල්ල!R154,හල්දුම්මුල්ල!R155,හල්දුම්මුල්ල!R156,හල්දුම්මුල්ල!R157,හල්දුම්මුල්ල!R158,හල්දුම්මුල්ල!R159,හල්දුම්මුල්ල!R160,හල්දුම්මුල්ල!R161,හල්දුම්මුල්ල!R162,හල්දුම්මුල්ල!R163,හල්දුම්මුල්ල!R164,හල්දුම්මුල්ල!R165,හල්දුම්මුල්ල!R166,හල්දුම්මුල්ල!R167,හල්දුම්මුල්ල!R168,හල්දුම්මුල්ල!R169,හල්දුම්මුල්ල!R170,හල්දුම්මුල්ල!R171,හල්දුම්මුල්ල!R172)</f>
        <v>0</v>
      </c>
      <c r="JD37" s="184">
        <f>SUM(හල්දුම්මුල්ල!S105,හල්දුම්මුල්ල!S106,හල්දුම්මුල්ල!S107,හල්දුම්මුල්ල!S108,හල්දුම්මුල්ල!S154,හල්දුම්මුල්ල!S155,හල්දුම්මුල්ල!S156,හල්දුම්මුල්ල!S157,හල්දුම්මුල්ල!S158,හල්දුම්මුල්ල!S159,හල්දුම්මුල්ල!S160,හල්දුම්මුල්ල!S161,හල්දුම්මුල්ල!S162,හල්දුම්මුල්ල!S163,හල්දුම්මුල්ල!S164,හල්දුම්මුල්ල!S165,හල්දුම්මුල්ල!S166,හල්දුම්මුල්ල!S167,හල්දුම්මුල්ල!S168,හල්දුම්මුල්ල!S169,හල්දුම්මුල්ල!S170,හල්දුම්මුල්ල!S171,හල්දුම්මුල්ල!S172)</f>
        <v>0</v>
      </c>
      <c r="JE37" s="184">
        <f>SUM(හල්දුම්මුල්ල!T105,හල්දුම්මුල්ල!T106,හල්දුම්මුල්ල!T107,හල්දුම්මුල්ල!T108,හල්දුම්මුල්ල!T154,හල්දුම්මුල්ල!T155,හල්දුම්මුල්ල!T156,හල්දුම්මුල්ල!T157,හල්දුම්මුල්ල!T158,හල්දුම්මුල්ල!T159,හල්දුම්මුල්ල!T160,හල්දුම්මුල්ල!T161,හල්දුම්මුල්ල!T162,හල්දුම්මුල්ල!T163,හල්දුම්මුල්ල!T164,හල්දුම්මුල්ල!T165,හල්දුම්මුල්ල!T166,හල්දුම්මුල්ල!T167,හල්දුම්මුල්ල!T168,හල්දුම්මුල්ල!T169,හල්දුම්මුල්ල!T170,හල්දුම්මුල්ල!T171,හල්දුම්මුල්ල!T172)</f>
        <v>0</v>
      </c>
      <c r="JF37" s="184">
        <f>SUM(හල්දුම්මුල්ල!U105,හල්දුම්මුල්ල!U106,හල්දුම්මුල්ල!U107,හල්දුම්මුල්ල!U108,හල්දුම්මුල්ල!U154,හල්දුම්මුල්ල!U155,හල්දුම්මුල්ල!U156,හල්දුම්මුල්ල!U157,හල්දුම්මුල්ල!U158,හල්දුම්මුල්ල!U159,හල්දුම්මුල්ල!U160,හල්දුම්මුල්ල!U161,හල්දුම්මුල්ල!U162,හල්දුම්මුල්ල!U163,හල්දුම්මුල්ල!U164,හල්දුම්මුල්ල!U165,හල්දුම්මුල්ල!U166,හල්දුම්මුල්ල!U167,හල්දුම්මුල්ල!U168,හල්දුම්මුල්ල!U169,හල්දුම්මුල්ල!U170,හල්දුම්මුල්ල!U171,හල්දුම්මුල්ල!U172)</f>
        <v>1</v>
      </c>
      <c r="JG37" s="184">
        <f>SUM(හල්දුම්මුල්ල!V105,හල්දුම්මුල්ල!V106,හල්දුම්මුල්ල!V107,හල්දුම්මුල්ල!V108,හල්දුම්මුල්ල!V154,හල්දුම්මුල්ල!V155,හල්දුම්මුල්ල!V156,හල්දුම්මුල්ල!V157,හල්දුම්මුල්ල!V158,හල්දුම්මුල්ල!V159,හල්දුම්මුල්ල!V160,හල්දුම්මුල්ල!V161,හල්දුම්මුල්ල!V162,හල්දුම්මුල්ල!V163,හල්දුම්මුල්ල!V164,හල්දුම්මුල්ල!V165,හල්දුම්මුල්ල!V166,හල්දුම්මුල්ල!V167,හල්දුම්මුල්ල!V168,හල්දුම්මුල්ල!V169,හල්දුම්මුල්ල!V170,හල්දුම්මුල්ල!V171,හල්දුම්මුල්ල!V172)</f>
        <v>0</v>
      </c>
      <c r="JH37" s="184">
        <f>SUM(හල්දුම්මුල්ල!W105,හල්දුම්මුල්ල!W106,හල්දුම්මුල්ල!W107,හල්දුම්මුල්ල!W108,හල්දුම්මුල්ල!W154,හල්දුම්මුල්ල!W155,හල්දුම්මුල්ල!W156,හල්දුම්මුල්ල!W157,හල්දුම්මුල්ල!W158,හල්දුම්මුල්ල!W159,හල්දුම්මුල්ල!W160,හල්දුම්මුල්ල!W161,හල්දුම්මුල්ල!W162,හල්දුම්මුල්ල!W163,හල්දුම්මුල්ල!W164,හල්දුම්මුල්ල!W165,හල්දුම්මුල්ල!W166,හල්දුම්මුල්ල!W167,හල්දුම්මුල්ල!W168,හල්දුම්මුල්ල!W169,හල්දුම්මුල්ල!W170,හල්දුම්මුල්ල!W171,හල්දුම්මුල්ල!W172)</f>
        <v>0</v>
      </c>
      <c r="JI37" s="184">
        <f>SUM(හල්දුම්මුල්ල!X105,හල්දුම්මුල්ල!X106,හල්දුම්මුල්ල!X107,හල්දුම්මුල්ල!X108,හල්දුම්මුල්ල!X154,හල්දුම්මුල්ල!X155,හල්දුම්මුල්ල!X156,හල්දුම්මුල්ල!X157,හල්දුම්මුල්ල!X158,හල්දුම්මුල්ල!X159,හල්දුම්මුල්ල!X160,හල්දුම්මුල්ල!X161,හල්දුම්මුල්ල!X162,හල්දුම්මුල්ල!X163,හල්දුම්මුල්ල!X164,හල්දුම්මුල්ල!X165,හල්දුම්මුල්ල!X166,හල්දුම්මුල්ල!X167,හල්දුම්මුල්ල!X168,හල්දුම්මුල්ල!X169,හල්දුම්මුල්ල!X170,හල්දුම්මුල්ල!X171,හල්දුම්මුල්ල!X172)</f>
        <v>0</v>
      </c>
      <c r="JJ37" s="184">
        <f>SUM(හල්දුම්මුල්ල!Y105,හල්දුම්මුල්ල!Y106,හල්දුම්මුල්ල!Y107,හල්දුම්මුල්ල!Y108,හල්දුම්මුල්ල!Y154,හල්දුම්මුල්ල!Y155,හල්දුම්මුල්ල!Y156,හල්දුම්මුල්ල!Y157,හල්දුම්මුල්ල!Y158,හල්දුම්මුල්ල!Y159,හල්දුම්මුල්ල!Y160,හල්දුම්මුල්ල!Y161,හල්දුම්මුල්ල!Y162,හල්දුම්මුල්ල!Y163,හල්දුම්මුල්ල!Y164,හල්දුම්මුල්ල!Y165,හල්දුම්මුල්ල!Y166,හල්දුම්මුල්ල!Y167,හල්දුම්මුල්ල!Y168,හල්දුම්මුල්ල!Y169,හල්දුම්මුල්ල!Y170,හල්දුම්මුල්ල!Y171,හල්දුම්මුල්ල!Y172)</f>
        <v>1257</v>
      </c>
      <c r="JL37" s="184">
        <v>11</v>
      </c>
      <c r="JM37" s="778"/>
      <c r="JN37" s="346" t="s">
        <v>107</v>
      </c>
      <c r="JO37" s="350" t="e">
        <f t="shared" si="92"/>
        <v>#REF!</v>
      </c>
      <c r="JP37" s="350" t="e">
        <f t="shared" si="93"/>
        <v>#REF!</v>
      </c>
      <c r="JQ37" s="350" t="e">
        <f t="shared" si="94"/>
        <v>#REF!</v>
      </c>
      <c r="JR37" s="350" t="e">
        <f t="shared" si="95"/>
        <v>#REF!</v>
      </c>
      <c r="JS37" s="350" t="e">
        <f t="shared" si="96"/>
        <v>#REF!</v>
      </c>
      <c r="JT37" s="350" t="e">
        <f t="shared" si="97"/>
        <v>#REF!</v>
      </c>
      <c r="JU37" s="350" t="e">
        <f t="shared" si="98"/>
        <v>#REF!</v>
      </c>
      <c r="JV37" s="350" t="e">
        <f t="shared" si="99"/>
        <v>#REF!</v>
      </c>
      <c r="JW37" s="350" t="e">
        <f t="shared" si="100"/>
        <v>#REF!</v>
      </c>
      <c r="JX37" s="350" t="e">
        <f t="shared" si="101"/>
        <v>#REF!</v>
      </c>
      <c r="JY37" s="350" t="e">
        <f t="shared" si="102"/>
        <v>#REF!</v>
      </c>
      <c r="JZ37" s="350" t="e">
        <f t="shared" si="103"/>
        <v>#REF!</v>
      </c>
      <c r="KA37" s="350" t="e">
        <f t="shared" si="104"/>
        <v>#REF!</v>
      </c>
      <c r="KB37" s="350" t="e">
        <f t="shared" si="105"/>
        <v>#REF!</v>
      </c>
    </row>
    <row r="38" spans="2:300" s="234" customFormat="1" ht="27" customHeight="1">
      <c r="B38" s="783" t="s">
        <v>3100</v>
      </c>
      <c r="C38" s="784"/>
      <c r="D38" s="785"/>
      <c r="E38" s="350">
        <f>SUM(E27,E29,E30,E31,E32,E34,E35,E37)</f>
        <v>29</v>
      </c>
      <c r="F38" s="350">
        <f t="shared" ref="F38:R38" si="106">SUM(F27,F29,F30,F31,F32,F34,F35,F37)</f>
        <v>42.5</v>
      </c>
      <c r="G38" s="350">
        <f t="shared" si="106"/>
        <v>0</v>
      </c>
      <c r="H38" s="350">
        <f t="shared" si="106"/>
        <v>4</v>
      </c>
      <c r="I38" s="350">
        <f t="shared" si="106"/>
        <v>17</v>
      </c>
      <c r="J38" s="350">
        <f t="shared" si="106"/>
        <v>0</v>
      </c>
      <c r="K38" s="350">
        <f t="shared" si="106"/>
        <v>0</v>
      </c>
      <c r="L38" s="350">
        <f t="shared" si="106"/>
        <v>8</v>
      </c>
      <c r="M38" s="350">
        <f t="shared" si="106"/>
        <v>0</v>
      </c>
      <c r="N38" s="350">
        <f t="shared" si="106"/>
        <v>0</v>
      </c>
      <c r="O38" s="350">
        <f t="shared" si="106"/>
        <v>0</v>
      </c>
      <c r="P38" s="350">
        <f t="shared" si="106"/>
        <v>0</v>
      </c>
      <c r="Q38" s="350">
        <f t="shared" si="106"/>
        <v>0</v>
      </c>
      <c r="R38" s="350">
        <f t="shared" si="106"/>
        <v>1614</v>
      </c>
      <c r="T38" s="783" t="s">
        <v>3100</v>
      </c>
      <c r="U38" s="784"/>
      <c r="V38" s="785"/>
      <c r="W38" s="350">
        <f>SUM(W27,W29,W30,W31,W32,W34,W35,W37)</f>
        <v>38</v>
      </c>
      <c r="X38" s="350">
        <f t="shared" ref="X38:AJ38" si="107">SUM(X27,X29,X30,X31,X32,X34,X35,X37)</f>
        <v>57</v>
      </c>
      <c r="Y38" s="350">
        <f t="shared" si="107"/>
        <v>0</v>
      </c>
      <c r="Z38" s="350">
        <f t="shared" si="107"/>
        <v>11</v>
      </c>
      <c r="AA38" s="350">
        <f t="shared" si="107"/>
        <v>27</v>
      </c>
      <c r="AB38" s="350">
        <f t="shared" si="107"/>
        <v>0</v>
      </c>
      <c r="AC38" s="350">
        <f t="shared" si="107"/>
        <v>0</v>
      </c>
      <c r="AD38" s="350">
        <f t="shared" si="107"/>
        <v>0</v>
      </c>
      <c r="AE38" s="350">
        <f t="shared" si="107"/>
        <v>0</v>
      </c>
      <c r="AF38" s="350">
        <f t="shared" si="107"/>
        <v>0</v>
      </c>
      <c r="AG38" s="350">
        <f t="shared" si="107"/>
        <v>0</v>
      </c>
      <c r="AH38" s="350">
        <f t="shared" si="107"/>
        <v>0</v>
      </c>
      <c r="AI38" s="350">
        <f t="shared" si="107"/>
        <v>0</v>
      </c>
      <c r="AJ38" s="350">
        <f t="shared" si="107"/>
        <v>0</v>
      </c>
      <c r="AL38" s="783" t="s">
        <v>3100</v>
      </c>
      <c r="AM38" s="784"/>
      <c r="AN38" s="785"/>
      <c r="AO38" s="350">
        <f>SUM(AO27,AO29,AO30,AO31,AO32,AO34,AO35,AO37)</f>
        <v>28</v>
      </c>
      <c r="AP38" s="350">
        <f t="shared" ref="AP38:BB38" si="108">SUM(AP27,AP29,AP30,AP31,AP32,AP34,AP35,AP37)</f>
        <v>30.5</v>
      </c>
      <c r="AQ38" s="350">
        <f t="shared" si="108"/>
        <v>0</v>
      </c>
      <c r="AR38" s="350">
        <f t="shared" si="108"/>
        <v>5</v>
      </c>
      <c r="AS38" s="350">
        <f t="shared" si="108"/>
        <v>22</v>
      </c>
      <c r="AT38" s="350">
        <f t="shared" si="108"/>
        <v>0</v>
      </c>
      <c r="AU38" s="350">
        <f t="shared" si="108"/>
        <v>0</v>
      </c>
      <c r="AV38" s="350">
        <f t="shared" si="108"/>
        <v>0</v>
      </c>
      <c r="AW38" s="350">
        <f t="shared" si="108"/>
        <v>0</v>
      </c>
      <c r="AX38" s="350">
        <f t="shared" si="108"/>
        <v>0</v>
      </c>
      <c r="AY38" s="350">
        <f t="shared" si="108"/>
        <v>0</v>
      </c>
      <c r="AZ38" s="350">
        <f t="shared" si="108"/>
        <v>0</v>
      </c>
      <c r="BA38" s="350">
        <f t="shared" si="108"/>
        <v>1</v>
      </c>
      <c r="BB38" s="350">
        <f t="shared" si="108"/>
        <v>0</v>
      </c>
      <c r="BD38" s="783" t="s">
        <v>3100</v>
      </c>
      <c r="BE38" s="784"/>
      <c r="BF38" s="785"/>
      <c r="BG38" s="350">
        <f>SUM(BG27,BG29,BG30,BG31,BG32,BG34,BG35,BG37)</f>
        <v>22</v>
      </c>
      <c r="BH38" s="350">
        <f t="shared" ref="BH38:BT38" si="109">SUM(BH27,BH29,BH30,BH31,BH32,BH34,BH35,BH37)</f>
        <v>38.5</v>
      </c>
      <c r="BI38" s="350">
        <f t="shared" si="109"/>
        <v>0</v>
      </c>
      <c r="BJ38" s="350">
        <f t="shared" si="109"/>
        <v>9</v>
      </c>
      <c r="BK38" s="350">
        <f t="shared" si="109"/>
        <v>10</v>
      </c>
      <c r="BL38" s="350">
        <f t="shared" si="109"/>
        <v>0</v>
      </c>
      <c r="BM38" s="350">
        <f t="shared" si="109"/>
        <v>0</v>
      </c>
      <c r="BN38" s="350">
        <f t="shared" si="109"/>
        <v>0</v>
      </c>
      <c r="BO38" s="350">
        <f t="shared" si="109"/>
        <v>1</v>
      </c>
      <c r="BP38" s="350">
        <f t="shared" si="109"/>
        <v>1</v>
      </c>
      <c r="BQ38" s="350">
        <f t="shared" si="109"/>
        <v>0</v>
      </c>
      <c r="BR38" s="350">
        <f t="shared" si="109"/>
        <v>0</v>
      </c>
      <c r="BS38" s="350">
        <f t="shared" si="109"/>
        <v>1</v>
      </c>
      <c r="BT38" s="350">
        <f t="shared" si="109"/>
        <v>0</v>
      </c>
      <c r="BV38" s="783" t="s">
        <v>3100</v>
      </c>
      <c r="BW38" s="784"/>
      <c r="BX38" s="785"/>
      <c r="BY38" s="350">
        <f>SUM(BY27,BY29,BY30,BY31,BY32,BY34,BY35,BY37)</f>
        <v>44</v>
      </c>
      <c r="BZ38" s="350">
        <f t="shared" ref="BZ38:CL38" si="110">SUM(BZ27,BZ29,BZ30,BZ31,BZ32,BZ34,BZ35,BZ37)</f>
        <v>30.3</v>
      </c>
      <c r="CA38" s="350">
        <f t="shared" si="110"/>
        <v>0</v>
      </c>
      <c r="CB38" s="350">
        <f t="shared" si="110"/>
        <v>18</v>
      </c>
      <c r="CC38" s="350">
        <f t="shared" si="110"/>
        <v>13</v>
      </c>
      <c r="CD38" s="350">
        <f t="shared" si="110"/>
        <v>0</v>
      </c>
      <c r="CE38" s="350">
        <f t="shared" si="110"/>
        <v>0</v>
      </c>
      <c r="CF38" s="350">
        <f t="shared" si="110"/>
        <v>13</v>
      </c>
      <c r="CG38" s="350">
        <f t="shared" si="110"/>
        <v>0</v>
      </c>
      <c r="CH38" s="350">
        <f t="shared" si="110"/>
        <v>0</v>
      </c>
      <c r="CI38" s="350">
        <f t="shared" si="110"/>
        <v>0</v>
      </c>
      <c r="CJ38" s="350">
        <f t="shared" si="110"/>
        <v>0</v>
      </c>
      <c r="CK38" s="350">
        <f t="shared" si="110"/>
        <v>0</v>
      </c>
      <c r="CL38" s="350">
        <f t="shared" si="110"/>
        <v>0</v>
      </c>
      <c r="CN38" s="783" t="s">
        <v>3100</v>
      </c>
      <c r="CO38" s="784"/>
      <c r="CP38" s="785"/>
      <c r="CQ38" s="350">
        <f>SUM(CQ27,CQ29,CQ30,CQ31,CQ32,CQ34,CQ35,CQ37)</f>
        <v>70</v>
      </c>
      <c r="CR38" s="350">
        <f t="shared" ref="CR38:DD38" si="111">SUM(CR27,CR29,CR30,CR31,CR32,CR34,CR35,CR37)</f>
        <v>60</v>
      </c>
      <c r="CS38" s="350">
        <f t="shared" si="111"/>
        <v>0</v>
      </c>
      <c r="CT38" s="350">
        <f t="shared" si="111"/>
        <v>41</v>
      </c>
      <c r="CU38" s="350">
        <f t="shared" si="111"/>
        <v>16</v>
      </c>
      <c r="CV38" s="350">
        <f t="shared" si="111"/>
        <v>3</v>
      </c>
      <c r="CW38" s="350">
        <f t="shared" si="111"/>
        <v>6</v>
      </c>
      <c r="CX38" s="350">
        <f t="shared" si="111"/>
        <v>2</v>
      </c>
      <c r="CY38" s="350">
        <f t="shared" si="111"/>
        <v>0</v>
      </c>
      <c r="CZ38" s="350">
        <f t="shared" si="111"/>
        <v>0</v>
      </c>
      <c r="DA38" s="350">
        <f t="shared" si="111"/>
        <v>0</v>
      </c>
      <c r="DB38" s="350">
        <f t="shared" si="111"/>
        <v>0</v>
      </c>
      <c r="DC38" s="350">
        <f t="shared" si="111"/>
        <v>2</v>
      </c>
      <c r="DD38" s="350">
        <f t="shared" si="111"/>
        <v>570</v>
      </c>
      <c r="DF38" s="783" t="s">
        <v>3100</v>
      </c>
      <c r="DG38" s="784"/>
      <c r="DH38" s="785"/>
      <c r="DI38" s="350">
        <f>SUM(DI27,DI29,DI30,DI31,DI32,DI34,DI35,DI37)</f>
        <v>44</v>
      </c>
      <c r="DJ38" s="350">
        <f t="shared" ref="DJ38:DV38" si="112">SUM(DJ27,DJ29,DJ30,DJ31,DJ32,DJ34,DJ35,DJ37)</f>
        <v>32</v>
      </c>
      <c r="DK38" s="350">
        <f t="shared" si="112"/>
        <v>0</v>
      </c>
      <c r="DL38" s="350">
        <f t="shared" si="112"/>
        <v>41</v>
      </c>
      <c r="DM38" s="350">
        <f t="shared" si="112"/>
        <v>3</v>
      </c>
      <c r="DN38" s="350">
        <f t="shared" si="112"/>
        <v>0</v>
      </c>
      <c r="DO38" s="350">
        <f t="shared" si="112"/>
        <v>0</v>
      </c>
      <c r="DP38" s="350">
        <f t="shared" si="112"/>
        <v>0</v>
      </c>
      <c r="DQ38" s="350">
        <f t="shared" si="112"/>
        <v>0</v>
      </c>
      <c r="DR38" s="350">
        <f t="shared" si="112"/>
        <v>0</v>
      </c>
      <c r="DS38" s="350">
        <f t="shared" si="112"/>
        <v>0</v>
      </c>
      <c r="DT38" s="350">
        <f t="shared" si="112"/>
        <v>0</v>
      </c>
      <c r="DU38" s="350">
        <f t="shared" si="112"/>
        <v>0</v>
      </c>
      <c r="DV38" s="350">
        <f t="shared" si="112"/>
        <v>0</v>
      </c>
      <c r="DX38" s="783" t="s">
        <v>3100</v>
      </c>
      <c r="DY38" s="784"/>
      <c r="DZ38" s="785"/>
      <c r="EA38" s="350">
        <f>SUM(EA27,EA29,EA30,EA31,EA32,EA34,EA35,EA37)</f>
        <v>112</v>
      </c>
      <c r="EB38" s="350">
        <f t="shared" ref="EB38:EN38" si="113">SUM(EB27,EB29,EB30,EB31,EB32,EB34,EB35,EB37)</f>
        <v>90.6</v>
      </c>
      <c r="EC38" s="350">
        <f t="shared" si="113"/>
        <v>0</v>
      </c>
      <c r="ED38" s="350">
        <f t="shared" si="113"/>
        <v>73</v>
      </c>
      <c r="EE38" s="350">
        <f t="shared" si="113"/>
        <v>26</v>
      </c>
      <c r="EF38" s="350">
        <f t="shared" si="113"/>
        <v>0</v>
      </c>
      <c r="EG38" s="350">
        <f t="shared" si="113"/>
        <v>0</v>
      </c>
      <c r="EH38" s="350">
        <f t="shared" si="113"/>
        <v>5</v>
      </c>
      <c r="EI38" s="350">
        <f t="shared" si="113"/>
        <v>0</v>
      </c>
      <c r="EJ38" s="350">
        <f t="shared" si="113"/>
        <v>2</v>
      </c>
      <c r="EK38" s="350">
        <f t="shared" si="113"/>
        <v>0</v>
      </c>
      <c r="EL38" s="350">
        <f t="shared" si="113"/>
        <v>0</v>
      </c>
      <c r="EM38" s="350">
        <f t="shared" si="113"/>
        <v>6</v>
      </c>
      <c r="EN38" s="350">
        <f t="shared" si="113"/>
        <v>0</v>
      </c>
      <c r="EP38" s="783" t="s">
        <v>3100</v>
      </c>
      <c r="EQ38" s="784"/>
      <c r="ER38" s="785"/>
      <c r="ES38" s="350">
        <f>SUM(ES27,ES29,ES30,ES31,ES32,ES34,ES35,ES37)</f>
        <v>103</v>
      </c>
      <c r="ET38" s="350">
        <f t="shared" ref="ET38:FF38" si="114">SUM(ET27,ET29,ET30,ET31,ET32,ET34,ET35,ET37)</f>
        <v>99</v>
      </c>
      <c r="EU38" s="350">
        <f t="shared" si="114"/>
        <v>0</v>
      </c>
      <c r="EV38" s="350">
        <f t="shared" si="114"/>
        <v>95</v>
      </c>
      <c r="EW38" s="350">
        <f t="shared" si="114"/>
        <v>4</v>
      </c>
      <c r="EX38" s="350">
        <f t="shared" si="114"/>
        <v>0</v>
      </c>
      <c r="EY38" s="350">
        <f t="shared" si="114"/>
        <v>0</v>
      </c>
      <c r="EZ38" s="350">
        <f t="shared" si="114"/>
        <v>0</v>
      </c>
      <c r="FA38" s="350">
        <f t="shared" si="114"/>
        <v>0</v>
      </c>
      <c r="FB38" s="350">
        <f t="shared" si="114"/>
        <v>0</v>
      </c>
      <c r="FC38" s="350">
        <f t="shared" si="114"/>
        <v>1</v>
      </c>
      <c r="FD38" s="350">
        <f t="shared" si="114"/>
        <v>0</v>
      </c>
      <c r="FE38" s="350">
        <f t="shared" si="114"/>
        <v>3</v>
      </c>
      <c r="FF38" s="350">
        <f t="shared" si="114"/>
        <v>0</v>
      </c>
      <c r="FH38" s="783" t="s">
        <v>3100</v>
      </c>
      <c r="FI38" s="784"/>
      <c r="FJ38" s="785"/>
      <c r="FK38" s="350">
        <f>SUM(FK27,FK29,FK30,FK31,FK32,FK34,FK35,FK37)</f>
        <v>83</v>
      </c>
      <c r="FL38" s="350">
        <f t="shared" ref="FL38:FX38" si="115">SUM(FL27,FL29,FL30,FL31,FL32,FL34,FL35,FL37)</f>
        <v>100</v>
      </c>
      <c r="FM38" s="350">
        <f t="shared" si="115"/>
        <v>0</v>
      </c>
      <c r="FN38" s="350">
        <f t="shared" si="115"/>
        <v>52</v>
      </c>
      <c r="FO38" s="350">
        <f t="shared" si="115"/>
        <v>13</v>
      </c>
      <c r="FP38" s="350">
        <f t="shared" si="115"/>
        <v>0</v>
      </c>
      <c r="FQ38" s="350">
        <f t="shared" si="115"/>
        <v>0</v>
      </c>
      <c r="FR38" s="350">
        <f t="shared" si="115"/>
        <v>8</v>
      </c>
      <c r="FS38" s="350">
        <f t="shared" si="115"/>
        <v>0</v>
      </c>
      <c r="FT38" s="350">
        <f t="shared" si="115"/>
        <v>0</v>
      </c>
      <c r="FU38" s="350">
        <f t="shared" si="115"/>
        <v>0</v>
      </c>
      <c r="FV38" s="350">
        <f t="shared" si="115"/>
        <v>0</v>
      </c>
      <c r="FW38" s="350">
        <f t="shared" si="115"/>
        <v>10</v>
      </c>
      <c r="FX38" s="350">
        <f t="shared" si="115"/>
        <v>260</v>
      </c>
      <c r="FZ38" s="783" t="s">
        <v>3100</v>
      </c>
      <c r="GA38" s="784"/>
      <c r="GB38" s="785"/>
      <c r="GC38" s="350">
        <f>SUM(GC27,GC29,GC30,GC31,GC32,GC34,GC35,GC37)</f>
        <v>102</v>
      </c>
      <c r="GD38" s="350">
        <f t="shared" ref="GD38:GP38" si="116">SUM(GD27,GD29,GD30,GD31,GD32,GD34,GD35,GD37)</f>
        <v>99.5</v>
      </c>
      <c r="GE38" s="350">
        <f t="shared" si="116"/>
        <v>0</v>
      </c>
      <c r="GF38" s="350">
        <f t="shared" si="116"/>
        <v>72</v>
      </c>
      <c r="GG38" s="350">
        <f t="shared" si="116"/>
        <v>30</v>
      </c>
      <c r="GH38" s="350">
        <f t="shared" si="116"/>
        <v>0</v>
      </c>
      <c r="GI38" s="350">
        <f t="shared" si="116"/>
        <v>0</v>
      </c>
      <c r="GJ38" s="350">
        <f t="shared" si="116"/>
        <v>0</v>
      </c>
      <c r="GK38" s="350">
        <f t="shared" si="116"/>
        <v>0</v>
      </c>
      <c r="GL38" s="350">
        <f t="shared" si="116"/>
        <v>0</v>
      </c>
      <c r="GM38" s="350">
        <f t="shared" si="116"/>
        <v>0</v>
      </c>
      <c r="GN38" s="350">
        <f t="shared" si="116"/>
        <v>0</v>
      </c>
      <c r="GO38" s="350">
        <f t="shared" si="116"/>
        <v>0</v>
      </c>
      <c r="GP38" s="350">
        <f t="shared" si="116"/>
        <v>0</v>
      </c>
      <c r="GR38" s="783" t="s">
        <v>3100</v>
      </c>
      <c r="GS38" s="784"/>
      <c r="GT38" s="785"/>
      <c r="GU38" s="350">
        <f>SUM(GU27,GU29,GU30,GU31,GU32,GU34,GU35,GU37)</f>
        <v>95</v>
      </c>
      <c r="GV38" s="350">
        <f t="shared" ref="GV38:HH38" si="117">SUM(GV27,GV29,GV30,GV31,GV32,GV34,GV35,GV37)</f>
        <v>42.250000000000007</v>
      </c>
      <c r="GW38" s="350">
        <f t="shared" si="117"/>
        <v>0</v>
      </c>
      <c r="GX38" s="350">
        <f t="shared" si="117"/>
        <v>33</v>
      </c>
      <c r="GY38" s="350">
        <f t="shared" si="117"/>
        <v>40</v>
      </c>
      <c r="GZ38" s="350">
        <f t="shared" si="117"/>
        <v>0</v>
      </c>
      <c r="HA38" s="350">
        <f t="shared" si="117"/>
        <v>14</v>
      </c>
      <c r="HB38" s="350">
        <f t="shared" si="117"/>
        <v>8</v>
      </c>
      <c r="HC38" s="350">
        <f t="shared" si="117"/>
        <v>0</v>
      </c>
      <c r="HD38" s="350">
        <f t="shared" si="117"/>
        <v>0</v>
      </c>
      <c r="HE38" s="350">
        <f t="shared" si="117"/>
        <v>0</v>
      </c>
      <c r="HF38" s="350">
        <f t="shared" si="117"/>
        <v>0</v>
      </c>
      <c r="HG38" s="350">
        <f t="shared" si="117"/>
        <v>0</v>
      </c>
      <c r="HH38" s="350">
        <f t="shared" si="117"/>
        <v>0</v>
      </c>
      <c r="HJ38" s="783" t="s">
        <v>3100</v>
      </c>
      <c r="HK38" s="784"/>
      <c r="HL38" s="785"/>
      <c r="HM38" s="350" t="e">
        <f>SUM(HM27,HM29,HM30,HM31,HM32,HM34,HM35,HM37)</f>
        <v>#REF!</v>
      </c>
      <c r="HN38" s="350" t="e">
        <f t="shared" ref="HN38:HZ38" si="118">SUM(HN27,HN29,HN30,HN31,HN32,HN34,HN35,HN37)</f>
        <v>#REF!</v>
      </c>
      <c r="HO38" s="350" t="e">
        <f t="shared" si="118"/>
        <v>#REF!</v>
      </c>
      <c r="HP38" s="350" t="e">
        <f t="shared" si="118"/>
        <v>#REF!</v>
      </c>
      <c r="HQ38" s="350" t="e">
        <f t="shared" si="118"/>
        <v>#REF!</v>
      </c>
      <c r="HR38" s="350" t="e">
        <f t="shared" si="118"/>
        <v>#REF!</v>
      </c>
      <c r="HS38" s="350" t="e">
        <f t="shared" si="118"/>
        <v>#REF!</v>
      </c>
      <c r="HT38" s="350" t="e">
        <f t="shared" si="118"/>
        <v>#REF!</v>
      </c>
      <c r="HU38" s="350" t="e">
        <f t="shared" si="118"/>
        <v>#REF!</v>
      </c>
      <c r="HV38" s="350" t="e">
        <f t="shared" si="118"/>
        <v>#REF!</v>
      </c>
      <c r="HW38" s="350" t="e">
        <f t="shared" si="118"/>
        <v>#REF!</v>
      </c>
      <c r="HX38" s="350" t="e">
        <f t="shared" si="118"/>
        <v>#REF!</v>
      </c>
      <c r="HY38" s="350" t="e">
        <f t="shared" si="118"/>
        <v>#REF!</v>
      </c>
      <c r="HZ38" s="350" t="e">
        <f t="shared" si="118"/>
        <v>#REF!</v>
      </c>
      <c r="IB38" s="783" t="s">
        <v>3100</v>
      </c>
      <c r="IC38" s="784"/>
      <c r="ID38" s="785"/>
      <c r="IE38" s="350">
        <f>SUM(IE27,IE29,IE30,IE31,IE32,IE34,IE35,IE37)</f>
        <v>99</v>
      </c>
      <c r="IF38" s="350">
        <f t="shared" ref="IF38:IR38" si="119">SUM(IF27,IF29,IF30,IF31,IF32,IF34,IF35,IF37)</f>
        <v>53.5</v>
      </c>
      <c r="IG38" s="350">
        <f t="shared" si="119"/>
        <v>0</v>
      </c>
      <c r="IH38" s="350">
        <f t="shared" si="119"/>
        <v>82</v>
      </c>
      <c r="II38" s="350">
        <f t="shared" si="119"/>
        <v>17</v>
      </c>
      <c r="IJ38" s="350">
        <f t="shared" si="119"/>
        <v>0</v>
      </c>
      <c r="IK38" s="350">
        <f t="shared" si="119"/>
        <v>0</v>
      </c>
      <c r="IL38" s="350">
        <f t="shared" si="119"/>
        <v>0</v>
      </c>
      <c r="IM38" s="350">
        <f t="shared" si="119"/>
        <v>0</v>
      </c>
      <c r="IN38" s="350">
        <f t="shared" si="119"/>
        <v>0</v>
      </c>
      <c r="IO38" s="350">
        <f t="shared" si="119"/>
        <v>0</v>
      </c>
      <c r="IP38" s="350">
        <f t="shared" si="119"/>
        <v>0</v>
      </c>
      <c r="IQ38" s="350">
        <f t="shared" si="119"/>
        <v>0</v>
      </c>
      <c r="IR38" s="350">
        <f t="shared" si="119"/>
        <v>0</v>
      </c>
      <c r="IT38" s="783" t="s">
        <v>3100</v>
      </c>
      <c r="IU38" s="784"/>
      <c r="IV38" s="785"/>
      <c r="IW38" s="350">
        <f>SUM(IW27,IW29,IW30,IW31,IW32,IW34,IW35,IW37)</f>
        <v>85</v>
      </c>
      <c r="IX38" s="350">
        <f t="shared" ref="IX38:JJ38" si="120">SUM(IX27,IX29,IX30,IX31,IX32,IX34,IX35,IX37)</f>
        <v>43</v>
      </c>
      <c r="IY38" s="350">
        <f t="shared" si="120"/>
        <v>0</v>
      </c>
      <c r="IZ38" s="350">
        <f t="shared" si="120"/>
        <v>50</v>
      </c>
      <c r="JA38" s="350">
        <f t="shared" si="120"/>
        <v>25</v>
      </c>
      <c r="JB38" s="350">
        <f t="shared" si="120"/>
        <v>0</v>
      </c>
      <c r="JC38" s="350">
        <f t="shared" si="120"/>
        <v>0</v>
      </c>
      <c r="JD38" s="350">
        <f t="shared" si="120"/>
        <v>0</v>
      </c>
      <c r="JE38" s="350">
        <f t="shared" si="120"/>
        <v>0</v>
      </c>
      <c r="JF38" s="350">
        <f t="shared" si="120"/>
        <v>5</v>
      </c>
      <c r="JG38" s="350">
        <f t="shared" si="120"/>
        <v>0</v>
      </c>
      <c r="JH38" s="350">
        <f t="shared" si="120"/>
        <v>0</v>
      </c>
      <c r="JI38" s="350">
        <f t="shared" si="120"/>
        <v>5</v>
      </c>
      <c r="JJ38" s="350">
        <f t="shared" si="120"/>
        <v>4887</v>
      </c>
      <c r="JL38" s="783" t="s">
        <v>3100</v>
      </c>
      <c r="JM38" s="784"/>
      <c r="JN38" s="785"/>
      <c r="JO38" s="350" t="e">
        <f t="shared" si="92"/>
        <v>#REF!</v>
      </c>
      <c r="JP38" s="350" t="e">
        <f t="shared" si="93"/>
        <v>#REF!</v>
      </c>
      <c r="JQ38" s="350" t="e">
        <f t="shared" si="94"/>
        <v>#REF!</v>
      </c>
      <c r="JR38" s="350" t="e">
        <f t="shared" si="95"/>
        <v>#REF!</v>
      </c>
      <c r="JS38" s="350" t="e">
        <f t="shared" si="96"/>
        <v>#REF!</v>
      </c>
      <c r="JT38" s="350" t="e">
        <f t="shared" si="97"/>
        <v>#REF!</v>
      </c>
      <c r="JU38" s="350" t="e">
        <f t="shared" si="98"/>
        <v>#REF!</v>
      </c>
      <c r="JV38" s="350" t="e">
        <f t="shared" si="99"/>
        <v>#REF!</v>
      </c>
      <c r="JW38" s="350" t="e">
        <f t="shared" si="100"/>
        <v>#REF!</v>
      </c>
      <c r="JX38" s="350" t="e">
        <f t="shared" si="101"/>
        <v>#REF!</v>
      </c>
      <c r="JY38" s="350" t="e">
        <f t="shared" si="102"/>
        <v>#REF!</v>
      </c>
      <c r="JZ38" s="350" t="e">
        <f t="shared" si="103"/>
        <v>#REF!</v>
      </c>
      <c r="KA38" s="350" t="e">
        <f t="shared" si="104"/>
        <v>#REF!</v>
      </c>
      <c r="KB38" s="350" t="e">
        <f t="shared" si="105"/>
        <v>#REF!</v>
      </c>
    </row>
    <row r="39" spans="2:300" s="234" customFormat="1" ht="27" customHeight="1">
      <c r="B39" s="783" t="s">
        <v>3101</v>
      </c>
      <c r="C39" s="784"/>
      <c r="D39" s="785"/>
      <c r="E39" s="350">
        <f>SUM(E28,E33,E36)</f>
        <v>0</v>
      </c>
      <c r="F39" s="350">
        <f t="shared" ref="F39:R39" si="121">SUM(F28,F33,F36)</f>
        <v>0</v>
      </c>
      <c r="G39" s="350">
        <f t="shared" si="121"/>
        <v>0</v>
      </c>
      <c r="H39" s="350">
        <f t="shared" si="121"/>
        <v>0</v>
      </c>
      <c r="I39" s="350">
        <f t="shared" si="121"/>
        <v>0</v>
      </c>
      <c r="J39" s="350">
        <f t="shared" si="121"/>
        <v>0</v>
      </c>
      <c r="K39" s="350">
        <f t="shared" si="121"/>
        <v>0</v>
      </c>
      <c r="L39" s="350">
        <f t="shared" si="121"/>
        <v>0</v>
      </c>
      <c r="M39" s="350">
        <f t="shared" si="121"/>
        <v>0</v>
      </c>
      <c r="N39" s="350">
        <f t="shared" si="121"/>
        <v>0</v>
      </c>
      <c r="O39" s="350">
        <f t="shared" si="121"/>
        <v>0</v>
      </c>
      <c r="P39" s="350">
        <f t="shared" si="121"/>
        <v>0</v>
      </c>
      <c r="Q39" s="350">
        <f t="shared" si="121"/>
        <v>0</v>
      </c>
      <c r="R39" s="350">
        <f t="shared" si="121"/>
        <v>0</v>
      </c>
      <c r="T39" s="783" t="s">
        <v>3101</v>
      </c>
      <c r="U39" s="784"/>
      <c r="V39" s="785"/>
      <c r="W39" s="350">
        <f>SUM(W28,W33,W36)</f>
        <v>0</v>
      </c>
      <c r="X39" s="350">
        <f t="shared" ref="X39:AJ39" si="122">SUM(X28,X33,X36)</f>
        <v>0</v>
      </c>
      <c r="Y39" s="350">
        <f t="shared" si="122"/>
        <v>0</v>
      </c>
      <c r="Z39" s="350">
        <f t="shared" si="122"/>
        <v>0</v>
      </c>
      <c r="AA39" s="350">
        <f t="shared" si="122"/>
        <v>0</v>
      </c>
      <c r="AB39" s="350">
        <f t="shared" si="122"/>
        <v>0</v>
      </c>
      <c r="AC39" s="350">
        <f t="shared" si="122"/>
        <v>0</v>
      </c>
      <c r="AD39" s="350">
        <f t="shared" si="122"/>
        <v>0</v>
      </c>
      <c r="AE39" s="350">
        <f t="shared" si="122"/>
        <v>0</v>
      </c>
      <c r="AF39" s="350">
        <f t="shared" si="122"/>
        <v>0</v>
      </c>
      <c r="AG39" s="350">
        <f t="shared" si="122"/>
        <v>0</v>
      </c>
      <c r="AH39" s="350">
        <f t="shared" si="122"/>
        <v>0</v>
      </c>
      <c r="AI39" s="350">
        <f t="shared" si="122"/>
        <v>0</v>
      </c>
      <c r="AJ39" s="350">
        <f t="shared" si="122"/>
        <v>0</v>
      </c>
      <c r="AL39" s="783" t="s">
        <v>3101</v>
      </c>
      <c r="AM39" s="784"/>
      <c r="AN39" s="785"/>
      <c r="AO39" s="350">
        <f>SUM(AO28,AO33,AO36)</f>
        <v>0</v>
      </c>
      <c r="AP39" s="350">
        <f t="shared" ref="AP39:BB39" si="123">SUM(AP28,AP33,AP36)</f>
        <v>0</v>
      </c>
      <c r="AQ39" s="350">
        <f t="shared" si="123"/>
        <v>0</v>
      </c>
      <c r="AR39" s="350">
        <f t="shared" si="123"/>
        <v>0</v>
      </c>
      <c r="AS39" s="350">
        <f t="shared" si="123"/>
        <v>0</v>
      </c>
      <c r="AT39" s="350">
        <f t="shared" si="123"/>
        <v>0</v>
      </c>
      <c r="AU39" s="350">
        <f t="shared" si="123"/>
        <v>0</v>
      </c>
      <c r="AV39" s="350">
        <f t="shared" si="123"/>
        <v>0</v>
      </c>
      <c r="AW39" s="350">
        <f t="shared" si="123"/>
        <v>0</v>
      </c>
      <c r="AX39" s="350">
        <f t="shared" si="123"/>
        <v>0</v>
      </c>
      <c r="AY39" s="350">
        <f t="shared" si="123"/>
        <v>0</v>
      </c>
      <c r="AZ39" s="350">
        <f t="shared" si="123"/>
        <v>0</v>
      </c>
      <c r="BA39" s="350">
        <f t="shared" si="123"/>
        <v>0</v>
      </c>
      <c r="BB39" s="350">
        <f t="shared" si="123"/>
        <v>0</v>
      </c>
      <c r="BD39" s="783" t="s">
        <v>3101</v>
      </c>
      <c r="BE39" s="784"/>
      <c r="BF39" s="785"/>
      <c r="BG39" s="350">
        <f>SUM(BG28,BG33,BG36)</f>
        <v>0</v>
      </c>
      <c r="BH39" s="350">
        <f t="shared" ref="BH39:BT39" si="124">SUM(BH28,BH33,BH36)</f>
        <v>0</v>
      </c>
      <c r="BI39" s="350">
        <f t="shared" si="124"/>
        <v>0</v>
      </c>
      <c r="BJ39" s="350">
        <f t="shared" si="124"/>
        <v>0</v>
      </c>
      <c r="BK39" s="350">
        <f t="shared" si="124"/>
        <v>0</v>
      </c>
      <c r="BL39" s="350">
        <f t="shared" si="124"/>
        <v>0</v>
      </c>
      <c r="BM39" s="350">
        <f t="shared" si="124"/>
        <v>0</v>
      </c>
      <c r="BN39" s="350">
        <f t="shared" si="124"/>
        <v>0</v>
      </c>
      <c r="BO39" s="350">
        <f t="shared" si="124"/>
        <v>0</v>
      </c>
      <c r="BP39" s="350">
        <f t="shared" si="124"/>
        <v>0</v>
      </c>
      <c r="BQ39" s="350">
        <f t="shared" si="124"/>
        <v>0</v>
      </c>
      <c r="BR39" s="350">
        <f t="shared" si="124"/>
        <v>0</v>
      </c>
      <c r="BS39" s="350">
        <f t="shared" si="124"/>
        <v>0</v>
      </c>
      <c r="BT39" s="350">
        <f t="shared" si="124"/>
        <v>0</v>
      </c>
      <c r="BV39" s="783" t="s">
        <v>3101</v>
      </c>
      <c r="BW39" s="784"/>
      <c r="BX39" s="785"/>
      <c r="BY39" s="350">
        <f>SUM(BY28,BY33,BY36)</f>
        <v>0</v>
      </c>
      <c r="BZ39" s="350">
        <f t="shared" ref="BZ39:CL39" si="125">SUM(BZ28,BZ33,BZ36)</f>
        <v>0</v>
      </c>
      <c r="CA39" s="350">
        <f t="shared" si="125"/>
        <v>0</v>
      </c>
      <c r="CB39" s="350">
        <f t="shared" si="125"/>
        <v>0</v>
      </c>
      <c r="CC39" s="350">
        <f t="shared" si="125"/>
        <v>0</v>
      </c>
      <c r="CD39" s="350">
        <f t="shared" si="125"/>
        <v>0</v>
      </c>
      <c r="CE39" s="350">
        <f t="shared" si="125"/>
        <v>0</v>
      </c>
      <c r="CF39" s="350">
        <f t="shared" si="125"/>
        <v>0</v>
      </c>
      <c r="CG39" s="350">
        <f t="shared" si="125"/>
        <v>0</v>
      </c>
      <c r="CH39" s="350">
        <f t="shared" si="125"/>
        <v>0</v>
      </c>
      <c r="CI39" s="350">
        <f t="shared" si="125"/>
        <v>0</v>
      </c>
      <c r="CJ39" s="350">
        <f t="shared" si="125"/>
        <v>0</v>
      </c>
      <c r="CK39" s="350">
        <f t="shared" si="125"/>
        <v>0</v>
      </c>
      <c r="CL39" s="350">
        <f t="shared" si="125"/>
        <v>0</v>
      </c>
      <c r="CN39" s="783" t="s">
        <v>3101</v>
      </c>
      <c r="CO39" s="784"/>
      <c r="CP39" s="785"/>
      <c r="CQ39" s="350">
        <f>SUM(CQ28,CQ33,CQ36)</f>
        <v>0</v>
      </c>
      <c r="CR39" s="350">
        <f t="shared" ref="CR39:DD39" si="126">SUM(CR28,CR33,CR36)</f>
        <v>0</v>
      </c>
      <c r="CS39" s="350">
        <f t="shared" si="126"/>
        <v>0</v>
      </c>
      <c r="CT39" s="350">
        <f t="shared" si="126"/>
        <v>0</v>
      </c>
      <c r="CU39" s="350">
        <f t="shared" si="126"/>
        <v>0</v>
      </c>
      <c r="CV39" s="350">
        <f t="shared" si="126"/>
        <v>0</v>
      </c>
      <c r="CW39" s="350">
        <f t="shared" si="126"/>
        <v>0</v>
      </c>
      <c r="CX39" s="350">
        <f t="shared" si="126"/>
        <v>0</v>
      </c>
      <c r="CY39" s="350">
        <f t="shared" si="126"/>
        <v>0</v>
      </c>
      <c r="CZ39" s="350">
        <f t="shared" si="126"/>
        <v>0</v>
      </c>
      <c r="DA39" s="350">
        <f t="shared" si="126"/>
        <v>0</v>
      </c>
      <c r="DB39" s="350">
        <f t="shared" si="126"/>
        <v>0</v>
      </c>
      <c r="DC39" s="350">
        <f t="shared" si="126"/>
        <v>0</v>
      </c>
      <c r="DD39" s="350">
        <f t="shared" si="126"/>
        <v>0</v>
      </c>
      <c r="DF39" s="783" t="s">
        <v>3101</v>
      </c>
      <c r="DG39" s="784"/>
      <c r="DH39" s="785"/>
      <c r="DI39" s="350">
        <f>SUM(DI28,DI33,DI36)</f>
        <v>0</v>
      </c>
      <c r="DJ39" s="350">
        <f t="shared" ref="DJ39:DV39" si="127">SUM(DJ28,DJ33,DJ36)</f>
        <v>0</v>
      </c>
      <c r="DK39" s="350">
        <f t="shared" si="127"/>
        <v>0</v>
      </c>
      <c r="DL39" s="350">
        <f t="shared" si="127"/>
        <v>0</v>
      </c>
      <c r="DM39" s="350">
        <f t="shared" si="127"/>
        <v>0</v>
      </c>
      <c r="DN39" s="350">
        <f t="shared" si="127"/>
        <v>0</v>
      </c>
      <c r="DO39" s="350">
        <f t="shared" si="127"/>
        <v>0</v>
      </c>
      <c r="DP39" s="350">
        <f t="shared" si="127"/>
        <v>0</v>
      </c>
      <c r="DQ39" s="350">
        <f t="shared" si="127"/>
        <v>0</v>
      </c>
      <c r="DR39" s="350">
        <f t="shared" si="127"/>
        <v>0</v>
      </c>
      <c r="DS39" s="350">
        <f t="shared" si="127"/>
        <v>0</v>
      </c>
      <c r="DT39" s="350">
        <f t="shared" si="127"/>
        <v>0</v>
      </c>
      <c r="DU39" s="350">
        <f t="shared" si="127"/>
        <v>0</v>
      </c>
      <c r="DV39" s="350">
        <f t="shared" si="127"/>
        <v>0</v>
      </c>
      <c r="DX39" s="783" t="s">
        <v>3101</v>
      </c>
      <c r="DY39" s="784"/>
      <c r="DZ39" s="785"/>
      <c r="EA39" s="350">
        <f>SUM(EA28,EA33,EA36)</f>
        <v>0</v>
      </c>
      <c r="EB39" s="350">
        <f t="shared" ref="EB39:EN39" si="128">SUM(EB28,EB33,EB36)</f>
        <v>0</v>
      </c>
      <c r="EC39" s="350">
        <f t="shared" si="128"/>
        <v>0</v>
      </c>
      <c r="ED39" s="350">
        <f t="shared" si="128"/>
        <v>0</v>
      </c>
      <c r="EE39" s="350">
        <f t="shared" si="128"/>
        <v>0</v>
      </c>
      <c r="EF39" s="350">
        <f t="shared" si="128"/>
        <v>0</v>
      </c>
      <c r="EG39" s="350">
        <f t="shared" si="128"/>
        <v>0</v>
      </c>
      <c r="EH39" s="350">
        <f t="shared" si="128"/>
        <v>0</v>
      </c>
      <c r="EI39" s="350">
        <f t="shared" si="128"/>
        <v>0</v>
      </c>
      <c r="EJ39" s="350">
        <f t="shared" si="128"/>
        <v>0</v>
      </c>
      <c r="EK39" s="350">
        <f t="shared" si="128"/>
        <v>0</v>
      </c>
      <c r="EL39" s="350">
        <f t="shared" si="128"/>
        <v>0</v>
      </c>
      <c r="EM39" s="350">
        <f t="shared" si="128"/>
        <v>0</v>
      </c>
      <c r="EN39" s="350">
        <f t="shared" si="128"/>
        <v>0</v>
      </c>
      <c r="EP39" s="783" t="s">
        <v>3101</v>
      </c>
      <c r="EQ39" s="784"/>
      <c r="ER39" s="785"/>
      <c r="ES39" s="350">
        <f>SUM(ES28,ES33,ES36)</f>
        <v>0</v>
      </c>
      <c r="ET39" s="350">
        <f t="shared" ref="ET39:FF39" si="129">SUM(ET28,ET33,ET36)</f>
        <v>0</v>
      </c>
      <c r="EU39" s="350">
        <f t="shared" si="129"/>
        <v>0</v>
      </c>
      <c r="EV39" s="350">
        <f t="shared" si="129"/>
        <v>0</v>
      </c>
      <c r="EW39" s="350">
        <f t="shared" si="129"/>
        <v>0</v>
      </c>
      <c r="EX39" s="350">
        <f t="shared" si="129"/>
        <v>0</v>
      </c>
      <c r="EY39" s="350">
        <f t="shared" si="129"/>
        <v>0</v>
      </c>
      <c r="EZ39" s="350">
        <f t="shared" si="129"/>
        <v>0</v>
      </c>
      <c r="FA39" s="350">
        <f t="shared" si="129"/>
        <v>0</v>
      </c>
      <c r="FB39" s="350">
        <f t="shared" si="129"/>
        <v>0</v>
      </c>
      <c r="FC39" s="350">
        <f t="shared" si="129"/>
        <v>0</v>
      </c>
      <c r="FD39" s="350">
        <f t="shared" si="129"/>
        <v>0</v>
      </c>
      <c r="FE39" s="350">
        <f t="shared" si="129"/>
        <v>0</v>
      </c>
      <c r="FF39" s="350">
        <f t="shared" si="129"/>
        <v>0</v>
      </c>
      <c r="FH39" s="783" t="s">
        <v>3101</v>
      </c>
      <c r="FI39" s="784"/>
      <c r="FJ39" s="785"/>
      <c r="FK39" s="350">
        <f>SUM(FK28,FK33,FK36)</f>
        <v>0</v>
      </c>
      <c r="FL39" s="350">
        <f t="shared" ref="FL39:FX39" si="130">SUM(FL28,FL33,FL36)</f>
        <v>0</v>
      </c>
      <c r="FM39" s="350">
        <f t="shared" si="130"/>
        <v>0</v>
      </c>
      <c r="FN39" s="350">
        <f t="shared" si="130"/>
        <v>0</v>
      </c>
      <c r="FO39" s="350">
        <f t="shared" si="130"/>
        <v>0</v>
      </c>
      <c r="FP39" s="350">
        <f t="shared" si="130"/>
        <v>0</v>
      </c>
      <c r="FQ39" s="350">
        <f t="shared" si="130"/>
        <v>0</v>
      </c>
      <c r="FR39" s="350">
        <f t="shared" si="130"/>
        <v>0</v>
      </c>
      <c r="FS39" s="350">
        <f t="shared" si="130"/>
        <v>0</v>
      </c>
      <c r="FT39" s="350">
        <f t="shared" si="130"/>
        <v>0</v>
      </c>
      <c r="FU39" s="350">
        <f t="shared" si="130"/>
        <v>0</v>
      </c>
      <c r="FV39" s="350">
        <f t="shared" si="130"/>
        <v>0</v>
      </c>
      <c r="FW39" s="350">
        <f t="shared" si="130"/>
        <v>0</v>
      </c>
      <c r="FX39" s="350">
        <f t="shared" si="130"/>
        <v>0</v>
      </c>
      <c r="FZ39" s="783" t="s">
        <v>3101</v>
      </c>
      <c r="GA39" s="784"/>
      <c r="GB39" s="785"/>
      <c r="GC39" s="350">
        <f>SUM(GC28,GC33,GC36)</f>
        <v>0</v>
      </c>
      <c r="GD39" s="350">
        <f t="shared" ref="GD39:GP39" si="131">SUM(GD28,GD33,GD36)</f>
        <v>0</v>
      </c>
      <c r="GE39" s="350">
        <f t="shared" si="131"/>
        <v>0</v>
      </c>
      <c r="GF39" s="350">
        <f t="shared" si="131"/>
        <v>0</v>
      </c>
      <c r="GG39" s="350">
        <f t="shared" si="131"/>
        <v>0</v>
      </c>
      <c r="GH39" s="350">
        <f t="shared" si="131"/>
        <v>0</v>
      </c>
      <c r="GI39" s="350">
        <f t="shared" si="131"/>
        <v>0</v>
      </c>
      <c r="GJ39" s="350">
        <f t="shared" si="131"/>
        <v>0</v>
      </c>
      <c r="GK39" s="350">
        <f t="shared" si="131"/>
        <v>0</v>
      </c>
      <c r="GL39" s="350">
        <f t="shared" si="131"/>
        <v>0</v>
      </c>
      <c r="GM39" s="350">
        <f t="shared" si="131"/>
        <v>0</v>
      </c>
      <c r="GN39" s="350">
        <f t="shared" si="131"/>
        <v>0</v>
      </c>
      <c r="GO39" s="350">
        <f t="shared" si="131"/>
        <v>0</v>
      </c>
      <c r="GP39" s="350">
        <f t="shared" si="131"/>
        <v>0</v>
      </c>
      <c r="GR39" s="783" t="s">
        <v>3101</v>
      </c>
      <c r="GS39" s="784"/>
      <c r="GT39" s="785"/>
      <c r="GU39" s="350">
        <f>SUM(GU28,GU33,GU36)</f>
        <v>0</v>
      </c>
      <c r="GV39" s="350">
        <f t="shared" ref="GV39:HH39" si="132">SUM(GV28,GV33,GV36)</f>
        <v>0</v>
      </c>
      <c r="GW39" s="350">
        <f t="shared" si="132"/>
        <v>0</v>
      </c>
      <c r="GX39" s="350">
        <f t="shared" si="132"/>
        <v>0</v>
      </c>
      <c r="GY39" s="350">
        <f t="shared" si="132"/>
        <v>0</v>
      </c>
      <c r="GZ39" s="350">
        <f t="shared" si="132"/>
        <v>0</v>
      </c>
      <c r="HA39" s="350">
        <f t="shared" si="132"/>
        <v>0</v>
      </c>
      <c r="HB39" s="350">
        <f t="shared" si="132"/>
        <v>0</v>
      </c>
      <c r="HC39" s="350">
        <f t="shared" si="132"/>
        <v>0</v>
      </c>
      <c r="HD39" s="350">
        <f t="shared" si="132"/>
        <v>0</v>
      </c>
      <c r="HE39" s="350">
        <f t="shared" si="132"/>
        <v>0</v>
      </c>
      <c r="HF39" s="350">
        <f t="shared" si="132"/>
        <v>0</v>
      </c>
      <c r="HG39" s="350">
        <f t="shared" si="132"/>
        <v>0</v>
      </c>
      <c r="HH39" s="350">
        <f t="shared" si="132"/>
        <v>0</v>
      </c>
      <c r="HJ39" s="783" t="s">
        <v>3101</v>
      </c>
      <c r="HK39" s="784"/>
      <c r="HL39" s="785"/>
      <c r="HM39" s="350">
        <f>SUM(HM28,HM33,HM36)</f>
        <v>0</v>
      </c>
      <c r="HN39" s="350">
        <f t="shared" ref="HN39:HZ39" si="133">SUM(HN28,HN33,HN36)</f>
        <v>0</v>
      </c>
      <c r="HO39" s="350">
        <f t="shared" si="133"/>
        <v>0</v>
      </c>
      <c r="HP39" s="350">
        <f t="shared" si="133"/>
        <v>0</v>
      </c>
      <c r="HQ39" s="350">
        <f t="shared" si="133"/>
        <v>0</v>
      </c>
      <c r="HR39" s="350">
        <f t="shared" si="133"/>
        <v>0</v>
      </c>
      <c r="HS39" s="350">
        <f t="shared" si="133"/>
        <v>0</v>
      </c>
      <c r="HT39" s="350">
        <f t="shared" si="133"/>
        <v>0</v>
      </c>
      <c r="HU39" s="350">
        <f t="shared" si="133"/>
        <v>0</v>
      </c>
      <c r="HV39" s="350">
        <f t="shared" si="133"/>
        <v>0</v>
      </c>
      <c r="HW39" s="350">
        <f t="shared" si="133"/>
        <v>0</v>
      </c>
      <c r="HX39" s="350">
        <f t="shared" si="133"/>
        <v>0</v>
      </c>
      <c r="HY39" s="350">
        <f t="shared" si="133"/>
        <v>0</v>
      </c>
      <c r="HZ39" s="350">
        <f t="shared" si="133"/>
        <v>0</v>
      </c>
      <c r="IB39" s="783" t="s">
        <v>3101</v>
      </c>
      <c r="IC39" s="784"/>
      <c r="ID39" s="785"/>
      <c r="IE39" s="350">
        <f>SUM(IE28,IE33,IE36)</f>
        <v>0</v>
      </c>
      <c r="IF39" s="350">
        <f t="shared" ref="IF39:IR39" si="134">SUM(IF28,IF33,IF36)</f>
        <v>0</v>
      </c>
      <c r="IG39" s="350">
        <f t="shared" si="134"/>
        <v>0</v>
      </c>
      <c r="IH39" s="350">
        <f t="shared" si="134"/>
        <v>0</v>
      </c>
      <c r="II39" s="350">
        <f t="shared" si="134"/>
        <v>0</v>
      </c>
      <c r="IJ39" s="350">
        <f t="shared" si="134"/>
        <v>0</v>
      </c>
      <c r="IK39" s="350">
        <f t="shared" si="134"/>
        <v>0</v>
      </c>
      <c r="IL39" s="350">
        <f t="shared" si="134"/>
        <v>0</v>
      </c>
      <c r="IM39" s="350">
        <f t="shared" si="134"/>
        <v>0</v>
      </c>
      <c r="IN39" s="350">
        <f t="shared" si="134"/>
        <v>0</v>
      </c>
      <c r="IO39" s="350">
        <f t="shared" si="134"/>
        <v>0</v>
      </c>
      <c r="IP39" s="350">
        <f t="shared" si="134"/>
        <v>0</v>
      </c>
      <c r="IQ39" s="350">
        <f t="shared" si="134"/>
        <v>0</v>
      </c>
      <c r="IR39" s="350">
        <f t="shared" si="134"/>
        <v>0</v>
      </c>
      <c r="IT39" s="783" t="s">
        <v>3101</v>
      </c>
      <c r="IU39" s="784"/>
      <c r="IV39" s="785"/>
      <c r="IW39" s="350">
        <f>SUM(IW28,IW33,IW36)</f>
        <v>0</v>
      </c>
      <c r="IX39" s="350">
        <f t="shared" ref="IX39:JJ39" si="135">SUM(IX28,IX33,IX36)</f>
        <v>0</v>
      </c>
      <c r="IY39" s="350">
        <f t="shared" si="135"/>
        <v>0</v>
      </c>
      <c r="IZ39" s="350">
        <f t="shared" si="135"/>
        <v>0</v>
      </c>
      <c r="JA39" s="350">
        <f t="shared" si="135"/>
        <v>0</v>
      </c>
      <c r="JB39" s="350">
        <f t="shared" si="135"/>
        <v>0</v>
      </c>
      <c r="JC39" s="350">
        <f t="shared" si="135"/>
        <v>0</v>
      </c>
      <c r="JD39" s="350">
        <f t="shared" si="135"/>
        <v>0</v>
      </c>
      <c r="JE39" s="350">
        <f t="shared" si="135"/>
        <v>0</v>
      </c>
      <c r="JF39" s="350">
        <f t="shared" si="135"/>
        <v>0</v>
      </c>
      <c r="JG39" s="350">
        <f t="shared" si="135"/>
        <v>0</v>
      </c>
      <c r="JH39" s="350">
        <f t="shared" si="135"/>
        <v>0</v>
      </c>
      <c r="JI39" s="350">
        <f t="shared" si="135"/>
        <v>0</v>
      </c>
      <c r="JJ39" s="350">
        <f t="shared" si="135"/>
        <v>0</v>
      </c>
      <c r="JL39" s="783" t="s">
        <v>3101</v>
      </c>
      <c r="JM39" s="784"/>
      <c r="JN39" s="785"/>
      <c r="JO39" s="350">
        <f t="shared" si="92"/>
        <v>0</v>
      </c>
      <c r="JP39" s="350">
        <f t="shared" si="93"/>
        <v>0</v>
      </c>
      <c r="JQ39" s="350">
        <f t="shared" si="94"/>
        <v>0</v>
      </c>
      <c r="JR39" s="350">
        <f t="shared" si="95"/>
        <v>0</v>
      </c>
      <c r="JS39" s="350">
        <f t="shared" si="96"/>
        <v>0</v>
      </c>
      <c r="JT39" s="350">
        <f t="shared" si="97"/>
        <v>0</v>
      </c>
      <c r="JU39" s="350">
        <f t="shared" si="98"/>
        <v>0</v>
      </c>
      <c r="JV39" s="350">
        <f t="shared" si="99"/>
        <v>0</v>
      </c>
      <c r="JW39" s="350">
        <f t="shared" si="100"/>
        <v>0</v>
      </c>
      <c r="JX39" s="350">
        <f t="shared" si="101"/>
        <v>0</v>
      </c>
      <c r="JY39" s="350">
        <f t="shared" si="102"/>
        <v>0</v>
      </c>
      <c r="JZ39" s="350">
        <f t="shared" si="103"/>
        <v>0</v>
      </c>
      <c r="KA39" s="350">
        <f t="shared" si="104"/>
        <v>0</v>
      </c>
      <c r="KB39" s="350">
        <f t="shared" si="105"/>
        <v>0</v>
      </c>
    </row>
    <row r="40" spans="2:300" ht="24.75" customHeight="1">
      <c r="B40" s="779" t="s">
        <v>87</v>
      </c>
      <c r="C40" s="780"/>
      <c r="D40" s="781"/>
      <c r="E40" s="351">
        <f>SUM(E38:E39)</f>
        <v>29</v>
      </c>
      <c r="F40" s="351">
        <f t="shared" ref="F40:R40" si="136">SUM(F38:F39)</f>
        <v>42.5</v>
      </c>
      <c r="G40" s="351">
        <f t="shared" si="136"/>
        <v>0</v>
      </c>
      <c r="H40" s="351">
        <f t="shared" si="136"/>
        <v>4</v>
      </c>
      <c r="I40" s="351">
        <f t="shared" si="136"/>
        <v>17</v>
      </c>
      <c r="J40" s="351">
        <f t="shared" si="136"/>
        <v>0</v>
      </c>
      <c r="K40" s="351">
        <f t="shared" si="136"/>
        <v>0</v>
      </c>
      <c r="L40" s="351">
        <f t="shared" si="136"/>
        <v>8</v>
      </c>
      <c r="M40" s="351">
        <f t="shared" si="136"/>
        <v>0</v>
      </c>
      <c r="N40" s="351">
        <f t="shared" si="136"/>
        <v>0</v>
      </c>
      <c r="O40" s="351">
        <f t="shared" si="136"/>
        <v>0</v>
      </c>
      <c r="P40" s="351">
        <f t="shared" si="136"/>
        <v>0</v>
      </c>
      <c r="Q40" s="351">
        <f t="shared" si="136"/>
        <v>0</v>
      </c>
      <c r="R40" s="351">
        <f t="shared" si="136"/>
        <v>1614</v>
      </c>
      <c r="T40" s="779" t="s">
        <v>87</v>
      </c>
      <c r="U40" s="780"/>
      <c r="V40" s="781"/>
      <c r="W40" s="351">
        <f>SUM(W38:W39)</f>
        <v>38</v>
      </c>
      <c r="X40" s="351">
        <f t="shared" ref="X40:AJ40" si="137">SUM(X38:X39)</f>
        <v>57</v>
      </c>
      <c r="Y40" s="351">
        <f t="shared" si="137"/>
        <v>0</v>
      </c>
      <c r="Z40" s="351">
        <f t="shared" si="137"/>
        <v>11</v>
      </c>
      <c r="AA40" s="351">
        <f t="shared" si="137"/>
        <v>27</v>
      </c>
      <c r="AB40" s="351">
        <f t="shared" si="137"/>
        <v>0</v>
      </c>
      <c r="AC40" s="351">
        <f t="shared" si="137"/>
        <v>0</v>
      </c>
      <c r="AD40" s="351">
        <f t="shared" si="137"/>
        <v>0</v>
      </c>
      <c r="AE40" s="351">
        <f t="shared" si="137"/>
        <v>0</v>
      </c>
      <c r="AF40" s="351">
        <f t="shared" si="137"/>
        <v>0</v>
      </c>
      <c r="AG40" s="351">
        <f t="shared" si="137"/>
        <v>0</v>
      </c>
      <c r="AH40" s="351">
        <f t="shared" si="137"/>
        <v>0</v>
      </c>
      <c r="AI40" s="351">
        <f t="shared" si="137"/>
        <v>0</v>
      </c>
      <c r="AJ40" s="351">
        <f t="shared" si="137"/>
        <v>0</v>
      </c>
      <c r="AL40" s="779" t="s">
        <v>87</v>
      </c>
      <c r="AM40" s="780"/>
      <c r="AN40" s="781"/>
      <c r="AO40" s="351">
        <f>SUM(AO38:AO39)</f>
        <v>28</v>
      </c>
      <c r="AP40" s="351">
        <f t="shared" ref="AP40:BB40" si="138">SUM(AP38:AP39)</f>
        <v>30.5</v>
      </c>
      <c r="AQ40" s="351">
        <f t="shared" si="138"/>
        <v>0</v>
      </c>
      <c r="AR40" s="351">
        <f t="shared" si="138"/>
        <v>5</v>
      </c>
      <c r="AS40" s="351">
        <f t="shared" si="138"/>
        <v>22</v>
      </c>
      <c r="AT40" s="351">
        <f t="shared" si="138"/>
        <v>0</v>
      </c>
      <c r="AU40" s="351">
        <f t="shared" si="138"/>
        <v>0</v>
      </c>
      <c r="AV40" s="351">
        <f t="shared" si="138"/>
        <v>0</v>
      </c>
      <c r="AW40" s="351">
        <f t="shared" si="138"/>
        <v>0</v>
      </c>
      <c r="AX40" s="351">
        <f t="shared" si="138"/>
        <v>0</v>
      </c>
      <c r="AY40" s="351">
        <f t="shared" si="138"/>
        <v>0</v>
      </c>
      <c r="AZ40" s="351">
        <f t="shared" si="138"/>
        <v>0</v>
      </c>
      <c r="BA40" s="351">
        <f t="shared" si="138"/>
        <v>1</v>
      </c>
      <c r="BB40" s="351">
        <f t="shared" si="138"/>
        <v>0</v>
      </c>
      <c r="BD40" s="779" t="s">
        <v>87</v>
      </c>
      <c r="BE40" s="780"/>
      <c r="BF40" s="781"/>
      <c r="BG40" s="351">
        <f>SUM(BG38:BG39)</f>
        <v>22</v>
      </c>
      <c r="BH40" s="351">
        <f t="shared" ref="BH40:BT40" si="139">SUM(BH38:BH39)</f>
        <v>38.5</v>
      </c>
      <c r="BI40" s="351">
        <f t="shared" si="139"/>
        <v>0</v>
      </c>
      <c r="BJ40" s="351">
        <f t="shared" si="139"/>
        <v>9</v>
      </c>
      <c r="BK40" s="351">
        <f t="shared" si="139"/>
        <v>10</v>
      </c>
      <c r="BL40" s="351">
        <f t="shared" si="139"/>
        <v>0</v>
      </c>
      <c r="BM40" s="351">
        <f t="shared" si="139"/>
        <v>0</v>
      </c>
      <c r="BN40" s="351">
        <f t="shared" si="139"/>
        <v>0</v>
      </c>
      <c r="BO40" s="351">
        <f t="shared" si="139"/>
        <v>1</v>
      </c>
      <c r="BP40" s="351">
        <f t="shared" si="139"/>
        <v>1</v>
      </c>
      <c r="BQ40" s="351">
        <f t="shared" si="139"/>
        <v>0</v>
      </c>
      <c r="BR40" s="351">
        <f t="shared" si="139"/>
        <v>0</v>
      </c>
      <c r="BS40" s="351">
        <f t="shared" si="139"/>
        <v>1</v>
      </c>
      <c r="BT40" s="351">
        <f t="shared" si="139"/>
        <v>0</v>
      </c>
      <c r="BV40" s="779" t="s">
        <v>87</v>
      </c>
      <c r="BW40" s="780"/>
      <c r="BX40" s="781"/>
      <c r="BY40" s="351">
        <f>SUM(BY38:BY39)</f>
        <v>44</v>
      </c>
      <c r="BZ40" s="351">
        <f t="shared" ref="BZ40:CL40" si="140">SUM(BZ38:BZ39)</f>
        <v>30.3</v>
      </c>
      <c r="CA40" s="351">
        <f t="shared" si="140"/>
        <v>0</v>
      </c>
      <c r="CB40" s="351">
        <f t="shared" si="140"/>
        <v>18</v>
      </c>
      <c r="CC40" s="351">
        <f t="shared" si="140"/>
        <v>13</v>
      </c>
      <c r="CD40" s="351">
        <f t="shared" si="140"/>
        <v>0</v>
      </c>
      <c r="CE40" s="351">
        <f t="shared" si="140"/>
        <v>0</v>
      </c>
      <c r="CF40" s="351">
        <f t="shared" si="140"/>
        <v>13</v>
      </c>
      <c r="CG40" s="351">
        <f t="shared" si="140"/>
        <v>0</v>
      </c>
      <c r="CH40" s="351">
        <f t="shared" si="140"/>
        <v>0</v>
      </c>
      <c r="CI40" s="351">
        <f t="shared" si="140"/>
        <v>0</v>
      </c>
      <c r="CJ40" s="351">
        <f t="shared" si="140"/>
        <v>0</v>
      </c>
      <c r="CK40" s="351">
        <f t="shared" si="140"/>
        <v>0</v>
      </c>
      <c r="CL40" s="351">
        <f t="shared" si="140"/>
        <v>0</v>
      </c>
      <c r="CN40" s="779" t="s">
        <v>87</v>
      </c>
      <c r="CO40" s="780"/>
      <c r="CP40" s="781"/>
      <c r="CQ40" s="351">
        <f>SUM(CQ38:CQ39)</f>
        <v>70</v>
      </c>
      <c r="CR40" s="351">
        <f t="shared" ref="CR40:DD40" si="141">SUM(CR38:CR39)</f>
        <v>60</v>
      </c>
      <c r="CS40" s="351">
        <f t="shared" si="141"/>
        <v>0</v>
      </c>
      <c r="CT40" s="351">
        <f t="shared" si="141"/>
        <v>41</v>
      </c>
      <c r="CU40" s="351">
        <f t="shared" si="141"/>
        <v>16</v>
      </c>
      <c r="CV40" s="351">
        <f t="shared" si="141"/>
        <v>3</v>
      </c>
      <c r="CW40" s="351">
        <f t="shared" si="141"/>
        <v>6</v>
      </c>
      <c r="CX40" s="351">
        <f t="shared" si="141"/>
        <v>2</v>
      </c>
      <c r="CY40" s="351">
        <f t="shared" si="141"/>
        <v>0</v>
      </c>
      <c r="CZ40" s="351">
        <f t="shared" si="141"/>
        <v>0</v>
      </c>
      <c r="DA40" s="351">
        <f t="shared" si="141"/>
        <v>0</v>
      </c>
      <c r="DB40" s="351">
        <f t="shared" si="141"/>
        <v>0</v>
      </c>
      <c r="DC40" s="351">
        <f t="shared" si="141"/>
        <v>2</v>
      </c>
      <c r="DD40" s="351">
        <f t="shared" si="141"/>
        <v>570</v>
      </c>
      <c r="DF40" s="779" t="s">
        <v>87</v>
      </c>
      <c r="DG40" s="780"/>
      <c r="DH40" s="781"/>
      <c r="DI40" s="351">
        <f>SUM(DI38:DI39)</f>
        <v>44</v>
      </c>
      <c r="DJ40" s="351">
        <f t="shared" ref="DJ40:DV40" si="142">SUM(DJ38:DJ39)</f>
        <v>32</v>
      </c>
      <c r="DK40" s="351">
        <f t="shared" si="142"/>
        <v>0</v>
      </c>
      <c r="DL40" s="351">
        <f t="shared" si="142"/>
        <v>41</v>
      </c>
      <c r="DM40" s="351">
        <f t="shared" si="142"/>
        <v>3</v>
      </c>
      <c r="DN40" s="351">
        <f t="shared" si="142"/>
        <v>0</v>
      </c>
      <c r="DO40" s="351">
        <f t="shared" si="142"/>
        <v>0</v>
      </c>
      <c r="DP40" s="351">
        <f t="shared" si="142"/>
        <v>0</v>
      </c>
      <c r="DQ40" s="351">
        <f t="shared" si="142"/>
        <v>0</v>
      </c>
      <c r="DR40" s="351">
        <f t="shared" si="142"/>
        <v>0</v>
      </c>
      <c r="DS40" s="351">
        <f t="shared" si="142"/>
        <v>0</v>
      </c>
      <c r="DT40" s="351">
        <f t="shared" si="142"/>
        <v>0</v>
      </c>
      <c r="DU40" s="351">
        <f t="shared" si="142"/>
        <v>0</v>
      </c>
      <c r="DV40" s="351">
        <f t="shared" si="142"/>
        <v>0</v>
      </c>
      <c r="DX40" s="779" t="s">
        <v>87</v>
      </c>
      <c r="DY40" s="780"/>
      <c r="DZ40" s="781"/>
      <c r="EA40" s="351">
        <f>SUM(EA38:EA39)</f>
        <v>112</v>
      </c>
      <c r="EB40" s="351">
        <f t="shared" ref="EB40:EN40" si="143">SUM(EB38:EB39)</f>
        <v>90.6</v>
      </c>
      <c r="EC40" s="351">
        <f t="shared" si="143"/>
        <v>0</v>
      </c>
      <c r="ED40" s="351">
        <f t="shared" si="143"/>
        <v>73</v>
      </c>
      <c r="EE40" s="351">
        <f t="shared" si="143"/>
        <v>26</v>
      </c>
      <c r="EF40" s="351">
        <f t="shared" si="143"/>
        <v>0</v>
      </c>
      <c r="EG40" s="351">
        <f t="shared" si="143"/>
        <v>0</v>
      </c>
      <c r="EH40" s="351">
        <f t="shared" si="143"/>
        <v>5</v>
      </c>
      <c r="EI40" s="351">
        <f t="shared" si="143"/>
        <v>0</v>
      </c>
      <c r="EJ40" s="351">
        <f t="shared" si="143"/>
        <v>2</v>
      </c>
      <c r="EK40" s="351">
        <f t="shared" si="143"/>
        <v>0</v>
      </c>
      <c r="EL40" s="351">
        <f t="shared" si="143"/>
        <v>0</v>
      </c>
      <c r="EM40" s="351">
        <f t="shared" si="143"/>
        <v>6</v>
      </c>
      <c r="EN40" s="351">
        <f t="shared" si="143"/>
        <v>0</v>
      </c>
      <c r="EP40" s="779" t="s">
        <v>87</v>
      </c>
      <c r="EQ40" s="780"/>
      <c r="ER40" s="781"/>
      <c r="ES40" s="351">
        <f>SUM(ES38:ES39)</f>
        <v>103</v>
      </c>
      <c r="ET40" s="351">
        <f t="shared" ref="ET40:FF40" si="144">SUM(ET38:ET39)</f>
        <v>99</v>
      </c>
      <c r="EU40" s="351">
        <f t="shared" si="144"/>
        <v>0</v>
      </c>
      <c r="EV40" s="351">
        <f t="shared" si="144"/>
        <v>95</v>
      </c>
      <c r="EW40" s="351">
        <f t="shared" si="144"/>
        <v>4</v>
      </c>
      <c r="EX40" s="351">
        <f t="shared" si="144"/>
        <v>0</v>
      </c>
      <c r="EY40" s="351">
        <f t="shared" si="144"/>
        <v>0</v>
      </c>
      <c r="EZ40" s="351">
        <f t="shared" si="144"/>
        <v>0</v>
      </c>
      <c r="FA40" s="351">
        <f t="shared" si="144"/>
        <v>0</v>
      </c>
      <c r="FB40" s="351">
        <f t="shared" si="144"/>
        <v>0</v>
      </c>
      <c r="FC40" s="351">
        <f t="shared" si="144"/>
        <v>1</v>
      </c>
      <c r="FD40" s="351">
        <f t="shared" si="144"/>
        <v>0</v>
      </c>
      <c r="FE40" s="351">
        <f t="shared" si="144"/>
        <v>3</v>
      </c>
      <c r="FF40" s="351">
        <f t="shared" si="144"/>
        <v>0</v>
      </c>
      <c r="FH40" s="779" t="s">
        <v>87</v>
      </c>
      <c r="FI40" s="780"/>
      <c r="FJ40" s="781"/>
      <c r="FK40" s="351">
        <f>SUM(FK38:FK39)</f>
        <v>83</v>
      </c>
      <c r="FL40" s="351">
        <f t="shared" ref="FL40:FX40" si="145">SUM(FL38:FL39)</f>
        <v>100</v>
      </c>
      <c r="FM40" s="351">
        <f t="shared" si="145"/>
        <v>0</v>
      </c>
      <c r="FN40" s="351">
        <f t="shared" si="145"/>
        <v>52</v>
      </c>
      <c r="FO40" s="351">
        <f t="shared" si="145"/>
        <v>13</v>
      </c>
      <c r="FP40" s="351">
        <f t="shared" si="145"/>
        <v>0</v>
      </c>
      <c r="FQ40" s="351">
        <f t="shared" si="145"/>
        <v>0</v>
      </c>
      <c r="FR40" s="351">
        <f t="shared" si="145"/>
        <v>8</v>
      </c>
      <c r="FS40" s="351">
        <f t="shared" si="145"/>
        <v>0</v>
      </c>
      <c r="FT40" s="351">
        <f t="shared" si="145"/>
        <v>0</v>
      </c>
      <c r="FU40" s="351">
        <f t="shared" si="145"/>
        <v>0</v>
      </c>
      <c r="FV40" s="351">
        <f t="shared" si="145"/>
        <v>0</v>
      </c>
      <c r="FW40" s="351">
        <f t="shared" si="145"/>
        <v>10</v>
      </c>
      <c r="FX40" s="351">
        <f t="shared" si="145"/>
        <v>260</v>
      </c>
      <c r="FZ40" s="779" t="s">
        <v>87</v>
      </c>
      <c r="GA40" s="780"/>
      <c r="GB40" s="781"/>
      <c r="GC40" s="351">
        <f>SUM(GC38:GC39)</f>
        <v>102</v>
      </c>
      <c r="GD40" s="351">
        <f t="shared" ref="GD40:GP40" si="146">SUM(GD38:GD39)</f>
        <v>99.5</v>
      </c>
      <c r="GE40" s="351">
        <f t="shared" si="146"/>
        <v>0</v>
      </c>
      <c r="GF40" s="351">
        <f t="shared" si="146"/>
        <v>72</v>
      </c>
      <c r="GG40" s="351">
        <f t="shared" si="146"/>
        <v>30</v>
      </c>
      <c r="GH40" s="351">
        <f t="shared" si="146"/>
        <v>0</v>
      </c>
      <c r="GI40" s="351">
        <f t="shared" si="146"/>
        <v>0</v>
      </c>
      <c r="GJ40" s="351">
        <f t="shared" si="146"/>
        <v>0</v>
      </c>
      <c r="GK40" s="351">
        <f t="shared" si="146"/>
        <v>0</v>
      </c>
      <c r="GL40" s="351">
        <f t="shared" si="146"/>
        <v>0</v>
      </c>
      <c r="GM40" s="351">
        <f t="shared" si="146"/>
        <v>0</v>
      </c>
      <c r="GN40" s="351">
        <f t="shared" si="146"/>
        <v>0</v>
      </c>
      <c r="GO40" s="351">
        <f t="shared" si="146"/>
        <v>0</v>
      </c>
      <c r="GP40" s="351">
        <f t="shared" si="146"/>
        <v>0</v>
      </c>
      <c r="GR40" s="779" t="s">
        <v>87</v>
      </c>
      <c r="GS40" s="780"/>
      <c r="GT40" s="781"/>
      <c r="GU40" s="351">
        <f>SUM(GU38:GU39)</f>
        <v>95</v>
      </c>
      <c r="GV40" s="351">
        <f t="shared" ref="GV40:HH40" si="147">SUM(GV38:GV39)</f>
        <v>42.250000000000007</v>
      </c>
      <c r="GW40" s="351">
        <f t="shared" si="147"/>
        <v>0</v>
      </c>
      <c r="GX40" s="351">
        <f t="shared" si="147"/>
        <v>33</v>
      </c>
      <c r="GY40" s="351">
        <f t="shared" si="147"/>
        <v>40</v>
      </c>
      <c r="GZ40" s="351">
        <f t="shared" si="147"/>
        <v>0</v>
      </c>
      <c r="HA40" s="351">
        <f t="shared" si="147"/>
        <v>14</v>
      </c>
      <c r="HB40" s="351">
        <f t="shared" si="147"/>
        <v>8</v>
      </c>
      <c r="HC40" s="351">
        <f t="shared" si="147"/>
        <v>0</v>
      </c>
      <c r="HD40" s="351">
        <f t="shared" si="147"/>
        <v>0</v>
      </c>
      <c r="HE40" s="351">
        <f t="shared" si="147"/>
        <v>0</v>
      </c>
      <c r="HF40" s="351">
        <f t="shared" si="147"/>
        <v>0</v>
      </c>
      <c r="HG40" s="351">
        <f t="shared" si="147"/>
        <v>0</v>
      </c>
      <c r="HH40" s="351">
        <f t="shared" si="147"/>
        <v>0</v>
      </c>
      <c r="HJ40" s="779" t="s">
        <v>87</v>
      </c>
      <c r="HK40" s="780"/>
      <c r="HL40" s="781"/>
      <c r="HM40" s="351" t="e">
        <f>SUM(HM38:HM39)</f>
        <v>#REF!</v>
      </c>
      <c r="HN40" s="351" t="e">
        <f t="shared" ref="HN40:HZ40" si="148">SUM(HN38:HN39)</f>
        <v>#REF!</v>
      </c>
      <c r="HO40" s="351" t="e">
        <f t="shared" si="148"/>
        <v>#REF!</v>
      </c>
      <c r="HP40" s="351" t="e">
        <f t="shared" si="148"/>
        <v>#REF!</v>
      </c>
      <c r="HQ40" s="351" t="e">
        <f t="shared" si="148"/>
        <v>#REF!</v>
      </c>
      <c r="HR40" s="351" t="e">
        <f t="shared" si="148"/>
        <v>#REF!</v>
      </c>
      <c r="HS40" s="351" t="e">
        <f t="shared" si="148"/>
        <v>#REF!</v>
      </c>
      <c r="HT40" s="351" t="e">
        <f t="shared" si="148"/>
        <v>#REF!</v>
      </c>
      <c r="HU40" s="351" t="e">
        <f t="shared" si="148"/>
        <v>#REF!</v>
      </c>
      <c r="HV40" s="351" t="e">
        <f t="shared" si="148"/>
        <v>#REF!</v>
      </c>
      <c r="HW40" s="351" t="e">
        <f t="shared" si="148"/>
        <v>#REF!</v>
      </c>
      <c r="HX40" s="351" t="e">
        <f t="shared" si="148"/>
        <v>#REF!</v>
      </c>
      <c r="HY40" s="351" t="e">
        <f t="shared" si="148"/>
        <v>#REF!</v>
      </c>
      <c r="HZ40" s="351" t="e">
        <f t="shared" si="148"/>
        <v>#REF!</v>
      </c>
      <c r="IB40" s="779" t="s">
        <v>87</v>
      </c>
      <c r="IC40" s="780"/>
      <c r="ID40" s="781"/>
      <c r="IE40" s="351">
        <f>SUM(IE38:IE39)</f>
        <v>99</v>
      </c>
      <c r="IF40" s="351">
        <f t="shared" ref="IF40:IR40" si="149">SUM(IF38:IF39)</f>
        <v>53.5</v>
      </c>
      <c r="IG40" s="351">
        <f t="shared" si="149"/>
        <v>0</v>
      </c>
      <c r="IH40" s="351">
        <f t="shared" si="149"/>
        <v>82</v>
      </c>
      <c r="II40" s="351">
        <f t="shared" si="149"/>
        <v>17</v>
      </c>
      <c r="IJ40" s="351">
        <f t="shared" si="149"/>
        <v>0</v>
      </c>
      <c r="IK40" s="351">
        <f t="shared" si="149"/>
        <v>0</v>
      </c>
      <c r="IL40" s="351">
        <f t="shared" si="149"/>
        <v>0</v>
      </c>
      <c r="IM40" s="351">
        <f t="shared" si="149"/>
        <v>0</v>
      </c>
      <c r="IN40" s="351">
        <f t="shared" si="149"/>
        <v>0</v>
      </c>
      <c r="IO40" s="351">
        <f t="shared" si="149"/>
        <v>0</v>
      </c>
      <c r="IP40" s="351">
        <f t="shared" si="149"/>
        <v>0</v>
      </c>
      <c r="IQ40" s="351">
        <f t="shared" si="149"/>
        <v>0</v>
      </c>
      <c r="IR40" s="351">
        <f t="shared" si="149"/>
        <v>0</v>
      </c>
      <c r="IT40" s="779" t="s">
        <v>87</v>
      </c>
      <c r="IU40" s="780"/>
      <c r="IV40" s="781"/>
      <c r="IW40" s="351">
        <f>SUM(IW38:IW39)</f>
        <v>85</v>
      </c>
      <c r="IX40" s="351">
        <f t="shared" ref="IX40:JJ40" si="150">SUM(IX38:IX39)</f>
        <v>43</v>
      </c>
      <c r="IY40" s="351">
        <f t="shared" si="150"/>
        <v>0</v>
      </c>
      <c r="IZ40" s="351">
        <f t="shared" si="150"/>
        <v>50</v>
      </c>
      <c r="JA40" s="351">
        <f t="shared" si="150"/>
        <v>25</v>
      </c>
      <c r="JB40" s="351">
        <f t="shared" si="150"/>
        <v>0</v>
      </c>
      <c r="JC40" s="351">
        <f t="shared" si="150"/>
        <v>0</v>
      </c>
      <c r="JD40" s="351">
        <f t="shared" si="150"/>
        <v>0</v>
      </c>
      <c r="JE40" s="351">
        <f t="shared" si="150"/>
        <v>0</v>
      </c>
      <c r="JF40" s="351">
        <f t="shared" si="150"/>
        <v>5</v>
      </c>
      <c r="JG40" s="351">
        <f t="shared" si="150"/>
        <v>0</v>
      </c>
      <c r="JH40" s="351">
        <f t="shared" si="150"/>
        <v>0</v>
      </c>
      <c r="JI40" s="351">
        <f t="shared" si="150"/>
        <v>5</v>
      </c>
      <c r="JJ40" s="351">
        <f t="shared" si="150"/>
        <v>4887</v>
      </c>
      <c r="JL40" s="779" t="s">
        <v>87</v>
      </c>
      <c r="JM40" s="780"/>
      <c r="JN40" s="781"/>
      <c r="JO40" s="351" t="e">
        <f>SUM(JO38:JO39)</f>
        <v>#REF!</v>
      </c>
      <c r="JP40" s="351" t="e">
        <f t="shared" ref="JP40:KB40" si="151">SUM(JP38:JP39)</f>
        <v>#REF!</v>
      </c>
      <c r="JQ40" s="351" t="e">
        <f t="shared" si="151"/>
        <v>#REF!</v>
      </c>
      <c r="JR40" s="351" t="e">
        <f t="shared" si="151"/>
        <v>#REF!</v>
      </c>
      <c r="JS40" s="351" t="e">
        <f t="shared" si="151"/>
        <v>#REF!</v>
      </c>
      <c r="JT40" s="351" t="e">
        <f t="shared" si="151"/>
        <v>#REF!</v>
      </c>
      <c r="JU40" s="351" t="e">
        <f t="shared" si="151"/>
        <v>#REF!</v>
      </c>
      <c r="JV40" s="351" t="e">
        <f t="shared" si="151"/>
        <v>#REF!</v>
      </c>
      <c r="JW40" s="351" t="e">
        <f t="shared" si="151"/>
        <v>#REF!</v>
      </c>
      <c r="JX40" s="351" t="e">
        <f t="shared" si="151"/>
        <v>#REF!</v>
      </c>
      <c r="JY40" s="351" t="e">
        <f t="shared" si="151"/>
        <v>#REF!</v>
      </c>
      <c r="JZ40" s="351" t="e">
        <f t="shared" si="151"/>
        <v>#REF!</v>
      </c>
      <c r="KA40" s="351" t="e">
        <f t="shared" si="151"/>
        <v>#REF!</v>
      </c>
      <c r="KB40" s="351" t="e">
        <f t="shared" si="151"/>
        <v>#REF!</v>
      </c>
    </row>
    <row r="42" spans="2:300" ht="10.5" customHeight="1"/>
    <row r="43" spans="2:300" ht="18.75">
      <c r="B43" s="709" t="s">
        <v>64</v>
      </c>
      <c r="C43" s="709"/>
      <c r="D43" s="709"/>
      <c r="E43" s="709"/>
      <c r="F43" s="709"/>
      <c r="G43" s="709"/>
      <c r="H43" s="709"/>
      <c r="I43" s="709"/>
      <c r="J43" s="709"/>
      <c r="K43" s="709"/>
      <c r="L43" s="709"/>
      <c r="M43" s="709"/>
      <c r="N43" s="709"/>
      <c r="O43" s="709"/>
      <c r="P43" s="709"/>
      <c r="Q43" s="709"/>
      <c r="R43" s="709"/>
      <c r="T43" s="709" t="s">
        <v>64</v>
      </c>
      <c r="U43" s="709"/>
      <c r="V43" s="709"/>
      <c r="W43" s="709"/>
      <c r="X43" s="709"/>
      <c r="Y43" s="709"/>
      <c r="Z43" s="709"/>
      <c r="AA43" s="709"/>
      <c r="AB43" s="709"/>
      <c r="AC43" s="709"/>
      <c r="AD43" s="709"/>
      <c r="AE43" s="709"/>
      <c r="AF43" s="709"/>
      <c r="AG43" s="709"/>
      <c r="AH43" s="709"/>
      <c r="AI43" s="709"/>
      <c r="AJ43" s="709"/>
      <c r="AL43" s="709" t="s">
        <v>64</v>
      </c>
      <c r="AM43" s="709"/>
      <c r="AN43" s="709"/>
      <c r="AO43" s="709"/>
      <c r="AP43" s="709"/>
      <c r="AQ43" s="709"/>
      <c r="AR43" s="709"/>
      <c r="AS43" s="709"/>
      <c r="AT43" s="709"/>
      <c r="AU43" s="709"/>
      <c r="AV43" s="709"/>
      <c r="AW43" s="709"/>
      <c r="AX43" s="709"/>
      <c r="AY43" s="709"/>
      <c r="AZ43" s="709"/>
      <c r="BA43" s="709"/>
      <c r="BB43" s="709"/>
      <c r="BD43" s="709" t="s">
        <v>64</v>
      </c>
      <c r="BE43" s="709"/>
      <c r="BF43" s="709"/>
      <c r="BG43" s="709"/>
      <c r="BH43" s="709"/>
      <c r="BI43" s="709"/>
      <c r="BJ43" s="709"/>
      <c r="BK43" s="709"/>
      <c r="BL43" s="709"/>
      <c r="BM43" s="709"/>
      <c r="BN43" s="709"/>
      <c r="BO43" s="709"/>
      <c r="BP43" s="709"/>
      <c r="BQ43" s="709"/>
      <c r="BR43" s="709"/>
      <c r="BS43" s="709"/>
      <c r="BT43" s="709"/>
      <c r="BV43" s="709" t="s">
        <v>64</v>
      </c>
      <c r="BW43" s="709"/>
      <c r="BX43" s="709"/>
      <c r="BY43" s="709"/>
      <c r="BZ43" s="709"/>
      <c r="CA43" s="709"/>
      <c r="CB43" s="709"/>
      <c r="CC43" s="709"/>
      <c r="CD43" s="709"/>
      <c r="CE43" s="709"/>
      <c r="CF43" s="709"/>
      <c r="CG43" s="709"/>
      <c r="CH43" s="709"/>
      <c r="CI43" s="709"/>
      <c r="CJ43" s="709"/>
      <c r="CK43" s="709"/>
      <c r="CL43" s="709"/>
      <c r="CN43" s="709" t="s">
        <v>64</v>
      </c>
      <c r="CO43" s="709"/>
      <c r="CP43" s="709"/>
      <c r="CQ43" s="709"/>
      <c r="CR43" s="709"/>
      <c r="CS43" s="709"/>
      <c r="CT43" s="709"/>
      <c r="CU43" s="709"/>
      <c r="CV43" s="709"/>
      <c r="CW43" s="709"/>
      <c r="CX43" s="709"/>
      <c r="CY43" s="709"/>
      <c r="CZ43" s="709"/>
      <c r="DA43" s="709"/>
      <c r="DB43" s="709"/>
      <c r="DC43" s="709"/>
      <c r="DD43" s="709"/>
      <c r="DF43" s="709" t="s">
        <v>64</v>
      </c>
      <c r="DG43" s="709"/>
      <c r="DH43" s="709"/>
      <c r="DI43" s="709"/>
      <c r="DJ43" s="709"/>
      <c r="DK43" s="709"/>
      <c r="DL43" s="709"/>
      <c r="DM43" s="709"/>
      <c r="DN43" s="709"/>
      <c r="DO43" s="709"/>
      <c r="DP43" s="709"/>
      <c r="DQ43" s="709"/>
      <c r="DR43" s="709"/>
      <c r="DS43" s="709"/>
      <c r="DT43" s="709"/>
      <c r="DU43" s="709"/>
      <c r="DV43" s="709"/>
      <c r="DX43" s="709" t="s">
        <v>64</v>
      </c>
      <c r="DY43" s="709"/>
      <c r="DZ43" s="709"/>
      <c r="EA43" s="709"/>
      <c r="EB43" s="709"/>
      <c r="EC43" s="709"/>
      <c r="ED43" s="709"/>
      <c r="EE43" s="709"/>
      <c r="EF43" s="709"/>
      <c r="EG43" s="709"/>
      <c r="EH43" s="709"/>
      <c r="EI43" s="709"/>
      <c r="EJ43" s="709"/>
      <c r="EK43" s="709"/>
      <c r="EL43" s="709"/>
      <c r="EM43" s="709"/>
      <c r="EN43" s="709"/>
      <c r="EP43" s="709" t="s">
        <v>64</v>
      </c>
      <c r="EQ43" s="709"/>
      <c r="ER43" s="709"/>
      <c r="ES43" s="709"/>
      <c r="ET43" s="709"/>
      <c r="EU43" s="709"/>
      <c r="EV43" s="709"/>
      <c r="EW43" s="709"/>
      <c r="EX43" s="709"/>
      <c r="EY43" s="709"/>
      <c r="EZ43" s="709"/>
      <c r="FA43" s="709"/>
      <c r="FB43" s="709"/>
      <c r="FC43" s="709"/>
      <c r="FD43" s="709"/>
      <c r="FE43" s="709"/>
      <c r="FF43" s="709"/>
      <c r="FH43" s="709" t="s">
        <v>64</v>
      </c>
      <c r="FI43" s="709"/>
      <c r="FJ43" s="709"/>
      <c r="FK43" s="709"/>
      <c r="FL43" s="709"/>
      <c r="FM43" s="709"/>
      <c r="FN43" s="709"/>
      <c r="FO43" s="709"/>
      <c r="FP43" s="709"/>
      <c r="FQ43" s="709"/>
      <c r="FR43" s="709"/>
      <c r="FS43" s="709"/>
      <c r="FT43" s="709"/>
      <c r="FU43" s="709"/>
      <c r="FV43" s="709"/>
      <c r="FW43" s="709"/>
      <c r="FX43" s="709"/>
      <c r="FZ43" s="709" t="s">
        <v>64</v>
      </c>
      <c r="GA43" s="709"/>
      <c r="GB43" s="709"/>
      <c r="GC43" s="709"/>
      <c r="GD43" s="709"/>
      <c r="GE43" s="709"/>
      <c r="GF43" s="709"/>
      <c r="GG43" s="709"/>
      <c r="GH43" s="709"/>
      <c r="GI43" s="709"/>
      <c r="GJ43" s="709"/>
      <c r="GK43" s="709"/>
      <c r="GL43" s="709"/>
      <c r="GM43" s="709"/>
      <c r="GN43" s="709"/>
      <c r="GO43" s="709"/>
      <c r="GP43" s="709"/>
      <c r="GR43" s="709" t="s">
        <v>64</v>
      </c>
      <c r="GS43" s="709"/>
      <c r="GT43" s="709"/>
      <c r="GU43" s="709"/>
      <c r="GV43" s="709"/>
      <c r="GW43" s="709"/>
      <c r="GX43" s="709"/>
      <c r="GY43" s="709"/>
      <c r="GZ43" s="709"/>
      <c r="HA43" s="709"/>
      <c r="HB43" s="709"/>
      <c r="HC43" s="709"/>
      <c r="HD43" s="709"/>
      <c r="HE43" s="709"/>
      <c r="HF43" s="709"/>
      <c r="HG43" s="709"/>
      <c r="HH43" s="709"/>
      <c r="HJ43" s="709" t="s">
        <v>64</v>
      </c>
      <c r="HK43" s="709"/>
      <c r="HL43" s="709"/>
      <c r="HM43" s="709"/>
      <c r="HN43" s="709"/>
      <c r="HO43" s="709"/>
      <c r="HP43" s="709"/>
      <c r="HQ43" s="709"/>
      <c r="HR43" s="709"/>
      <c r="HS43" s="709"/>
      <c r="HT43" s="709"/>
      <c r="HU43" s="709"/>
      <c r="HV43" s="709"/>
      <c r="HW43" s="709"/>
      <c r="HX43" s="709"/>
      <c r="HY43" s="709"/>
      <c r="HZ43" s="709"/>
      <c r="IB43" s="709" t="s">
        <v>64</v>
      </c>
      <c r="IC43" s="709"/>
      <c r="ID43" s="709"/>
      <c r="IE43" s="709"/>
      <c r="IF43" s="709"/>
      <c r="IG43" s="709"/>
      <c r="IH43" s="709"/>
      <c r="II43" s="709"/>
      <c r="IJ43" s="709"/>
      <c r="IK43" s="709"/>
      <c r="IL43" s="709"/>
      <c r="IM43" s="709"/>
      <c r="IN43" s="709"/>
      <c r="IO43" s="709"/>
      <c r="IP43" s="709"/>
      <c r="IQ43" s="709"/>
      <c r="IR43" s="709"/>
      <c r="IT43" s="709" t="s">
        <v>64</v>
      </c>
      <c r="IU43" s="709"/>
      <c r="IV43" s="709"/>
      <c r="IW43" s="709"/>
      <c r="IX43" s="709"/>
      <c r="IY43" s="709"/>
      <c r="IZ43" s="709"/>
      <c r="JA43" s="709"/>
      <c r="JB43" s="709"/>
      <c r="JC43" s="709"/>
      <c r="JD43" s="709"/>
      <c r="JE43" s="709"/>
      <c r="JF43" s="709"/>
      <c r="JG43" s="709"/>
      <c r="JH43" s="709"/>
      <c r="JI43" s="709"/>
      <c r="JJ43" s="709"/>
      <c r="JL43" s="709" t="s">
        <v>64</v>
      </c>
      <c r="JM43" s="709"/>
      <c r="JN43" s="709"/>
      <c r="JO43" s="709"/>
      <c r="JP43" s="709"/>
      <c r="JQ43" s="709"/>
      <c r="JR43" s="709"/>
      <c r="JS43" s="709"/>
      <c r="JT43" s="709"/>
      <c r="JU43" s="709"/>
      <c r="JV43" s="709"/>
      <c r="JW43" s="709"/>
      <c r="JX43" s="709"/>
      <c r="JY43" s="709"/>
      <c r="JZ43" s="709"/>
      <c r="KA43" s="709"/>
      <c r="KB43" s="709"/>
      <c r="KC43" s="344"/>
      <c r="KD43" s="344"/>
      <c r="KE43" s="344"/>
      <c r="KF43" s="344"/>
      <c r="KG43" s="344"/>
      <c r="KH43" s="345"/>
      <c r="KI43" s="345"/>
      <c r="KJ43" s="345"/>
      <c r="KK43" s="345"/>
      <c r="KL43" s="345"/>
      <c r="KM43" s="345"/>
      <c r="KN43" s="345"/>
    </row>
    <row r="44" spans="2:300" ht="18.75">
      <c r="B44" s="709" t="s">
        <v>66</v>
      </c>
      <c r="C44" s="709"/>
      <c r="D44" s="709"/>
      <c r="E44" s="709"/>
      <c r="F44" s="709"/>
      <c r="G44" s="709"/>
      <c r="H44" s="709"/>
      <c r="I44" s="709"/>
      <c r="J44" s="709"/>
      <c r="K44" s="709"/>
      <c r="L44" s="709"/>
      <c r="M44" s="709"/>
      <c r="N44" s="709"/>
      <c r="O44" s="709"/>
      <c r="P44" s="709"/>
      <c r="Q44" s="709"/>
      <c r="R44" s="709"/>
      <c r="T44" s="709" t="s">
        <v>66</v>
      </c>
      <c r="U44" s="709"/>
      <c r="V44" s="709"/>
      <c r="W44" s="709"/>
      <c r="X44" s="709"/>
      <c r="Y44" s="709"/>
      <c r="Z44" s="709"/>
      <c r="AA44" s="709"/>
      <c r="AB44" s="709"/>
      <c r="AC44" s="709"/>
      <c r="AD44" s="709"/>
      <c r="AE44" s="709"/>
      <c r="AF44" s="709"/>
      <c r="AG44" s="709"/>
      <c r="AH44" s="709"/>
      <c r="AI44" s="709"/>
      <c r="AJ44" s="709"/>
      <c r="AL44" s="709" t="s">
        <v>66</v>
      </c>
      <c r="AM44" s="709"/>
      <c r="AN44" s="709"/>
      <c r="AO44" s="709"/>
      <c r="AP44" s="709"/>
      <c r="AQ44" s="709"/>
      <c r="AR44" s="709"/>
      <c r="AS44" s="709"/>
      <c r="AT44" s="709"/>
      <c r="AU44" s="709"/>
      <c r="AV44" s="709"/>
      <c r="AW44" s="709"/>
      <c r="AX44" s="709"/>
      <c r="AY44" s="709"/>
      <c r="AZ44" s="709"/>
      <c r="BA44" s="709"/>
      <c r="BB44" s="709"/>
      <c r="BD44" s="709" t="s">
        <v>66</v>
      </c>
      <c r="BE44" s="709"/>
      <c r="BF44" s="709"/>
      <c r="BG44" s="709"/>
      <c r="BH44" s="709"/>
      <c r="BI44" s="709"/>
      <c r="BJ44" s="709"/>
      <c r="BK44" s="709"/>
      <c r="BL44" s="709"/>
      <c r="BM44" s="709"/>
      <c r="BN44" s="709"/>
      <c r="BO44" s="709"/>
      <c r="BP44" s="709"/>
      <c r="BQ44" s="709"/>
      <c r="BR44" s="709"/>
      <c r="BS44" s="709"/>
      <c r="BT44" s="709"/>
      <c r="BV44" s="709" t="s">
        <v>66</v>
      </c>
      <c r="BW44" s="709"/>
      <c r="BX44" s="709"/>
      <c r="BY44" s="709"/>
      <c r="BZ44" s="709"/>
      <c r="CA44" s="709"/>
      <c r="CB44" s="709"/>
      <c r="CC44" s="709"/>
      <c r="CD44" s="709"/>
      <c r="CE44" s="709"/>
      <c r="CF44" s="709"/>
      <c r="CG44" s="709"/>
      <c r="CH44" s="709"/>
      <c r="CI44" s="709"/>
      <c r="CJ44" s="709"/>
      <c r="CK44" s="709"/>
      <c r="CL44" s="709"/>
      <c r="CN44" s="709" t="s">
        <v>66</v>
      </c>
      <c r="CO44" s="709"/>
      <c r="CP44" s="709"/>
      <c r="CQ44" s="709"/>
      <c r="CR44" s="709"/>
      <c r="CS44" s="709"/>
      <c r="CT44" s="709"/>
      <c r="CU44" s="709"/>
      <c r="CV44" s="709"/>
      <c r="CW44" s="709"/>
      <c r="CX44" s="709"/>
      <c r="CY44" s="709"/>
      <c r="CZ44" s="709"/>
      <c r="DA44" s="709"/>
      <c r="DB44" s="709"/>
      <c r="DC44" s="709"/>
      <c r="DD44" s="709"/>
      <c r="DF44" s="709" t="s">
        <v>66</v>
      </c>
      <c r="DG44" s="709"/>
      <c r="DH44" s="709"/>
      <c r="DI44" s="709"/>
      <c r="DJ44" s="709"/>
      <c r="DK44" s="709"/>
      <c r="DL44" s="709"/>
      <c r="DM44" s="709"/>
      <c r="DN44" s="709"/>
      <c r="DO44" s="709"/>
      <c r="DP44" s="709"/>
      <c r="DQ44" s="709"/>
      <c r="DR44" s="709"/>
      <c r="DS44" s="709"/>
      <c r="DT44" s="709"/>
      <c r="DU44" s="709"/>
      <c r="DV44" s="709"/>
      <c r="DX44" s="709" t="s">
        <v>66</v>
      </c>
      <c r="DY44" s="709"/>
      <c r="DZ44" s="709"/>
      <c r="EA44" s="709"/>
      <c r="EB44" s="709"/>
      <c r="EC44" s="709"/>
      <c r="ED44" s="709"/>
      <c r="EE44" s="709"/>
      <c r="EF44" s="709"/>
      <c r="EG44" s="709"/>
      <c r="EH44" s="709"/>
      <c r="EI44" s="709"/>
      <c r="EJ44" s="709"/>
      <c r="EK44" s="709"/>
      <c r="EL44" s="709"/>
      <c r="EM44" s="709"/>
      <c r="EN44" s="709"/>
      <c r="EP44" s="709" t="s">
        <v>66</v>
      </c>
      <c r="EQ44" s="709"/>
      <c r="ER44" s="709"/>
      <c r="ES44" s="709"/>
      <c r="ET44" s="709"/>
      <c r="EU44" s="709"/>
      <c r="EV44" s="709"/>
      <c r="EW44" s="709"/>
      <c r="EX44" s="709"/>
      <c r="EY44" s="709"/>
      <c r="EZ44" s="709"/>
      <c r="FA44" s="709"/>
      <c r="FB44" s="709"/>
      <c r="FC44" s="709"/>
      <c r="FD44" s="709"/>
      <c r="FE44" s="709"/>
      <c r="FF44" s="709"/>
      <c r="FH44" s="709" t="s">
        <v>66</v>
      </c>
      <c r="FI44" s="709"/>
      <c r="FJ44" s="709"/>
      <c r="FK44" s="709"/>
      <c r="FL44" s="709"/>
      <c r="FM44" s="709"/>
      <c r="FN44" s="709"/>
      <c r="FO44" s="709"/>
      <c r="FP44" s="709"/>
      <c r="FQ44" s="709"/>
      <c r="FR44" s="709"/>
      <c r="FS44" s="709"/>
      <c r="FT44" s="709"/>
      <c r="FU44" s="709"/>
      <c r="FV44" s="709"/>
      <c r="FW44" s="709"/>
      <c r="FX44" s="709"/>
      <c r="FZ44" s="709" t="s">
        <v>66</v>
      </c>
      <c r="GA44" s="709"/>
      <c r="GB44" s="709"/>
      <c r="GC44" s="709"/>
      <c r="GD44" s="709"/>
      <c r="GE44" s="709"/>
      <c r="GF44" s="709"/>
      <c r="GG44" s="709"/>
      <c r="GH44" s="709"/>
      <c r="GI44" s="709"/>
      <c r="GJ44" s="709"/>
      <c r="GK44" s="709"/>
      <c r="GL44" s="709"/>
      <c r="GM44" s="709"/>
      <c r="GN44" s="709"/>
      <c r="GO44" s="709"/>
      <c r="GP44" s="709"/>
      <c r="GR44" s="709" t="s">
        <v>66</v>
      </c>
      <c r="GS44" s="709"/>
      <c r="GT44" s="709"/>
      <c r="GU44" s="709"/>
      <c r="GV44" s="709"/>
      <c r="GW44" s="709"/>
      <c r="GX44" s="709"/>
      <c r="GY44" s="709"/>
      <c r="GZ44" s="709"/>
      <c r="HA44" s="709"/>
      <c r="HB44" s="709"/>
      <c r="HC44" s="709"/>
      <c r="HD44" s="709"/>
      <c r="HE44" s="709"/>
      <c r="HF44" s="709"/>
      <c r="HG44" s="709"/>
      <c r="HH44" s="709"/>
      <c r="HJ44" s="709" t="s">
        <v>66</v>
      </c>
      <c r="HK44" s="709"/>
      <c r="HL44" s="709"/>
      <c r="HM44" s="709"/>
      <c r="HN44" s="709"/>
      <c r="HO44" s="709"/>
      <c r="HP44" s="709"/>
      <c r="HQ44" s="709"/>
      <c r="HR44" s="709"/>
      <c r="HS44" s="709"/>
      <c r="HT44" s="709"/>
      <c r="HU44" s="709"/>
      <c r="HV44" s="709"/>
      <c r="HW44" s="709"/>
      <c r="HX44" s="709"/>
      <c r="HY44" s="709"/>
      <c r="HZ44" s="709"/>
      <c r="IB44" s="709" t="s">
        <v>66</v>
      </c>
      <c r="IC44" s="709"/>
      <c r="ID44" s="709"/>
      <c r="IE44" s="709"/>
      <c r="IF44" s="709"/>
      <c r="IG44" s="709"/>
      <c r="IH44" s="709"/>
      <c r="II44" s="709"/>
      <c r="IJ44" s="709"/>
      <c r="IK44" s="709"/>
      <c r="IL44" s="709"/>
      <c r="IM44" s="709"/>
      <c r="IN44" s="709"/>
      <c r="IO44" s="709"/>
      <c r="IP44" s="709"/>
      <c r="IQ44" s="709"/>
      <c r="IR44" s="709"/>
      <c r="IT44" s="709" t="s">
        <v>66</v>
      </c>
      <c r="IU44" s="709"/>
      <c r="IV44" s="709"/>
      <c r="IW44" s="709"/>
      <c r="IX44" s="709"/>
      <c r="IY44" s="709"/>
      <c r="IZ44" s="709"/>
      <c r="JA44" s="709"/>
      <c r="JB44" s="709"/>
      <c r="JC44" s="709"/>
      <c r="JD44" s="709"/>
      <c r="JE44" s="709"/>
      <c r="JF44" s="709"/>
      <c r="JG44" s="709"/>
      <c r="JH44" s="709"/>
      <c r="JI44" s="709"/>
      <c r="JJ44" s="709"/>
      <c r="JL44" s="709" t="s">
        <v>66</v>
      </c>
      <c r="JM44" s="709"/>
      <c r="JN44" s="709"/>
      <c r="JO44" s="709"/>
      <c r="JP44" s="709"/>
      <c r="JQ44" s="709"/>
      <c r="JR44" s="709"/>
      <c r="JS44" s="709"/>
      <c r="JT44" s="709"/>
      <c r="JU44" s="709"/>
      <c r="JV44" s="709"/>
      <c r="JW44" s="709"/>
      <c r="JX44" s="709"/>
      <c r="JY44" s="709"/>
      <c r="JZ44" s="709"/>
      <c r="KA44" s="709"/>
      <c r="KB44" s="709"/>
      <c r="KC44" s="344"/>
      <c r="KD44" s="344"/>
      <c r="KE44" s="344"/>
      <c r="KF44" s="344"/>
      <c r="KG44" s="344"/>
      <c r="KH44" s="344"/>
      <c r="KI44" s="344"/>
      <c r="KJ44" s="344"/>
      <c r="KK44" s="344"/>
      <c r="KL44" s="344"/>
      <c r="KM44" s="143"/>
      <c r="KN44" s="104"/>
    </row>
    <row r="45" spans="2:300">
      <c r="B45" t="s">
        <v>3074</v>
      </c>
      <c r="T45" t="s">
        <v>3075</v>
      </c>
      <c r="AL45" t="s">
        <v>3076</v>
      </c>
      <c r="BD45" t="s">
        <v>3077</v>
      </c>
      <c r="BV45" t="s">
        <v>3078</v>
      </c>
      <c r="CN45" t="s">
        <v>3079</v>
      </c>
      <c r="DF45" t="s">
        <v>3080</v>
      </c>
      <c r="DX45" t="s">
        <v>3081</v>
      </c>
      <c r="EP45" t="s">
        <v>3082</v>
      </c>
      <c r="FH45" t="s">
        <v>3083</v>
      </c>
      <c r="FZ45" t="s">
        <v>3084</v>
      </c>
      <c r="GR45" t="s">
        <v>3085</v>
      </c>
      <c r="HJ45" t="s">
        <v>3086</v>
      </c>
      <c r="IB45" t="s">
        <v>3087</v>
      </c>
      <c r="IT45" t="s">
        <v>3088</v>
      </c>
      <c r="JL45" t="s">
        <v>3089</v>
      </c>
    </row>
    <row r="46" spans="2:300" s="183" customFormat="1" ht="20.25" customHeight="1">
      <c r="B46" s="782" t="s">
        <v>67</v>
      </c>
      <c r="C46" s="787" t="s">
        <v>3071</v>
      </c>
      <c r="D46" s="788"/>
      <c r="E46" s="777" t="s">
        <v>3072</v>
      </c>
      <c r="F46" s="777" t="s">
        <v>574</v>
      </c>
      <c r="G46" s="777" t="s">
        <v>3073</v>
      </c>
      <c r="H46" s="786" t="s">
        <v>573</v>
      </c>
      <c r="I46" s="786"/>
      <c r="J46" s="786"/>
      <c r="K46" s="786"/>
      <c r="L46" s="786"/>
      <c r="M46" s="786"/>
      <c r="N46" s="786"/>
      <c r="O46" s="786"/>
      <c r="P46" s="786"/>
      <c r="Q46" s="786"/>
      <c r="R46" s="777" t="s">
        <v>77</v>
      </c>
      <c r="T46" s="782" t="s">
        <v>67</v>
      </c>
      <c r="U46" s="787" t="s">
        <v>3071</v>
      </c>
      <c r="V46" s="788"/>
      <c r="W46" s="777" t="s">
        <v>3072</v>
      </c>
      <c r="X46" s="777" t="s">
        <v>574</v>
      </c>
      <c r="Y46" s="777" t="s">
        <v>3073</v>
      </c>
      <c r="Z46" s="786" t="s">
        <v>573</v>
      </c>
      <c r="AA46" s="786"/>
      <c r="AB46" s="786"/>
      <c r="AC46" s="786"/>
      <c r="AD46" s="786"/>
      <c r="AE46" s="786"/>
      <c r="AF46" s="786"/>
      <c r="AG46" s="786"/>
      <c r="AH46" s="786"/>
      <c r="AI46" s="786"/>
      <c r="AJ46" s="777" t="s">
        <v>77</v>
      </c>
      <c r="AL46" s="782" t="s">
        <v>67</v>
      </c>
      <c r="AM46" s="787" t="s">
        <v>3071</v>
      </c>
      <c r="AN46" s="788"/>
      <c r="AO46" s="777" t="s">
        <v>3072</v>
      </c>
      <c r="AP46" s="777" t="s">
        <v>574</v>
      </c>
      <c r="AQ46" s="777" t="s">
        <v>3073</v>
      </c>
      <c r="AR46" s="786" t="s">
        <v>573</v>
      </c>
      <c r="AS46" s="786"/>
      <c r="AT46" s="786"/>
      <c r="AU46" s="786"/>
      <c r="AV46" s="786"/>
      <c r="AW46" s="786"/>
      <c r="AX46" s="786"/>
      <c r="AY46" s="786"/>
      <c r="AZ46" s="786"/>
      <c r="BA46" s="786"/>
      <c r="BB46" s="777" t="s">
        <v>77</v>
      </c>
      <c r="BD46" s="782" t="s">
        <v>67</v>
      </c>
      <c r="BE46" s="787" t="s">
        <v>3071</v>
      </c>
      <c r="BF46" s="788"/>
      <c r="BG46" s="777" t="s">
        <v>3072</v>
      </c>
      <c r="BH46" s="777" t="s">
        <v>574</v>
      </c>
      <c r="BI46" s="777" t="s">
        <v>3073</v>
      </c>
      <c r="BJ46" s="786" t="s">
        <v>573</v>
      </c>
      <c r="BK46" s="786"/>
      <c r="BL46" s="786"/>
      <c r="BM46" s="786"/>
      <c r="BN46" s="786"/>
      <c r="BO46" s="786"/>
      <c r="BP46" s="786"/>
      <c r="BQ46" s="786"/>
      <c r="BR46" s="786"/>
      <c r="BS46" s="786"/>
      <c r="BT46" s="777" t="s">
        <v>77</v>
      </c>
      <c r="BV46" s="782" t="s">
        <v>67</v>
      </c>
      <c r="BW46" s="787" t="s">
        <v>3071</v>
      </c>
      <c r="BX46" s="788"/>
      <c r="BY46" s="777" t="s">
        <v>3072</v>
      </c>
      <c r="BZ46" s="777" t="s">
        <v>574</v>
      </c>
      <c r="CA46" s="777" t="s">
        <v>3073</v>
      </c>
      <c r="CB46" s="786" t="s">
        <v>573</v>
      </c>
      <c r="CC46" s="786"/>
      <c r="CD46" s="786"/>
      <c r="CE46" s="786"/>
      <c r="CF46" s="786"/>
      <c r="CG46" s="786"/>
      <c r="CH46" s="786"/>
      <c r="CI46" s="786"/>
      <c r="CJ46" s="786"/>
      <c r="CK46" s="786"/>
      <c r="CL46" s="777" t="s">
        <v>77</v>
      </c>
      <c r="CN46" s="782" t="s">
        <v>67</v>
      </c>
      <c r="CO46" s="787" t="s">
        <v>3071</v>
      </c>
      <c r="CP46" s="788"/>
      <c r="CQ46" s="777" t="s">
        <v>3072</v>
      </c>
      <c r="CR46" s="777" t="s">
        <v>574</v>
      </c>
      <c r="CS46" s="777" t="s">
        <v>3073</v>
      </c>
      <c r="CT46" s="786" t="s">
        <v>573</v>
      </c>
      <c r="CU46" s="786"/>
      <c r="CV46" s="786"/>
      <c r="CW46" s="786"/>
      <c r="CX46" s="786"/>
      <c r="CY46" s="786"/>
      <c r="CZ46" s="786"/>
      <c r="DA46" s="786"/>
      <c r="DB46" s="786"/>
      <c r="DC46" s="786"/>
      <c r="DD46" s="777" t="s">
        <v>77</v>
      </c>
      <c r="DF46" s="782" t="s">
        <v>67</v>
      </c>
      <c r="DG46" s="787" t="s">
        <v>3071</v>
      </c>
      <c r="DH46" s="788"/>
      <c r="DI46" s="777" t="s">
        <v>3072</v>
      </c>
      <c r="DJ46" s="777" t="s">
        <v>574</v>
      </c>
      <c r="DK46" s="777" t="s">
        <v>3073</v>
      </c>
      <c r="DL46" s="786" t="s">
        <v>573</v>
      </c>
      <c r="DM46" s="786"/>
      <c r="DN46" s="786"/>
      <c r="DO46" s="786"/>
      <c r="DP46" s="786"/>
      <c r="DQ46" s="786"/>
      <c r="DR46" s="786"/>
      <c r="DS46" s="786"/>
      <c r="DT46" s="786"/>
      <c r="DU46" s="786"/>
      <c r="DV46" s="777" t="s">
        <v>77</v>
      </c>
      <c r="DX46" s="782" t="s">
        <v>67</v>
      </c>
      <c r="DY46" s="787" t="s">
        <v>3071</v>
      </c>
      <c r="DZ46" s="788"/>
      <c r="EA46" s="777" t="s">
        <v>3072</v>
      </c>
      <c r="EB46" s="777" t="s">
        <v>574</v>
      </c>
      <c r="EC46" s="777" t="s">
        <v>3073</v>
      </c>
      <c r="ED46" s="786" t="s">
        <v>573</v>
      </c>
      <c r="EE46" s="786"/>
      <c r="EF46" s="786"/>
      <c r="EG46" s="786"/>
      <c r="EH46" s="786"/>
      <c r="EI46" s="786"/>
      <c r="EJ46" s="786"/>
      <c r="EK46" s="786"/>
      <c r="EL46" s="786"/>
      <c r="EM46" s="786"/>
      <c r="EN46" s="777" t="s">
        <v>77</v>
      </c>
      <c r="EP46" s="782" t="s">
        <v>67</v>
      </c>
      <c r="EQ46" s="787" t="s">
        <v>3071</v>
      </c>
      <c r="ER46" s="788"/>
      <c r="ES46" s="777" t="s">
        <v>3072</v>
      </c>
      <c r="ET46" s="777" t="s">
        <v>574</v>
      </c>
      <c r="EU46" s="777" t="s">
        <v>3073</v>
      </c>
      <c r="EV46" s="786" t="s">
        <v>573</v>
      </c>
      <c r="EW46" s="786"/>
      <c r="EX46" s="786"/>
      <c r="EY46" s="786"/>
      <c r="EZ46" s="786"/>
      <c r="FA46" s="786"/>
      <c r="FB46" s="786"/>
      <c r="FC46" s="786"/>
      <c r="FD46" s="786"/>
      <c r="FE46" s="786"/>
      <c r="FF46" s="777" t="s">
        <v>77</v>
      </c>
      <c r="FH46" s="782" t="s">
        <v>67</v>
      </c>
      <c r="FI46" s="787" t="s">
        <v>3071</v>
      </c>
      <c r="FJ46" s="788"/>
      <c r="FK46" s="777" t="s">
        <v>3072</v>
      </c>
      <c r="FL46" s="777" t="s">
        <v>574</v>
      </c>
      <c r="FM46" s="777" t="s">
        <v>3073</v>
      </c>
      <c r="FN46" s="786" t="s">
        <v>573</v>
      </c>
      <c r="FO46" s="786"/>
      <c r="FP46" s="786"/>
      <c r="FQ46" s="786"/>
      <c r="FR46" s="786"/>
      <c r="FS46" s="786"/>
      <c r="FT46" s="786"/>
      <c r="FU46" s="786"/>
      <c r="FV46" s="786"/>
      <c r="FW46" s="786"/>
      <c r="FX46" s="777" t="s">
        <v>77</v>
      </c>
      <c r="FZ46" s="782" t="s">
        <v>67</v>
      </c>
      <c r="GA46" s="787" t="s">
        <v>3071</v>
      </c>
      <c r="GB46" s="788"/>
      <c r="GC46" s="777" t="s">
        <v>3072</v>
      </c>
      <c r="GD46" s="777" t="s">
        <v>574</v>
      </c>
      <c r="GE46" s="777" t="s">
        <v>3073</v>
      </c>
      <c r="GF46" s="786" t="s">
        <v>573</v>
      </c>
      <c r="GG46" s="786"/>
      <c r="GH46" s="786"/>
      <c r="GI46" s="786"/>
      <c r="GJ46" s="786"/>
      <c r="GK46" s="786"/>
      <c r="GL46" s="786"/>
      <c r="GM46" s="786"/>
      <c r="GN46" s="786"/>
      <c r="GO46" s="786"/>
      <c r="GP46" s="777" t="s">
        <v>77</v>
      </c>
      <c r="GR46" s="782" t="s">
        <v>67</v>
      </c>
      <c r="GS46" s="787" t="s">
        <v>3071</v>
      </c>
      <c r="GT46" s="788"/>
      <c r="GU46" s="777" t="s">
        <v>3072</v>
      </c>
      <c r="GV46" s="777" t="s">
        <v>574</v>
      </c>
      <c r="GW46" s="777" t="s">
        <v>3073</v>
      </c>
      <c r="GX46" s="786" t="s">
        <v>573</v>
      </c>
      <c r="GY46" s="786"/>
      <c r="GZ46" s="786"/>
      <c r="HA46" s="786"/>
      <c r="HB46" s="786"/>
      <c r="HC46" s="786"/>
      <c r="HD46" s="786"/>
      <c r="HE46" s="786"/>
      <c r="HF46" s="786"/>
      <c r="HG46" s="786"/>
      <c r="HH46" s="777" t="s">
        <v>77</v>
      </c>
      <c r="HJ46" s="782" t="s">
        <v>67</v>
      </c>
      <c r="HK46" s="787" t="s">
        <v>3071</v>
      </c>
      <c r="HL46" s="788"/>
      <c r="HM46" s="777" t="s">
        <v>3072</v>
      </c>
      <c r="HN46" s="777" t="s">
        <v>574</v>
      </c>
      <c r="HO46" s="777" t="s">
        <v>3073</v>
      </c>
      <c r="HP46" s="786" t="s">
        <v>573</v>
      </c>
      <c r="HQ46" s="786"/>
      <c r="HR46" s="786"/>
      <c r="HS46" s="786"/>
      <c r="HT46" s="786"/>
      <c r="HU46" s="786"/>
      <c r="HV46" s="786"/>
      <c r="HW46" s="786"/>
      <c r="HX46" s="786"/>
      <c r="HY46" s="786"/>
      <c r="HZ46" s="777" t="s">
        <v>77</v>
      </c>
      <c r="IB46" s="782" t="s">
        <v>67</v>
      </c>
      <c r="IC46" s="787" t="s">
        <v>3071</v>
      </c>
      <c r="ID46" s="788"/>
      <c r="IE46" s="777" t="s">
        <v>3072</v>
      </c>
      <c r="IF46" s="777" t="s">
        <v>574</v>
      </c>
      <c r="IG46" s="777" t="s">
        <v>3073</v>
      </c>
      <c r="IH46" s="786" t="s">
        <v>573</v>
      </c>
      <c r="II46" s="786"/>
      <c r="IJ46" s="786"/>
      <c r="IK46" s="786"/>
      <c r="IL46" s="786"/>
      <c r="IM46" s="786"/>
      <c r="IN46" s="786"/>
      <c r="IO46" s="786"/>
      <c r="IP46" s="786"/>
      <c r="IQ46" s="786"/>
      <c r="IR46" s="777" t="s">
        <v>77</v>
      </c>
      <c r="IT46" s="782" t="s">
        <v>67</v>
      </c>
      <c r="IU46" s="787" t="s">
        <v>3071</v>
      </c>
      <c r="IV46" s="788"/>
      <c r="IW46" s="777" t="s">
        <v>3072</v>
      </c>
      <c r="IX46" s="777" t="s">
        <v>574</v>
      </c>
      <c r="IY46" s="777" t="s">
        <v>3073</v>
      </c>
      <c r="IZ46" s="786" t="s">
        <v>573</v>
      </c>
      <c r="JA46" s="786"/>
      <c r="JB46" s="786"/>
      <c r="JC46" s="786"/>
      <c r="JD46" s="786"/>
      <c r="JE46" s="786"/>
      <c r="JF46" s="786"/>
      <c r="JG46" s="786"/>
      <c r="JH46" s="786"/>
      <c r="JI46" s="786"/>
      <c r="JJ46" s="777" t="s">
        <v>77</v>
      </c>
      <c r="JL46" s="782" t="s">
        <v>67</v>
      </c>
      <c r="JM46" s="787" t="s">
        <v>3071</v>
      </c>
      <c r="JN46" s="788"/>
      <c r="JO46" s="777" t="s">
        <v>3072</v>
      </c>
      <c r="JP46" s="777" t="s">
        <v>574</v>
      </c>
      <c r="JQ46" s="777" t="s">
        <v>3073</v>
      </c>
      <c r="JR46" s="786" t="s">
        <v>573</v>
      </c>
      <c r="JS46" s="786"/>
      <c r="JT46" s="786"/>
      <c r="JU46" s="786"/>
      <c r="JV46" s="786"/>
      <c r="JW46" s="786"/>
      <c r="JX46" s="786"/>
      <c r="JY46" s="786"/>
      <c r="JZ46" s="786"/>
      <c r="KA46" s="786"/>
      <c r="KB46" s="777" t="s">
        <v>77</v>
      </c>
    </row>
    <row r="47" spans="2:300" ht="103.5" customHeight="1">
      <c r="B47" s="782"/>
      <c r="C47" s="789"/>
      <c r="D47" s="790"/>
      <c r="E47" s="777"/>
      <c r="F47" s="777"/>
      <c r="G47" s="777"/>
      <c r="H47" s="348" t="s">
        <v>571</v>
      </c>
      <c r="I47" s="348" t="s">
        <v>572</v>
      </c>
      <c r="J47" s="349" t="s">
        <v>3090</v>
      </c>
      <c r="K47" s="349" t="s">
        <v>3091</v>
      </c>
      <c r="L47" s="349" t="s">
        <v>3092</v>
      </c>
      <c r="M47" s="349" t="s">
        <v>3093</v>
      </c>
      <c r="N47" s="349" t="s">
        <v>3094</v>
      </c>
      <c r="O47" s="349" t="s">
        <v>3095</v>
      </c>
      <c r="P47" s="349" t="s">
        <v>3096</v>
      </c>
      <c r="Q47" s="349" t="s">
        <v>3097</v>
      </c>
      <c r="R47" s="777"/>
      <c r="T47" s="782"/>
      <c r="U47" s="789"/>
      <c r="V47" s="790"/>
      <c r="W47" s="777"/>
      <c r="X47" s="777"/>
      <c r="Y47" s="777"/>
      <c r="Z47" s="348" t="s">
        <v>571</v>
      </c>
      <c r="AA47" s="348" t="s">
        <v>572</v>
      </c>
      <c r="AB47" s="349" t="s">
        <v>3090</v>
      </c>
      <c r="AC47" s="349" t="s">
        <v>3091</v>
      </c>
      <c r="AD47" s="349" t="s">
        <v>3092</v>
      </c>
      <c r="AE47" s="349" t="s">
        <v>3093</v>
      </c>
      <c r="AF47" s="349" t="s">
        <v>3094</v>
      </c>
      <c r="AG47" s="349" t="s">
        <v>3095</v>
      </c>
      <c r="AH47" s="349" t="s">
        <v>3096</v>
      </c>
      <c r="AI47" s="349" t="s">
        <v>3097</v>
      </c>
      <c r="AJ47" s="777"/>
      <c r="AL47" s="782"/>
      <c r="AM47" s="789"/>
      <c r="AN47" s="790"/>
      <c r="AO47" s="777"/>
      <c r="AP47" s="777"/>
      <c r="AQ47" s="777"/>
      <c r="AR47" s="348" t="s">
        <v>571</v>
      </c>
      <c r="AS47" s="348" t="s">
        <v>572</v>
      </c>
      <c r="AT47" s="349" t="s">
        <v>3090</v>
      </c>
      <c r="AU47" s="349" t="s">
        <v>3091</v>
      </c>
      <c r="AV47" s="349" t="s">
        <v>3092</v>
      </c>
      <c r="AW47" s="349" t="s">
        <v>3093</v>
      </c>
      <c r="AX47" s="349" t="s">
        <v>3094</v>
      </c>
      <c r="AY47" s="349" t="s">
        <v>3095</v>
      </c>
      <c r="AZ47" s="349" t="s">
        <v>3096</v>
      </c>
      <c r="BA47" s="349" t="s">
        <v>3097</v>
      </c>
      <c r="BB47" s="777"/>
      <c r="BD47" s="782"/>
      <c r="BE47" s="789"/>
      <c r="BF47" s="790"/>
      <c r="BG47" s="777"/>
      <c r="BH47" s="777"/>
      <c r="BI47" s="777"/>
      <c r="BJ47" s="348" t="s">
        <v>571</v>
      </c>
      <c r="BK47" s="348" t="s">
        <v>572</v>
      </c>
      <c r="BL47" s="349" t="s">
        <v>3090</v>
      </c>
      <c r="BM47" s="349" t="s">
        <v>3091</v>
      </c>
      <c r="BN47" s="349" t="s">
        <v>3092</v>
      </c>
      <c r="BO47" s="349" t="s">
        <v>3093</v>
      </c>
      <c r="BP47" s="349" t="s">
        <v>3094</v>
      </c>
      <c r="BQ47" s="349" t="s">
        <v>3095</v>
      </c>
      <c r="BR47" s="349" t="s">
        <v>3096</v>
      </c>
      <c r="BS47" s="349" t="s">
        <v>3097</v>
      </c>
      <c r="BT47" s="777"/>
      <c r="BV47" s="782"/>
      <c r="BW47" s="789"/>
      <c r="BX47" s="790"/>
      <c r="BY47" s="777"/>
      <c r="BZ47" s="777"/>
      <c r="CA47" s="777"/>
      <c r="CB47" s="348" t="s">
        <v>571</v>
      </c>
      <c r="CC47" s="348" t="s">
        <v>572</v>
      </c>
      <c r="CD47" s="349" t="s">
        <v>3090</v>
      </c>
      <c r="CE47" s="349" t="s">
        <v>3091</v>
      </c>
      <c r="CF47" s="349" t="s">
        <v>3092</v>
      </c>
      <c r="CG47" s="349" t="s">
        <v>3093</v>
      </c>
      <c r="CH47" s="349" t="s">
        <v>3094</v>
      </c>
      <c r="CI47" s="349" t="s">
        <v>3095</v>
      </c>
      <c r="CJ47" s="349" t="s">
        <v>3096</v>
      </c>
      <c r="CK47" s="349" t="s">
        <v>3097</v>
      </c>
      <c r="CL47" s="777"/>
      <c r="CN47" s="782"/>
      <c r="CO47" s="789"/>
      <c r="CP47" s="790"/>
      <c r="CQ47" s="777"/>
      <c r="CR47" s="777"/>
      <c r="CS47" s="777"/>
      <c r="CT47" s="348" t="s">
        <v>571</v>
      </c>
      <c r="CU47" s="348" t="s">
        <v>572</v>
      </c>
      <c r="CV47" s="349" t="s">
        <v>3090</v>
      </c>
      <c r="CW47" s="349" t="s">
        <v>3091</v>
      </c>
      <c r="CX47" s="349" t="s">
        <v>3092</v>
      </c>
      <c r="CY47" s="349" t="s">
        <v>3093</v>
      </c>
      <c r="CZ47" s="349" t="s">
        <v>3094</v>
      </c>
      <c r="DA47" s="349" t="s">
        <v>3095</v>
      </c>
      <c r="DB47" s="349" t="s">
        <v>3096</v>
      </c>
      <c r="DC47" s="349" t="s">
        <v>3097</v>
      </c>
      <c r="DD47" s="777"/>
      <c r="DF47" s="782"/>
      <c r="DG47" s="789"/>
      <c r="DH47" s="790"/>
      <c r="DI47" s="777"/>
      <c r="DJ47" s="777"/>
      <c r="DK47" s="777"/>
      <c r="DL47" s="348" t="s">
        <v>571</v>
      </c>
      <c r="DM47" s="348" t="s">
        <v>572</v>
      </c>
      <c r="DN47" s="349" t="s">
        <v>3090</v>
      </c>
      <c r="DO47" s="349" t="s">
        <v>3091</v>
      </c>
      <c r="DP47" s="349" t="s">
        <v>3092</v>
      </c>
      <c r="DQ47" s="349" t="s">
        <v>3093</v>
      </c>
      <c r="DR47" s="349" t="s">
        <v>3094</v>
      </c>
      <c r="DS47" s="349" t="s">
        <v>3095</v>
      </c>
      <c r="DT47" s="349" t="s">
        <v>3096</v>
      </c>
      <c r="DU47" s="349" t="s">
        <v>3097</v>
      </c>
      <c r="DV47" s="777"/>
      <c r="DX47" s="782"/>
      <c r="DY47" s="789"/>
      <c r="DZ47" s="790"/>
      <c r="EA47" s="777"/>
      <c r="EB47" s="777"/>
      <c r="EC47" s="777"/>
      <c r="ED47" s="348" t="s">
        <v>571</v>
      </c>
      <c r="EE47" s="348" t="s">
        <v>572</v>
      </c>
      <c r="EF47" s="349" t="s">
        <v>3090</v>
      </c>
      <c r="EG47" s="349" t="s">
        <v>3091</v>
      </c>
      <c r="EH47" s="349" t="s">
        <v>3092</v>
      </c>
      <c r="EI47" s="349" t="s">
        <v>3093</v>
      </c>
      <c r="EJ47" s="349" t="s">
        <v>3094</v>
      </c>
      <c r="EK47" s="349" t="s">
        <v>3095</v>
      </c>
      <c r="EL47" s="349" t="s">
        <v>3096</v>
      </c>
      <c r="EM47" s="349" t="s">
        <v>3097</v>
      </c>
      <c r="EN47" s="777"/>
      <c r="EP47" s="782"/>
      <c r="EQ47" s="789"/>
      <c r="ER47" s="790"/>
      <c r="ES47" s="777"/>
      <c r="ET47" s="777"/>
      <c r="EU47" s="777"/>
      <c r="EV47" s="348" t="s">
        <v>571</v>
      </c>
      <c r="EW47" s="348" t="s">
        <v>572</v>
      </c>
      <c r="EX47" s="349" t="s">
        <v>3090</v>
      </c>
      <c r="EY47" s="349" t="s">
        <v>3091</v>
      </c>
      <c r="EZ47" s="349" t="s">
        <v>3092</v>
      </c>
      <c r="FA47" s="349" t="s">
        <v>3093</v>
      </c>
      <c r="FB47" s="349" t="s">
        <v>3094</v>
      </c>
      <c r="FC47" s="349" t="s">
        <v>3095</v>
      </c>
      <c r="FD47" s="349" t="s">
        <v>3096</v>
      </c>
      <c r="FE47" s="349" t="s">
        <v>3097</v>
      </c>
      <c r="FF47" s="777"/>
      <c r="FH47" s="782"/>
      <c r="FI47" s="789"/>
      <c r="FJ47" s="790"/>
      <c r="FK47" s="777"/>
      <c r="FL47" s="777"/>
      <c r="FM47" s="777"/>
      <c r="FN47" s="348" t="s">
        <v>571</v>
      </c>
      <c r="FO47" s="348" t="s">
        <v>572</v>
      </c>
      <c r="FP47" s="349" t="s">
        <v>3090</v>
      </c>
      <c r="FQ47" s="349" t="s">
        <v>3091</v>
      </c>
      <c r="FR47" s="349" t="s">
        <v>3092</v>
      </c>
      <c r="FS47" s="349" t="s">
        <v>3093</v>
      </c>
      <c r="FT47" s="349" t="s">
        <v>3094</v>
      </c>
      <c r="FU47" s="349" t="s">
        <v>3095</v>
      </c>
      <c r="FV47" s="349" t="s">
        <v>3096</v>
      </c>
      <c r="FW47" s="349" t="s">
        <v>3097</v>
      </c>
      <c r="FX47" s="777"/>
      <c r="FZ47" s="782"/>
      <c r="GA47" s="789"/>
      <c r="GB47" s="790"/>
      <c r="GC47" s="777"/>
      <c r="GD47" s="777"/>
      <c r="GE47" s="777"/>
      <c r="GF47" s="348" t="s">
        <v>571</v>
      </c>
      <c r="GG47" s="348" t="s">
        <v>572</v>
      </c>
      <c r="GH47" s="349" t="s">
        <v>3090</v>
      </c>
      <c r="GI47" s="349" t="s">
        <v>3091</v>
      </c>
      <c r="GJ47" s="349" t="s">
        <v>3092</v>
      </c>
      <c r="GK47" s="349" t="s">
        <v>3093</v>
      </c>
      <c r="GL47" s="349" t="s">
        <v>3094</v>
      </c>
      <c r="GM47" s="349" t="s">
        <v>3095</v>
      </c>
      <c r="GN47" s="349" t="s">
        <v>3096</v>
      </c>
      <c r="GO47" s="349" t="s">
        <v>3097</v>
      </c>
      <c r="GP47" s="777"/>
      <c r="GR47" s="782"/>
      <c r="GS47" s="789"/>
      <c r="GT47" s="790"/>
      <c r="GU47" s="777"/>
      <c r="GV47" s="777"/>
      <c r="GW47" s="777"/>
      <c r="GX47" s="348" t="s">
        <v>571</v>
      </c>
      <c r="GY47" s="348" t="s">
        <v>572</v>
      </c>
      <c r="GZ47" s="349" t="s">
        <v>3090</v>
      </c>
      <c r="HA47" s="349" t="s">
        <v>3091</v>
      </c>
      <c r="HB47" s="349" t="s">
        <v>3092</v>
      </c>
      <c r="HC47" s="349" t="s">
        <v>3093</v>
      </c>
      <c r="HD47" s="349" t="s">
        <v>3094</v>
      </c>
      <c r="HE47" s="349" t="s">
        <v>3095</v>
      </c>
      <c r="HF47" s="349" t="s">
        <v>3096</v>
      </c>
      <c r="HG47" s="349" t="s">
        <v>3097</v>
      </c>
      <c r="HH47" s="777"/>
      <c r="HJ47" s="782"/>
      <c r="HK47" s="789"/>
      <c r="HL47" s="790"/>
      <c r="HM47" s="777"/>
      <c r="HN47" s="777"/>
      <c r="HO47" s="777"/>
      <c r="HP47" s="348" t="s">
        <v>571</v>
      </c>
      <c r="HQ47" s="348" t="s">
        <v>572</v>
      </c>
      <c r="HR47" s="349" t="s">
        <v>3090</v>
      </c>
      <c r="HS47" s="349" t="s">
        <v>3091</v>
      </c>
      <c r="HT47" s="349" t="s">
        <v>3092</v>
      </c>
      <c r="HU47" s="349" t="s">
        <v>3093</v>
      </c>
      <c r="HV47" s="349" t="s">
        <v>3094</v>
      </c>
      <c r="HW47" s="349" t="s">
        <v>3095</v>
      </c>
      <c r="HX47" s="349" t="s">
        <v>3096</v>
      </c>
      <c r="HY47" s="349" t="s">
        <v>3097</v>
      </c>
      <c r="HZ47" s="777"/>
      <c r="IB47" s="782"/>
      <c r="IC47" s="789"/>
      <c r="ID47" s="790"/>
      <c r="IE47" s="777"/>
      <c r="IF47" s="777"/>
      <c r="IG47" s="777"/>
      <c r="IH47" s="348" t="s">
        <v>571</v>
      </c>
      <c r="II47" s="348" t="s">
        <v>572</v>
      </c>
      <c r="IJ47" s="349" t="s">
        <v>3090</v>
      </c>
      <c r="IK47" s="349" t="s">
        <v>3091</v>
      </c>
      <c r="IL47" s="349" t="s">
        <v>3092</v>
      </c>
      <c r="IM47" s="349" t="s">
        <v>3093</v>
      </c>
      <c r="IN47" s="349" t="s">
        <v>3094</v>
      </c>
      <c r="IO47" s="349" t="s">
        <v>3095</v>
      </c>
      <c r="IP47" s="349" t="s">
        <v>3096</v>
      </c>
      <c r="IQ47" s="349" t="s">
        <v>3097</v>
      </c>
      <c r="IR47" s="777"/>
      <c r="IT47" s="782"/>
      <c r="IU47" s="789"/>
      <c r="IV47" s="790"/>
      <c r="IW47" s="777"/>
      <c r="IX47" s="777"/>
      <c r="IY47" s="777"/>
      <c r="IZ47" s="348" t="s">
        <v>571</v>
      </c>
      <c r="JA47" s="348" t="s">
        <v>572</v>
      </c>
      <c r="JB47" s="349" t="s">
        <v>3090</v>
      </c>
      <c r="JC47" s="349" t="s">
        <v>3091</v>
      </c>
      <c r="JD47" s="349" t="s">
        <v>3092</v>
      </c>
      <c r="JE47" s="349" t="s">
        <v>3093</v>
      </c>
      <c r="JF47" s="349" t="s">
        <v>3094</v>
      </c>
      <c r="JG47" s="349" t="s">
        <v>3095</v>
      </c>
      <c r="JH47" s="349" t="s">
        <v>3096</v>
      </c>
      <c r="JI47" s="349" t="s">
        <v>3097</v>
      </c>
      <c r="JJ47" s="777"/>
      <c r="JL47" s="782"/>
      <c r="JM47" s="789"/>
      <c r="JN47" s="790"/>
      <c r="JO47" s="777"/>
      <c r="JP47" s="777"/>
      <c r="JQ47" s="777"/>
      <c r="JR47" s="348" t="s">
        <v>571</v>
      </c>
      <c r="JS47" s="348" t="s">
        <v>572</v>
      </c>
      <c r="JT47" s="349" t="s">
        <v>3090</v>
      </c>
      <c r="JU47" s="349" t="s">
        <v>3091</v>
      </c>
      <c r="JV47" s="349" t="s">
        <v>3092</v>
      </c>
      <c r="JW47" s="349" t="s">
        <v>3093</v>
      </c>
      <c r="JX47" s="349" t="s">
        <v>3094</v>
      </c>
      <c r="JY47" s="349" t="s">
        <v>3095</v>
      </c>
      <c r="JZ47" s="349" t="s">
        <v>3096</v>
      </c>
      <c r="KA47" s="349" t="s">
        <v>3097</v>
      </c>
      <c r="KB47" s="777"/>
    </row>
    <row r="48" spans="2:300" s="234" customFormat="1" ht="27" customHeight="1">
      <c r="B48" s="184">
        <v>1</v>
      </c>
      <c r="C48" s="791" t="s">
        <v>90</v>
      </c>
      <c r="D48" s="791"/>
      <c r="E48" s="350">
        <f>SUM(E6,E27)</f>
        <v>36</v>
      </c>
      <c r="F48" s="350">
        <f t="shared" ref="F48:R48" si="152">SUM(F6,F27)</f>
        <v>58.5</v>
      </c>
      <c r="G48" s="350">
        <f t="shared" si="152"/>
        <v>0</v>
      </c>
      <c r="H48" s="350">
        <f t="shared" si="152"/>
        <v>4</v>
      </c>
      <c r="I48" s="350">
        <f t="shared" si="152"/>
        <v>24</v>
      </c>
      <c r="J48" s="350">
        <f t="shared" si="152"/>
        <v>0</v>
      </c>
      <c r="K48" s="350">
        <f t="shared" si="152"/>
        <v>0</v>
      </c>
      <c r="L48" s="350">
        <f t="shared" si="152"/>
        <v>8</v>
      </c>
      <c r="M48" s="350">
        <f t="shared" si="152"/>
        <v>0</v>
      </c>
      <c r="N48" s="350">
        <f t="shared" si="152"/>
        <v>0</v>
      </c>
      <c r="O48" s="350">
        <f t="shared" si="152"/>
        <v>0</v>
      </c>
      <c r="P48" s="350">
        <f t="shared" si="152"/>
        <v>0</v>
      </c>
      <c r="Q48" s="350">
        <f t="shared" si="152"/>
        <v>0</v>
      </c>
      <c r="R48" s="350">
        <f t="shared" si="152"/>
        <v>4039</v>
      </c>
      <c r="T48" s="184">
        <v>1</v>
      </c>
      <c r="U48" s="791" t="s">
        <v>90</v>
      </c>
      <c r="V48" s="791"/>
      <c r="W48" s="350">
        <f>SUM(W6,W27)</f>
        <v>45</v>
      </c>
      <c r="X48" s="350">
        <f t="shared" ref="X48:AJ48" si="153">SUM(X6,X27)</f>
        <v>58.7</v>
      </c>
      <c r="Y48" s="350">
        <f t="shared" si="153"/>
        <v>0</v>
      </c>
      <c r="Z48" s="350">
        <f t="shared" si="153"/>
        <v>14</v>
      </c>
      <c r="AA48" s="350">
        <f t="shared" si="153"/>
        <v>31</v>
      </c>
      <c r="AB48" s="350">
        <f t="shared" si="153"/>
        <v>0</v>
      </c>
      <c r="AC48" s="350">
        <f t="shared" si="153"/>
        <v>0</v>
      </c>
      <c r="AD48" s="350">
        <f t="shared" si="153"/>
        <v>0</v>
      </c>
      <c r="AE48" s="350">
        <f t="shared" si="153"/>
        <v>0</v>
      </c>
      <c r="AF48" s="350">
        <f t="shared" si="153"/>
        <v>0</v>
      </c>
      <c r="AG48" s="350">
        <f t="shared" si="153"/>
        <v>0</v>
      </c>
      <c r="AH48" s="350">
        <f t="shared" si="153"/>
        <v>0</v>
      </c>
      <c r="AI48" s="350">
        <f t="shared" si="153"/>
        <v>0</v>
      </c>
      <c r="AJ48" s="350">
        <f t="shared" si="153"/>
        <v>0</v>
      </c>
      <c r="AL48" s="184">
        <v>1</v>
      </c>
      <c r="AM48" s="791" t="s">
        <v>90</v>
      </c>
      <c r="AN48" s="791"/>
      <c r="AO48" s="350">
        <f>SUM(AO6,AO27)</f>
        <v>44</v>
      </c>
      <c r="AP48" s="350">
        <f t="shared" ref="AP48:BB48" si="154">SUM(AP6,AP27)</f>
        <v>48.5</v>
      </c>
      <c r="AQ48" s="350">
        <f t="shared" si="154"/>
        <v>0</v>
      </c>
      <c r="AR48" s="350">
        <f t="shared" si="154"/>
        <v>10</v>
      </c>
      <c r="AS48" s="350">
        <f t="shared" si="154"/>
        <v>33</v>
      </c>
      <c r="AT48" s="350">
        <f t="shared" si="154"/>
        <v>0</v>
      </c>
      <c r="AU48" s="350">
        <f t="shared" si="154"/>
        <v>0</v>
      </c>
      <c r="AV48" s="350">
        <f t="shared" si="154"/>
        <v>0</v>
      </c>
      <c r="AW48" s="350">
        <f t="shared" si="154"/>
        <v>0</v>
      </c>
      <c r="AX48" s="350">
        <f t="shared" si="154"/>
        <v>0</v>
      </c>
      <c r="AY48" s="350">
        <f t="shared" si="154"/>
        <v>0</v>
      </c>
      <c r="AZ48" s="350">
        <f t="shared" si="154"/>
        <v>0</v>
      </c>
      <c r="BA48" s="350">
        <f t="shared" si="154"/>
        <v>1</v>
      </c>
      <c r="BB48" s="350">
        <f t="shared" si="154"/>
        <v>0</v>
      </c>
      <c r="BD48" s="184">
        <v>1</v>
      </c>
      <c r="BE48" s="791" t="s">
        <v>90</v>
      </c>
      <c r="BF48" s="791"/>
      <c r="BG48" s="350">
        <f>SUM(BG6,BG27)</f>
        <v>44</v>
      </c>
      <c r="BH48" s="350">
        <f t="shared" ref="BH48:BT48" si="155">SUM(BH6,BH27)</f>
        <v>59.5</v>
      </c>
      <c r="BI48" s="350">
        <f t="shared" si="155"/>
        <v>0</v>
      </c>
      <c r="BJ48" s="350">
        <f t="shared" si="155"/>
        <v>7</v>
      </c>
      <c r="BK48" s="350">
        <f t="shared" si="155"/>
        <v>32</v>
      </c>
      <c r="BL48" s="350">
        <f t="shared" si="155"/>
        <v>0</v>
      </c>
      <c r="BM48" s="350">
        <f t="shared" si="155"/>
        <v>0</v>
      </c>
      <c r="BN48" s="350">
        <f t="shared" si="155"/>
        <v>0</v>
      </c>
      <c r="BO48" s="350">
        <f t="shared" si="155"/>
        <v>2</v>
      </c>
      <c r="BP48" s="350">
        <f t="shared" si="155"/>
        <v>1</v>
      </c>
      <c r="BQ48" s="350">
        <f t="shared" si="155"/>
        <v>0</v>
      </c>
      <c r="BR48" s="350">
        <f t="shared" si="155"/>
        <v>0</v>
      </c>
      <c r="BS48" s="350">
        <f t="shared" si="155"/>
        <v>2</v>
      </c>
      <c r="BT48" s="350">
        <f t="shared" si="155"/>
        <v>0</v>
      </c>
      <c r="BV48" s="184">
        <v>1</v>
      </c>
      <c r="BW48" s="791" t="s">
        <v>90</v>
      </c>
      <c r="BX48" s="791"/>
      <c r="BY48" s="350">
        <f>SUM(BY6,BY27)</f>
        <v>46</v>
      </c>
      <c r="BZ48" s="350">
        <f t="shared" ref="BZ48:CL48" si="156">SUM(BZ6,BZ27)</f>
        <v>44</v>
      </c>
      <c r="CA48" s="350">
        <f t="shared" si="156"/>
        <v>0</v>
      </c>
      <c r="CB48" s="350">
        <f t="shared" si="156"/>
        <v>14</v>
      </c>
      <c r="CC48" s="350">
        <f t="shared" si="156"/>
        <v>16</v>
      </c>
      <c r="CD48" s="350">
        <f t="shared" si="156"/>
        <v>0</v>
      </c>
      <c r="CE48" s="350">
        <f t="shared" si="156"/>
        <v>7</v>
      </c>
      <c r="CF48" s="350">
        <f t="shared" si="156"/>
        <v>9</v>
      </c>
      <c r="CG48" s="350">
        <f t="shared" si="156"/>
        <v>0</v>
      </c>
      <c r="CH48" s="350">
        <f t="shared" si="156"/>
        <v>0</v>
      </c>
      <c r="CI48" s="350">
        <f t="shared" si="156"/>
        <v>0</v>
      </c>
      <c r="CJ48" s="350">
        <f t="shared" si="156"/>
        <v>0</v>
      </c>
      <c r="CK48" s="350">
        <f t="shared" si="156"/>
        <v>0</v>
      </c>
      <c r="CL48" s="350">
        <f t="shared" si="156"/>
        <v>1089</v>
      </c>
      <c r="CN48" s="184">
        <v>1</v>
      </c>
      <c r="CO48" s="791" t="s">
        <v>90</v>
      </c>
      <c r="CP48" s="791"/>
      <c r="CQ48" s="350">
        <f>SUM(CQ6,CQ27)</f>
        <v>62</v>
      </c>
      <c r="CR48" s="350">
        <f t="shared" ref="CR48:DD48" si="157">SUM(CR6,CR27)</f>
        <v>53.25</v>
      </c>
      <c r="CS48" s="350">
        <f t="shared" si="157"/>
        <v>0</v>
      </c>
      <c r="CT48" s="350">
        <f t="shared" si="157"/>
        <v>16</v>
      </c>
      <c r="CU48" s="350">
        <f t="shared" si="157"/>
        <v>25</v>
      </c>
      <c r="CV48" s="350">
        <f t="shared" si="157"/>
        <v>6</v>
      </c>
      <c r="CW48" s="350">
        <f t="shared" si="157"/>
        <v>9</v>
      </c>
      <c r="CX48" s="350">
        <f t="shared" si="157"/>
        <v>4</v>
      </c>
      <c r="CY48" s="350">
        <f t="shared" si="157"/>
        <v>0</v>
      </c>
      <c r="CZ48" s="350">
        <f t="shared" si="157"/>
        <v>0</v>
      </c>
      <c r="DA48" s="350">
        <f t="shared" si="157"/>
        <v>0</v>
      </c>
      <c r="DB48" s="350">
        <f t="shared" si="157"/>
        <v>0</v>
      </c>
      <c r="DC48" s="350">
        <f t="shared" si="157"/>
        <v>2</v>
      </c>
      <c r="DD48" s="350">
        <f t="shared" si="157"/>
        <v>1291</v>
      </c>
      <c r="DF48" s="184">
        <v>1</v>
      </c>
      <c r="DG48" s="791" t="s">
        <v>90</v>
      </c>
      <c r="DH48" s="791"/>
      <c r="DI48" s="350">
        <f>SUM(DI6,DI27)</f>
        <v>43</v>
      </c>
      <c r="DJ48" s="350">
        <f t="shared" ref="DJ48:DV48" si="158">SUM(DJ6,DJ27)</f>
        <v>30.75</v>
      </c>
      <c r="DK48" s="350">
        <f t="shared" si="158"/>
        <v>0</v>
      </c>
      <c r="DL48" s="350">
        <f t="shared" si="158"/>
        <v>30</v>
      </c>
      <c r="DM48" s="350">
        <f t="shared" si="158"/>
        <v>13</v>
      </c>
      <c r="DN48" s="350">
        <f t="shared" si="158"/>
        <v>0</v>
      </c>
      <c r="DO48" s="350">
        <f t="shared" si="158"/>
        <v>0</v>
      </c>
      <c r="DP48" s="350">
        <f t="shared" si="158"/>
        <v>0</v>
      </c>
      <c r="DQ48" s="350">
        <f t="shared" si="158"/>
        <v>0</v>
      </c>
      <c r="DR48" s="350">
        <f t="shared" si="158"/>
        <v>0</v>
      </c>
      <c r="DS48" s="350">
        <f t="shared" si="158"/>
        <v>0</v>
      </c>
      <c r="DT48" s="350">
        <f t="shared" si="158"/>
        <v>0</v>
      </c>
      <c r="DU48" s="350">
        <f t="shared" si="158"/>
        <v>0</v>
      </c>
      <c r="DV48" s="350">
        <f t="shared" si="158"/>
        <v>0</v>
      </c>
      <c r="DX48" s="184">
        <v>1</v>
      </c>
      <c r="DY48" s="791" t="s">
        <v>90</v>
      </c>
      <c r="DZ48" s="791"/>
      <c r="EA48" s="350">
        <f>SUM(EA6,EA27)</f>
        <v>201</v>
      </c>
      <c r="EB48" s="350">
        <f t="shared" ref="EB48:EN48" si="159">SUM(EB6,EB27)</f>
        <v>122.5</v>
      </c>
      <c r="EC48" s="350">
        <f t="shared" si="159"/>
        <v>0</v>
      </c>
      <c r="ED48" s="350">
        <f t="shared" si="159"/>
        <v>107</v>
      </c>
      <c r="EE48" s="350">
        <f t="shared" si="159"/>
        <v>52</v>
      </c>
      <c r="EF48" s="350">
        <f t="shared" si="159"/>
        <v>0</v>
      </c>
      <c r="EG48" s="350">
        <f t="shared" si="159"/>
        <v>0</v>
      </c>
      <c r="EH48" s="350">
        <f t="shared" si="159"/>
        <v>11</v>
      </c>
      <c r="EI48" s="350">
        <f t="shared" si="159"/>
        <v>0</v>
      </c>
      <c r="EJ48" s="350">
        <f t="shared" si="159"/>
        <v>7</v>
      </c>
      <c r="EK48" s="350">
        <f t="shared" si="159"/>
        <v>0</v>
      </c>
      <c r="EL48" s="350">
        <f t="shared" si="159"/>
        <v>0</v>
      </c>
      <c r="EM48" s="350">
        <f t="shared" si="159"/>
        <v>24</v>
      </c>
      <c r="EN48" s="350">
        <f t="shared" si="159"/>
        <v>0</v>
      </c>
      <c r="EP48" s="184">
        <v>1</v>
      </c>
      <c r="EQ48" s="791" t="s">
        <v>90</v>
      </c>
      <c r="ER48" s="791"/>
      <c r="ES48" s="350">
        <f>SUM(ES6,ES27)</f>
        <v>151</v>
      </c>
      <c r="ET48" s="350">
        <f t="shared" ref="ET48:FF48" si="160">SUM(ET6,ET27)</f>
        <v>129.55000000000001</v>
      </c>
      <c r="EU48" s="350">
        <f t="shared" si="160"/>
        <v>0</v>
      </c>
      <c r="EV48" s="350">
        <f>SUM(EV6,EV70)</f>
        <v>107</v>
      </c>
      <c r="EW48" s="350">
        <f t="shared" si="160"/>
        <v>34</v>
      </c>
      <c r="EX48" s="350">
        <f t="shared" si="160"/>
        <v>0</v>
      </c>
      <c r="EY48" s="350">
        <f t="shared" si="160"/>
        <v>0</v>
      </c>
      <c r="EZ48" s="350">
        <f t="shared" si="160"/>
        <v>0</v>
      </c>
      <c r="FA48" s="350">
        <f t="shared" si="160"/>
        <v>0</v>
      </c>
      <c r="FB48" s="350">
        <f t="shared" si="160"/>
        <v>0</v>
      </c>
      <c r="FC48" s="350">
        <f t="shared" si="160"/>
        <v>3</v>
      </c>
      <c r="FD48" s="350">
        <f t="shared" si="160"/>
        <v>0</v>
      </c>
      <c r="FE48" s="350">
        <f t="shared" si="160"/>
        <v>7</v>
      </c>
      <c r="FF48" s="350">
        <f t="shared" si="160"/>
        <v>0</v>
      </c>
      <c r="FH48" s="184">
        <v>1</v>
      </c>
      <c r="FI48" s="791" t="s">
        <v>90</v>
      </c>
      <c r="FJ48" s="791"/>
      <c r="FK48" s="350">
        <f>SUM(FK6,FK27)</f>
        <v>131</v>
      </c>
      <c r="FL48" s="350">
        <f t="shared" ref="FL48:FX48" si="161">SUM(FL6,FL27)</f>
        <v>136</v>
      </c>
      <c r="FM48" s="350">
        <f t="shared" si="161"/>
        <v>0</v>
      </c>
      <c r="FN48" s="350">
        <f>SUM(FN6,FN73)</f>
        <v>70</v>
      </c>
      <c r="FO48" s="350">
        <f t="shared" si="161"/>
        <v>35</v>
      </c>
      <c r="FP48" s="350">
        <f t="shared" si="161"/>
        <v>0</v>
      </c>
      <c r="FQ48" s="350">
        <f t="shared" si="161"/>
        <v>0</v>
      </c>
      <c r="FR48" s="350">
        <f t="shared" si="161"/>
        <v>12</v>
      </c>
      <c r="FS48" s="350">
        <f t="shared" si="161"/>
        <v>0</v>
      </c>
      <c r="FT48" s="350">
        <f t="shared" si="161"/>
        <v>0</v>
      </c>
      <c r="FU48" s="350">
        <f t="shared" si="161"/>
        <v>0</v>
      </c>
      <c r="FV48" s="350">
        <f t="shared" si="161"/>
        <v>0</v>
      </c>
      <c r="FW48" s="350">
        <f t="shared" si="161"/>
        <v>14</v>
      </c>
      <c r="FX48" s="350">
        <f t="shared" si="161"/>
        <v>590</v>
      </c>
      <c r="FZ48" s="184">
        <v>1</v>
      </c>
      <c r="GA48" s="791" t="s">
        <v>90</v>
      </c>
      <c r="GB48" s="791"/>
      <c r="GC48" s="350">
        <f>SUM(GC6,GC27)</f>
        <v>190</v>
      </c>
      <c r="GD48" s="350">
        <f t="shared" ref="GD48:GP48" si="162">SUM(GD6,GD27)</f>
        <v>119.8</v>
      </c>
      <c r="GE48" s="350">
        <f t="shared" si="162"/>
        <v>0</v>
      </c>
      <c r="GF48" s="350">
        <f t="shared" si="162"/>
        <v>88</v>
      </c>
      <c r="GG48" s="350">
        <f t="shared" si="162"/>
        <v>98</v>
      </c>
      <c r="GH48" s="350">
        <f t="shared" si="162"/>
        <v>0</v>
      </c>
      <c r="GI48" s="350">
        <f t="shared" si="162"/>
        <v>0</v>
      </c>
      <c r="GJ48" s="350">
        <f t="shared" si="162"/>
        <v>0</v>
      </c>
      <c r="GK48" s="350">
        <f t="shared" si="162"/>
        <v>0</v>
      </c>
      <c r="GL48" s="350">
        <f t="shared" si="162"/>
        <v>0</v>
      </c>
      <c r="GM48" s="350">
        <f t="shared" si="162"/>
        <v>0</v>
      </c>
      <c r="GN48" s="350">
        <f t="shared" si="162"/>
        <v>0</v>
      </c>
      <c r="GO48" s="350">
        <f t="shared" si="162"/>
        <v>4</v>
      </c>
      <c r="GP48" s="350">
        <f t="shared" si="162"/>
        <v>0</v>
      </c>
      <c r="GR48" s="184">
        <v>1</v>
      </c>
      <c r="GS48" s="791" t="s">
        <v>90</v>
      </c>
      <c r="GT48" s="791"/>
      <c r="GU48" s="350">
        <f>SUM(GU6,GU27)</f>
        <v>122</v>
      </c>
      <c r="GV48" s="350">
        <f t="shared" ref="GV48:HH48" si="163">SUM(GV6,GV27)</f>
        <v>65.2</v>
      </c>
      <c r="GW48" s="350">
        <f t="shared" si="163"/>
        <v>0</v>
      </c>
      <c r="GX48" s="350">
        <f>SUM(GX73,GX76)</f>
        <v>47</v>
      </c>
      <c r="GY48" s="350">
        <f t="shared" si="163"/>
        <v>53</v>
      </c>
      <c r="GZ48" s="350">
        <f t="shared" si="163"/>
        <v>0</v>
      </c>
      <c r="HA48" s="350">
        <f t="shared" si="163"/>
        <v>14</v>
      </c>
      <c r="HB48" s="350">
        <f t="shared" si="163"/>
        <v>8</v>
      </c>
      <c r="HC48" s="350">
        <f t="shared" si="163"/>
        <v>0</v>
      </c>
      <c r="HD48" s="350">
        <f t="shared" si="163"/>
        <v>0</v>
      </c>
      <c r="HE48" s="350">
        <f t="shared" si="163"/>
        <v>0</v>
      </c>
      <c r="HF48" s="350">
        <f t="shared" si="163"/>
        <v>0</v>
      </c>
      <c r="HG48" s="350">
        <f t="shared" si="163"/>
        <v>0</v>
      </c>
      <c r="HH48" s="350">
        <f t="shared" si="163"/>
        <v>0</v>
      </c>
      <c r="HJ48" s="184">
        <v>1</v>
      </c>
      <c r="HK48" s="791" t="s">
        <v>90</v>
      </c>
      <c r="HL48" s="791"/>
      <c r="HM48" s="350" t="e">
        <f>SUM(HM6,HM27)</f>
        <v>#REF!</v>
      </c>
      <c r="HN48" s="350" t="e">
        <f t="shared" ref="HN48:HZ48" si="164">SUM(HN6,HN27)</f>
        <v>#REF!</v>
      </c>
      <c r="HO48" s="350" t="e">
        <f t="shared" si="164"/>
        <v>#REF!</v>
      </c>
      <c r="HP48" s="350" t="e">
        <f t="shared" si="164"/>
        <v>#REF!</v>
      </c>
      <c r="HQ48" s="350" t="e">
        <f t="shared" si="164"/>
        <v>#REF!</v>
      </c>
      <c r="HR48" s="350" t="e">
        <f t="shared" si="164"/>
        <v>#REF!</v>
      </c>
      <c r="HS48" s="350" t="e">
        <f t="shared" si="164"/>
        <v>#REF!</v>
      </c>
      <c r="HT48" s="350" t="e">
        <f t="shared" si="164"/>
        <v>#REF!</v>
      </c>
      <c r="HU48" s="350" t="e">
        <f t="shared" si="164"/>
        <v>#REF!</v>
      </c>
      <c r="HV48" s="350" t="e">
        <f t="shared" si="164"/>
        <v>#REF!</v>
      </c>
      <c r="HW48" s="350" t="e">
        <f t="shared" si="164"/>
        <v>#REF!</v>
      </c>
      <c r="HX48" s="350" t="e">
        <f t="shared" si="164"/>
        <v>#REF!</v>
      </c>
      <c r="HY48" s="350" t="e">
        <f t="shared" si="164"/>
        <v>#REF!</v>
      </c>
      <c r="HZ48" s="350" t="e">
        <f t="shared" si="164"/>
        <v>#REF!</v>
      </c>
      <c r="IB48" s="184">
        <v>1</v>
      </c>
      <c r="IC48" s="791" t="s">
        <v>90</v>
      </c>
      <c r="ID48" s="791"/>
      <c r="IE48" s="350">
        <f>SUM(IE6,IE27)</f>
        <v>107</v>
      </c>
      <c r="IF48" s="350">
        <f t="shared" ref="IF48:IR48" si="165">SUM(IF6,IF27)</f>
        <v>75</v>
      </c>
      <c r="IG48" s="350">
        <f t="shared" si="165"/>
        <v>0</v>
      </c>
      <c r="IH48" s="350">
        <f>SUM(IH6,IH70)</f>
        <v>87</v>
      </c>
      <c r="II48" s="350">
        <f t="shared" si="165"/>
        <v>20</v>
      </c>
      <c r="IJ48" s="350">
        <f t="shared" si="165"/>
        <v>0</v>
      </c>
      <c r="IK48" s="350">
        <f t="shared" si="165"/>
        <v>0</v>
      </c>
      <c r="IL48" s="350">
        <f t="shared" si="165"/>
        <v>0</v>
      </c>
      <c r="IM48" s="350">
        <f t="shared" si="165"/>
        <v>0</v>
      </c>
      <c r="IN48" s="350">
        <f t="shared" si="165"/>
        <v>0</v>
      </c>
      <c r="IO48" s="350">
        <f t="shared" si="165"/>
        <v>0</v>
      </c>
      <c r="IP48" s="350">
        <f t="shared" si="165"/>
        <v>0</v>
      </c>
      <c r="IQ48" s="350">
        <f t="shared" si="165"/>
        <v>0</v>
      </c>
      <c r="IR48" s="350">
        <f t="shared" si="165"/>
        <v>0</v>
      </c>
      <c r="IT48" s="184">
        <v>1</v>
      </c>
      <c r="IU48" s="791" t="s">
        <v>90</v>
      </c>
      <c r="IV48" s="791"/>
      <c r="IW48" s="350">
        <f>SUM(IW6,IW27)</f>
        <v>84</v>
      </c>
      <c r="IX48" s="350">
        <f t="shared" ref="IX48:JJ48" si="166">SUM(IX6,IX27)</f>
        <v>59</v>
      </c>
      <c r="IY48" s="350">
        <f t="shared" si="166"/>
        <v>0</v>
      </c>
      <c r="IZ48" s="350">
        <f>SUM(IZ6,IZ70)</f>
        <v>37</v>
      </c>
      <c r="JA48" s="350">
        <f t="shared" si="166"/>
        <v>37</v>
      </c>
      <c r="JB48" s="350">
        <f t="shared" si="166"/>
        <v>0</v>
      </c>
      <c r="JC48" s="350">
        <f t="shared" si="166"/>
        <v>0</v>
      </c>
      <c r="JD48" s="350">
        <f t="shared" si="166"/>
        <v>0</v>
      </c>
      <c r="JE48" s="350">
        <f t="shared" si="166"/>
        <v>0</v>
      </c>
      <c r="JF48" s="350">
        <f t="shared" si="166"/>
        <v>5</v>
      </c>
      <c r="JG48" s="350">
        <f t="shared" si="166"/>
        <v>0</v>
      </c>
      <c r="JH48" s="350">
        <f t="shared" si="166"/>
        <v>0</v>
      </c>
      <c r="JI48" s="350">
        <f t="shared" si="166"/>
        <v>5</v>
      </c>
      <c r="JJ48" s="350">
        <f t="shared" si="166"/>
        <v>3380</v>
      </c>
      <c r="JL48" s="184">
        <v>1</v>
      </c>
      <c r="JM48" s="791" t="s">
        <v>90</v>
      </c>
      <c r="JN48" s="791"/>
      <c r="JO48" s="350" t="e">
        <f>SUM(JO6,JO27)</f>
        <v>#REF!</v>
      </c>
      <c r="JP48" s="350" t="e">
        <f t="shared" ref="JP48:KB48" si="167">SUM(JP6,JP27)</f>
        <v>#REF!</v>
      </c>
      <c r="JQ48" s="350" t="e">
        <f t="shared" si="167"/>
        <v>#REF!</v>
      </c>
      <c r="JR48" s="350" t="e">
        <f t="shared" si="167"/>
        <v>#REF!</v>
      </c>
      <c r="JS48" s="350" t="e">
        <f t="shared" si="167"/>
        <v>#REF!</v>
      </c>
      <c r="JT48" s="350" t="e">
        <f t="shared" si="167"/>
        <v>#REF!</v>
      </c>
      <c r="JU48" s="350" t="e">
        <f t="shared" si="167"/>
        <v>#REF!</v>
      </c>
      <c r="JV48" s="350" t="e">
        <f t="shared" si="167"/>
        <v>#REF!</v>
      </c>
      <c r="JW48" s="350" t="e">
        <f t="shared" si="167"/>
        <v>#REF!</v>
      </c>
      <c r="JX48" s="350" t="e">
        <f t="shared" si="167"/>
        <v>#REF!</v>
      </c>
      <c r="JY48" s="350" t="e">
        <f t="shared" si="167"/>
        <v>#REF!</v>
      </c>
      <c r="JZ48" s="350" t="e">
        <f t="shared" si="167"/>
        <v>#REF!</v>
      </c>
      <c r="KA48" s="350" t="e">
        <f t="shared" si="167"/>
        <v>#REF!</v>
      </c>
      <c r="KB48" s="350" t="e">
        <f t="shared" si="167"/>
        <v>#REF!</v>
      </c>
    </row>
    <row r="49" spans="2:288" s="234" customFormat="1" ht="27" customHeight="1">
      <c r="B49" s="184">
        <v>2</v>
      </c>
      <c r="C49" s="791" t="s">
        <v>92</v>
      </c>
      <c r="D49" s="791"/>
      <c r="E49" s="350">
        <f t="shared" ref="E49:R49" si="168">SUM(E7,E28)</f>
        <v>13</v>
      </c>
      <c r="F49" s="350">
        <f t="shared" si="168"/>
        <v>0.39</v>
      </c>
      <c r="G49" s="350">
        <f t="shared" si="168"/>
        <v>0</v>
      </c>
      <c r="H49" s="350">
        <f t="shared" si="168"/>
        <v>13</v>
      </c>
      <c r="I49" s="350">
        <f t="shared" si="168"/>
        <v>0</v>
      </c>
      <c r="J49" s="350">
        <f t="shared" si="168"/>
        <v>0</v>
      </c>
      <c r="K49" s="350">
        <f t="shared" si="168"/>
        <v>0</v>
      </c>
      <c r="L49" s="350">
        <f t="shared" si="168"/>
        <v>0</v>
      </c>
      <c r="M49" s="350">
        <f t="shared" si="168"/>
        <v>0</v>
      </c>
      <c r="N49" s="350">
        <f t="shared" si="168"/>
        <v>0</v>
      </c>
      <c r="O49" s="350">
        <f t="shared" si="168"/>
        <v>0</v>
      </c>
      <c r="P49" s="350">
        <f t="shared" si="168"/>
        <v>0</v>
      </c>
      <c r="Q49" s="350">
        <f t="shared" si="168"/>
        <v>0</v>
      </c>
      <c r="R49" s="350">
        <f t="shared" si="168"/>
        <v>0</v>
      </c>
      <c r="T49" s="184">
        <v>2</v>
      </c>
      <c r="U49" s="791" t="s">
        <v>92</v>
      </c>
      <c r="V49" s="791"/>
      <c r="W49" s="350">
        <f t="shared" ref="W49:AJ49" si="169">SUM(W7,W28)</f>
        <v>0</v>
      </c>
      <c r="X49" s="350">
        <f t="shared" si="169"/>
        <v>0</v>
      </c>
      <c r="Y49" s="350">
        <f t="shared" si="169"/>
        <v>0</v>
      </c>
      <c r="Z49" s="350">
        <f t="shared" si="169"/>
        <v>0</v>
      </c>
      <c r="AA49" s="350">
        <f t="shared" si="169"/>
        <v>0</v>
      </c>
      <c r="AB49" s="350">
        <f t="shared" si="169"/>
        <v>0</v>
      </c>
      <c r="AC49" s="350">
        <f t="shared" si="169"/>
        <v>0</v>
      </c>
      <c r="AD49" s="350">
        <f t="shared" si="169"/>
        <v>0</v>
      </c>
      <c r="AE49" s="350">
        <f t="shared" si="169"/>
        <v>0</v>
      </c>
      <c r="AF49" s="350">
        <f t="shared" si="169"/>
        <v>0</v>
      </c>
      <c r="AG49" s="350">
        <f t="shared" si="169"/>
        <v>0</v>
      </c>
      <c r="AH49" s="350">
        <f t="shared" si="169"/>
        <v>0</v>
      </c>
      <c r="AI49" s="350">
        <f t="shared" si="169"/>
        <v>0</v>
      </c>
      <c r="AJ49" s="350">
        <f t="shared" si="169"/>
        <v>0</v>
      </c>
      <c r="AL49" s="184">
        <v>2</v>
      </c>
      <c r="AM49" s="791" t="s">
        <v>92</v>
      </c>
      <c r="AN49" s="791"/>
      <c r="AO49" s="350">
        <f t="shared" ref="AO49:BB49" si="170">SUM(AO7,AO28)</f>
        <v>0</v>
      </c>
      <c r="AP49" s="350">
        <f t="shared" si="170"/>
        <v>0</v>
      </c>
      <c r="AQ49" s="350">
        <f t="shared" si="170"/>
        <v>0</v>
      </c>
      <c r="AR49" s="350">
        <f t="shared" si="170"/>
        <v>0</v>
      </c>
      <c r="AS49" s="350">
        <f t="shared" si="170"/>
        <v>0</v>
      </c>
      <c r="AT49" s="350">
        <f t="shared" si="170"/>
        <v>0</v>
      </c>
      <c r="AU49" s="350">
        <f t="shared" si="170"/>
        <v>0</v>
      </c>
      <c r="AV49" s="350">
        <f t="shared" si="170"/>
        <v>0</v>
      </c>
      <c r="AW49" s="350">
        <f t="shared" si="170"/>
        <v>0</v>
      </c>
      <c r="AX49" s="350">
        <f t="shared" si="170"/>
        <v>0</v>
      </c>
      <c r="AY49" s="350">
        <f t="shared" si="170"/>
        <v>0</v>
      </c>
      <c r="AZ49" s="350">
        <f t="shared" si="170"/>
        <v>0</v>
      </c>
      <c r="BA49" s="350">
        <f t="shared" si="170"/>
        <v>0</v>
      </c>
      <c r="BB49" s="350">
        <f t="shared" si="170"/>
        <v>0</v>
      </c>
      <c r="BD49" s="184">
        <v>2</v>
      </c>
      <c r="BE49" s="791" t="s">
        <v>92</v>
      </c>
      <c r="BF49" s="791"/>
      <c r="BG49" s="350">
        <f t="shared" ref="BG49:BT49" si="171">SUM(BG7,BG28)</f>
        <v>0</v>
      </c>
      <c r="BH49" s="350">
        <f t="shared" si="171"/>
        <v>0</v>
      </c>
      <c r="BI49" s="350">
        <f t="shared" si="171"/>
        <v>0</v>
      </c>
      <c r="BJ49" s="350">
        <f t="shared" si="171"/>
        <v>0</v>
      </c>
      <c r="BK49" s="350">
        <f t="shared" si="171"/>
        <v>0</v>
      </c>
      <c r="BL49" s="350">
        <f t="shared" si="171"/>
        <v>0</v>
      </c>
      <c r="BM49" s="350">
        <f t="shared" si="171"/>
        <v>0</v>
      </c>
      <c r="BN49" s="350">
        <f t="shared" si="171"/>
        <v>0</v>
      </c>
      <c r="BO49" s="350">
        <f t="shared" si="171"/>
        <v>0</v>
      </c>
      <c r="BP49" s="350">
        <f t="shared" si="171"/>
        <v>0</v>
      </c>
      <c r="BQ49" s="350">
        <f t="shared" si="171"/>
        <v>0</v>
      </c>
      <c r="BR49" s="350">
        <f t="shared" si="171"/>
        <v>0</v>
      </c>
      <c r="BS49" s="350">
        <f t="shared" si="171"/>
        <v>0</v>
      </c>
      <c r="BT49" s="350">
        <f t="shared" si="171"/>
        <v>0</v>
      </c>
      <c r="BV49" s="184">
        <v>2</v>
      </c>
      <c r="BW49" s="791" t="s">
        <v>92</v>
      </c>
      <c r="BX49" s="791"/>
      <c r="BY49" s="350">
        <f t="shared" ref="BY49:CL49" si="172">SUM(BY7,BY28)</f>
        <v>0</v>
      </c>
      <c r="BZ49" s="350">
        <f t="shared" si="172"/>
        <v>0</v>
      </c>
      <c r="CA49" s="350">
        <f t="shared" si="172"/>
        <v>0</v>
      </c>
      <c r="CB49" s="350">
        <f t="shared" si="172"/>
        <v>0</v>
      </c>
      <c r="CC49" s="350">
        <f t="shared" si="172"/>
        <v>0</v>
      </c>
      <c r="CD49" s="350">
        <f t="shared" si="172"/>
        <v>0</v>
      </c>
      <c r="CE49" s="350">
        <f t="shared" si="172"/>
        <v>0</v>
      </c>
      <c r="CF49" s="350">
        <f t="shared" si="172"/>
        <v>0</v>
      </c>
      <c r="CG49" s="350">
        <f t="shared" si="172"/>
        <v>0</v>
      </c>
      <c r="CH49" s="350">
        <f t="shared" si="172"/>
        <v>0</v>
      </c>
      <c r="CI49" s="350">
        <f t="shared" si="172"/>
        <v>0</v>
      </c>
      <c r="CJ49" s="350">
        <f t="shared" si="172"/>
        <v>0</v>
      </c>
      <c r="CK49" s="350">
        <f t="shared" si="172"/>
        <v>0</v>
      </c>
      <c r="CL49" s="350">
        <f t="shared" si="172"/>
        <v>0</v>
      </c>
      <c r="CN49" s="184">
        <v>2</v>
      </c>
      <c r="CO49" s="791" t="s">
        <v>92</v>
      </c>
      <c r="CP49" s="791"/>
      <c r="CQ49" s="350">
        <f t="shared" ref="CQ49:DD49" si="173">SUM(CQ7,CQ28)</f>
        <v>39</v>
      </c>
      <c r="CR49" s="350">
        <f t="shared" si="173"/>
        <v>1.17</v>
      </c>
      <c r="CS49" s="350">
        <f t="shared" si="173"/>
        <v>0</v>
      </c>
      <c r="CT49" s="350">
        <f t="shared" si="173"/>
        <v>39</v>
      </c>
      <c r="CU49" s="350">
        <f t="shared" si="173"/>
        <v>0</v>
      </c>
      <c r="CV49" s="350">
        <f t="shared" si="173"/>
        <v>0</v>
      </c>
      <c r="CW49" s="350">
        <f t="shared" si="173"/>
        <v>0</v>
      </c>
      <c r="CX49" s="350">
        <f t="shared" si="173"/>
        <v>0</v>
      </c>
      <c r="CY49" s="350">
        <f t="shared" si="173"/>
        <v>0</v>
      </c>
      <c r="CZ49" s="350">
        <f t="shared" si="173"/>
        <v>0</v>
      </c>
      <c r="DA49" s="350">
        <f t="shared" si="173"/>
        <v>0</v>
      </c>
      <c r="DB49" s="350">
        <f t="shared" si="173"/>
        <v>0</v>
      </c>
      <c r="DC49" s="350">
        <f t="shared" si="173"/>
        <v>0</v>
      </c>
      <c r="DD49" s="350">
        <f t="shared" si="173"/>
        <v>0</v>
      </c>
      <c r="DF49" s="184">
        <v>2</v>
      </c>
      <c r="DG49" s="791" t="s">
        <v>92</v>
      </c>
      <c r="DH49" s="791"/>
      <c r="DI49" s="350">
        <f t="shared" ref="DI49:DV49" si="174">SUM(DI7,DI28)</f>
        <v>39</v>
      </c>
      <c r="DJ49" s="350">
        <f t="shared" si="174"/>
        <v>1.17</v>
      </c>
      <c r="DK49" s="350">
        <f t="shared" si="174"/>
        <v>0</v>
      </c>
      <c r="DL49" s="350">
        <f t="shared" si="174"/>
        <v>39</v>
      </c>
      <c r="DM49" s="350">
        <f t="shared" si="174"/>
        <v>0</v>
      </c>
      <c r="DN49" s="350">
        <f t="shared" si="174"/>
        <v>0</v>
      </c>
      <c r="DO49" s="350">
        <f t="shared" si="174"/>
        <v>0</v>
      </c>
      <c r="DP49" s="350">
        <f t="shared" si="174"/>
        <v>0</v>
      </c>
      <c r="DQ49" s="350">
        <f t="shared" si="174"/>
        <v>0</v>
      </c>
      <c r="DR49" s="350">
        <f t="shared" si="174"/>
        <v>0</v>
      </c>
      <c r="DS49" s="350">
        <f t="shared" si="174"/>
        <v>0</v>
      </c>
      <c r="DT49" s="350">
        <f t="shared" si="174"/>
        <v>0</v>
      </c>
      <c r="DU49" s="350">
        <f t="shared" si="174"/>
        <v>0</v>
      </c>
      <c r="DV49" s="350">
        <f t="shared" si="174"/>
        <v>0</v>
      </c>
      <c r="DX49" s="184">
        <v>2</v>
      </c>
      <c r="DY49" s="791" t="s">
        <v>92</v>
      </c>
      <c r="DZ49" s="791"/>
      <c r="EA49" s="350">
        <f t="shared" ref="EA49:EN49" si="175">SUM(EA7,EA28)</f>
        <v>0</v>
      </c>
      <c r="EB49" s="350">
        <f t="shared" si="175"/>
        <v>0</v>
      </c>
      <c r="EC49" s="350">
        <f t="shared" si="175"/>
        <v>0</v>
      </c>
      <c r="ED49" s="350">
        <f t="shared" si="175"/>
        <v>0</v>
      </c>
      <c r="EE49" s="350">
        <f t="shared" si="175"/>
        <v>0</v>
      </c>
      <c r="EF49" s="350">
        <f t="shared" si="175"/>
        <v>0</v>
      </c>
      <c r="EG49" s="350">
        <f t="shared" si="175"/>
        <v>0</v>
      </c>
      <c r="EH49" s="350">
        <f t="shared" si="175"/>
        <v>0</v>
      </c>
      <c r="EI49" s="350">
        <f t="shared" si="175"/>
        <v>0</v>
      </c>
      <c r="EJ49" s="350">
        <f t="shared" si="175"/>
        <v>0</v>
      </c>
      <c r="EK49" s="350">
        <f t="shared" si="175"/>
        <v>0</v>
      </c>
      <c r="EL49" s="350">
        <f t="shared" si="175"/>
        <v>0</v>
      </c>
      <c r="EM49" s="350">
        <f t="shared" si="175"/>
        <v>0</v>
      </c>
      <c r="EN49" s="350">
        <f t="shared" si="175"/>
        <v>0</v>
      </c>
      <c r="EP49" s="184">
        <v>2</v>
      </c>
      <c r="EQ49" s="791" t="s">
        <v>92</v>
      </c>
      <c r="ER49" s="791"/>
      <c r="ES49" s="350">
        <f t="shared" ref="ES49:FF49" si="176">SUM(ES7,ES28)</f>
        <v>0</v>
      </c>
      <c r="ET49" s="350">
        <f t="shared" si="176"/>
        <v>0</v>
      </c>
      <c r="EU49" s="350">
        <f t="shared" si="176"/>
        <v>0</v>
      </c>
      <c r="EV49" s="350">
        <f t="shared" si="176"/>
        <v>0</v>
      </c>
      <c r="EW49" s="350">
        <f t="shared" si="176"/>
        <v>0</v>
      </c>
      <c r="EX49" s="350">
        <f t="shared" si="176"/>
        <v>0</v>
      </c>
      <c r="EY49" s="350">
        <f t="shared" si="176"/>
        <v>0</v>
      </c>
      <c r="EZ49" s="350">
        <f t="shared" si="176"/>
        <v>0</v>
      </c>
      <c r="FA49" s="350">
        <f t="shared" si="176"/>
        <v>0</v>
      </c>
      <c r="FB49" s="350">
        <f t="shared" si="176"/>
        <v>0</v>
      </c>
      <c r="FC49" s="350">
        <f t="shared" si="176"/>
        <v>0</v>
      </c>
      <c r="FD49" s="350">
        <f t="shared" si="176"/>
        <v>0</v>
      </c>
      <c r="FE49" s="350">
        <f t="shared" si="176"/>
        <v>0</v>
      </c>
      <c r="FF49" s="350">
        <f t="shared" si="176"/>
        <v>0</v>
      </c>
      <c r="FH49" s="184">
        <v>2</v>
      </c>
      <c r="FI49" s="791" t="s">
        <v>92</v>
      </c>
      <c r="FJ49" s="791"/>
      <c r="FK49" s="350">
        <f t="shared" ref="FK49:FX49" si="177">SUM(FK7,FK28)</f>
        <v>30</v>
      </c>
      <c r="FL49" s="350">
        <f t="shared" si="177"/>
        <v>0.9</v>
      </c>
      <c r="FM49" s="350">
        <f t="shared" si="177"/>
        <v>0</v>
      </c>
      <c r="FN49" s="350">
        <f t="shared" si="177"/>
        <v>30</v>
      </c>
      <c r="FO49" s="350">
        <f t="shared" si="177"/>
        <v>0</v>
      </c>
      <c r="FP49" s="350">
        <f t="shared" si="177"/>
        <v>0</v>
      </c>
      <c r="FQ49" s="350">
        <f t="shared" si="177"/>
        <v>0</v>
      </c>
      <c r="FR49" s="350">
        <f t="shared" si="177"/>
        <v>0</v>
      </c>
      <c r="FS49" s="350">
        <f t="shared" si="177"/>
        <v>0</v>
      </c>
      <c r="FT49" s="350">
        <f t="shared" si="177"/>
        <v>0</v>
      </c>
      <c r="FU49" s="350">
        <f t="shared" si="177"/>
        <v>0</v>
      </c>
      <c r="FV49" s="350">
        <f t="shared" si="177"/>
        <v>0</v>
      </c>
      <c r="FW49" s="350">
        <f t="shared" si="177"/>
        <v>0</v>
      </c>
      <c r="FX49" s="350">
        <f t="shared" si="177"/>
        <v>0</v>
      </c>
      <c r="FZ49" s="184">
        <v>2</v>
      </c>
      <c r="GA49" s="791" t="s">
        <v>92</v>
      </c>
      <c r="GB49" s="791"/>
      <c r="GC49" s="350">
        <f t="shared" ref="GC49:GP49" si="178">SUM(GC7,GC28)</f>
        <v>9</v>
      </c>
      <c r="GD49" s="350">
        <f t="shared" si="178"/>
        <v>0.27</v>
      </c>
      <c r="GE49" s="350">
        <f t="shared" si="178"/>
        <v>0</v>
      </c>
      <c r="GF49" s="350">
        <f t="shared" si="178"/>
        <v>9</v>
      </c>
      <c r="GG49" s="350">
        <f t="shared" si="178"/>
        <v>0</v>
      </c>
      <c r="GH49" s="350">
        <f t="shared" si="178"/>
        <v>0</v>
      </c>
      <c r="GI49" s="350">
        <f t="shared" si="178"/>
        <v>0</v>
      </c>
      <c r="GJ49" s="350">
        <f t="shared" si="178"/>
        <v>0</v>
      </c>
      <c r="GK49" s="350">
        <f t="shared" si="178"/>
        <v>0</v>
      </c>
      <c r="GL49" s="350">
        <f t="shared" si="178"/>
        <v>0</v>
      </c>
      <c r="GM49" s="350">
        <f t="shared" si="178"/>
        <v>0</v>
      </c>
      <c r="GN49" s="350">
        <f t="shared" si="178"/>
        <v>0</v>
      </c>
      <c r="GO49" s="350">
        <f t="shared" si="178"/>
        <v>0</v>
      </c>
      <c r="GP49" s="350">
        <f t="shared" si="178"/>
        <v>0</v>
      </c>
      <c r="GR49" s="184">
        <v>2</v>
      </c>
      <c r="GS49" s="791" t="s">
        <v>92</v>
      </c>
      <c r="GT49" s="791"/>
      <c r="GU49" s="350">
        <f t="shared" ref="GU49:HH49" si="179">SUM(GU7,GU28)</f>
        <v>0</v>
      </c>
      <c r="GV49" s="350">
        <f t="shared" si="179"/>
        <v>0</v>
      </c>
      <c r="GW49" s="350">
        <f t="shared" si="179"/>
        <v>0</v>
      </c>
      <c r="GX49" s="350">
        <f t="shared" si="179"/>
        <v>0</v>
      </c>
      <c r="GY49" s="350">
        <f t="shared" si="179"/>
        <v>0</v>
      </c>
      <c r="GZ49" s="350">
        <f t="shared" si="179"/>
        <v>0</v>
      </c>
      <c r="HA49" s="350">
        <f t="shared" si="179"/>
        <v>0</v>
      </c>
      <c r="HB49" s="350">
        <f t="shared" si="179"/>
        <v>0</v>
      </c>
      <c r="HC49" s="350">
        <f t="shared" si="179"/>
        <v>0</v>
      </c>
      <c r="HD49" s="350">
        <f t="shared" si="179"/>
        <v>0</v>
      </c>
      <c r="HE49" s="350">
        <f t="shared" si="179"/>
        <v>0</v>
      </c>
      <c r="HF49" s="350">
        <f t="shared" si="179"/>
        <v>0</v>
      </c>
      <c r="HG49" s="350">
        <f t="shared" si="179"/>
        <v>0</v>
      </c>
      <c r="HH49" s="350">
        <f t="shared" si="179"/>
        <v>0</v>
      </c>
      <c r="HJ49" s="184">
        <v>2</v>
      </c>
      <c r="HK49" s="791" t="s">
        <v>92</v>
      </c>
      <c r="HL49" s="791"/>
      <c r="HM49" s="350">
        <f t="shared" ref="HM49:HZ49" si="180">SUM(HM7,HM28)</f>
        <v>0</v>
      </c>
      <c r="HN49" s="350">
        <f t="shared" si="180"/>
        <v>0</v>
      </c>
      <c r="HO49" s="350">
        <f t="shared" si="180"/>
        <v>0</v>
      </c>
      <c r="HP49" s="350">
        <f t="shared" si="180"/>
        <v>0</v>
      </c>
      <c r="HQ49" s="350">
        <f t="shared" si="180"/>
        <v>0</v>
      </c>
      <c r="HR49" s="350">
        <f t="shared" si="180"/>
        <v>0</v>
      </c>
      <c r="HS49" s="350">
        <f t="shared" si="180"/>
        <v>0</v>
      </c>
      <c r="HT49" s="350">
        <f t="shared" si="180"/>
        <v>0</v>
      </c>
      <c r="HU49" s="350">
        <f t="shared" si="180"/>
        <v>0</v>
      </c>
      <c r="HV49" s="350">
        <f t="shared" si="180"/>
        <v>0</v>
      </c>
      <c r="HW49" s="350">
        <f t="shared" si="180"/>
        <v>0</v>
      </c>
      <c r="HX49" s="350">
        <f t="shared" si="180"/>
        <v>0</v>
      </c>
      <c r="HY49" s="350">
        <f t="shared" si="180"/>
        <v>0</v>
      </c>
      <c r="HZ49" s="350">
        <f t="shared" si="180"/>
        <v>0</v>
      </c>
      <c r="IB49" s="184">
        <v>2</v>
      </c>
      <c r="IC49" s="791" t="s">
        <v>92</v>
      </c>
      <c r="ID49" s="791"/>
      <c r="IE49" s="350">
        <f t="shared" ref="IE49:IR49" si="181">SUM(IE7,IE28)</f>
        <v>0</v>
      </c>
      <c r="IF49" s="350">
        <f t="shared" si="181"/>
        <v>0</v>
      </c>
      <c r="IG49" s="350">
        <f t="shared" si="181"/>
        <v>0</v>
      </c>
      <c r="IH49" s="350">
        <f t="shared" si="181"/>
        <v>0</v>
      </c>
      <c r="II49" s="350">
        <f t="shared" si="181"/>
        <v>0</v>
      </c>
      <c r="IJ49" s="350">
        <f t="shared" si="181"/>
        <v>0</v>
      </c>
      <c r="IK49" s="350">
        <f t="shared" si="181"/>
        <v>0</v>
      </c>
      <c r="IL49" s="350">
        <f t="shared" si="181"/>
        <v>0</v>
      </c>
      <c r="IM49" s="350">
        <f t="shared" si="181"/>
        <v>0</v>
      </c>
      <c r="IN49" s="350">
        <f t="shared" si="181"/>
        <v>0</v>
      </c>
      <c r="IO49" s="350">
        <f t="shared" si="181"/>
        <v>0</v>
      </c>
      <c r="IP49" s="350">
        <f t="shared" si="181"/>
        <v>0</v>
      </c>
      <c r="IQ49" s="350">
        <f t="shared" si="181"/>
        <v>0</v>
      </c>
      <c r="IR49" s="350">
        <f t="shared" si="181"/>
        <v>0</v>
      </c>
      <c r="IT49" s="184">
        <v>2</v>
      </c>
      <c r="IU49" s="791" t="s">
        <v>92</v>
      </c>
      <c r="IV49" s="791"/>
      <c r="IW49" s="350">
        <f t="shared" ref="IW49:JJ49" si="182">SUM(IW7,IW28)</f>
        <v>0</v>
      </c>
      <c r="IX49" s="350">
        <f t="shared" si="182"/>
        <v>0</v>
      </c>
      <c r="IY49" s="350">
        <f t="shared" si="182"/>
        <v>0</v>
      </c>
      <c r="IZ49" s="350">
        <f t="shared" si="182"/>
        <v>0</v>
      </c>
      <c r="JA49" s="350">
        <f t="shared" si="182"/>
        <v>0</v>
      </c>
      <c r="JB49" s="350">
        <f t="shared" si="182"/>
        <v>0</v>
      </c>
      <c r="JC49" s="350">
        <f t="shared" si="182"/>
        <v>0</v>
      </c>
      <c r="JD49" s="350">
        <f t="shared" si="182"/>
        <v>0</v>
      </c>
      <c r="JE49" s="350">
        <f t="shared" si="182"/>
        <v>0</v>
      </c>
      <c r="JF49" s="350">
        <f t="shared" si="182"/>
        <v>0</v>
      </c>
      <c r="JG49" s="350">
        <f t="shared" si="182"/>
        <v>0</v>
      </c>
      <c r="JH49" s="350">
        <f t="shared" si="182"/>
        <v>0</v>
      </c>
      <c r="JI49" s="350">
        <f t="shared" si="182"/>
        <v>0</v>
      </c>
      <c r="JJ49" s="350">
        <f t="shared" si="182"/>
        <v>0</v>
      </c>
      <c r="JL49" s="184">
        <v>2</v>
      </c>
      <c r="JM49" s="791" t="s">
        <v>92</v>
      </c>
      <c r="JN49" s="791"/>
      <c r="JO49" s="350">
        <f t="shared" ref="JO49:KB49" si="183">SUM(JO7,JO28)</f>
        <v>130</v>
      </c>
      <c r="JP49" s="350">
        <f t="shared" si="183"/>
        <v>3.9</v>
      </c>
      <c r="JQ49" s="350">
        <f t="shared" si="183"/>
        <v>0</v>
      </c>
      <c r="JR49" s="350">
        <f t="shared" si="183"/>
        <v>130</v>
      </c>
      <c r="JS49" s="350">
        <f t="shared" si="183"/>
        <v>0</v>
      </c>
      <c r="JT49" s="350">
        <f t="shared" si="183"/>
        <v>0</v>
      </c>
      <c r="JU49" s="350">
        <f t="shared" si="183"/>
        <v>0</v>
      </c>
      <c r="JV49" s="350">
        <f t="shared" si="183"/>
        <v>0</v>
      </c>
      <c r="JW49" s="350">
        <f t="shared" si="183"/>
        <v>0</v>
      </c>
      <c r="JX49" s="350">
        <f t="shared" si="183"/>
        <v>0</v>
      </c>
      <c r="JY49" s="350">
        <f t="shared" si="183"/>
        <v>0</v>
      </c>
      <c r="JZ49" s="350">
        <f t="shared" si="183"/>
        <v>0</v>
      </c>
      <c r="KA49" s="350">
        <f t="shared" si="183"/>
        <v>0</v>
      </c>
      <c r="KB49" s="350">
        <f t="shared" si="183"/>
        <v>0</v>
      </c>
    </row>
    <row r="50" spans="2:288" s="234" customFormat="1" ht="27" customHeight="1">
      <c r="B50" s="184">
        <v>3</v>
      </c>
      <c r="C50" s="791" t="s">
        <v>94</v>
      </c>
      <c r="D50" s="791"/>
      <c r="E50" s="350">
        <f t="shared" ref="E50:R50" si="184">SUM(E8,E29)</f>
        <v>2</v>
      </c>
      <c r="F50" s="350">
        <f t="shared" si="184"/>
        <v>1.1000000000000001</v>
      </c>
      <c r="G50" s="350">
        <f t="shared" si="184"/>
        <v>0</v>
      </c>
      <c r="H50" s="350">
        <f t="shared" si="184"/>
        <v>2</v>
      </c>
      <c r="I50" s="350">
        <f t="shared" si="184"/>
        <v>0</v>
      </c>
      <c r="J50" s="350">
        <f t="shared" si="184"/>
        <v>0</v>
      </c>
      <c r="K50" s="350">
        <f t="shared" si="184"/>
        <v>0</v>
      </c>
      <c r="L50" s="350">
        <f t="shared" si="184"/>
        <v>0</v>
      </c>
      <c r="M50" s="350">
        <f t="shared" si="184"/>
        <v>0</v>
      </c>
      <c r="N50" s="350">
        <f t="shared" si="184"/>
        <v>0</v>
      </c>
      <c r="O50" s="350">
        <f t="shared" si="184"/>
        <v>0</v>
      </c>
      <c r="P50" s="350">
        <f t="shared" si="184"/>
        <v>0</v>
      </c>
      <c r="Q50" s="350">
        <f t="shared" si="184"/>
        <v>0</v>
      </c>
      <c r="R50" s="350">
        <f t="shared" si="184"/>
        <v>0</v>
      </c>
      <c r="T50" s="184">
        <v>3</v>
      </c>
      <c r="U50" s="791" t="s">
        <v>94</v>
      </c>
      <c r="V50" s="791"/>
      <c r="W50" s="350">
        <f t="shared" ref="W50:AJ50" si="185">SUM(W8,W29)</f>
        <v>0</v>
      </c>
      <c r="X50" s="350">
        <f t="shared" si="185"/>
        <v>0</v>
      </c>
      <c r="Y50" s="350">
        <f t="shared" si="185"/>
        <v>0</v>
      </c>
      <c r="Z50" s="350">
        <f t="shared" si="185"/>
        <v>0</v>
      </c>
      <c r="AA50" s="350">
        <f t="shared" si="185"/>
        <v>0</v>
      </c>
      <c r="AB50" s="350">
        <f t="shared" si="185"/>
        <v>0</v>
      </c>
      <c r="AC50" s="350">
        <f t="shared" si="185"/>
        <v>0</v>
      </c>
      <c r="AD50" s="350">
        <f t="shared" si="185"/>
        <v>0</v>
      </c>
      <c r="AE50" s="350">
        <f t="shared" si="185"/>
        <v>0</v>
      </c>
      <c r="AF50" s="350">
        <f t="shared" si="185"/>
        <v>0</v>
      </c>
      <c r="AG50" s="350">
        <f t="shared" si="185"/>
        <v>0</v>
      </c>
      <c r="AH50" s="350">
        <f t="shared" si="185"/>
        <v>0</v>
      </c>
      <c r="AI50" s="350">
        <f t="shared" si="185"/>
        <v>0</v>
      </c>
      <c r="AJ50" s="350">
        <f t="shared" si="185"/>
        <v>0</v>
      </c>
      <c r="AL50" s="184">
        <v>3</v>
      </c>
      <c r="AM50" s="791" t="s">
        <v>94</v>
      </c>
      <c r="AN50" s="791"/>
      <c r="AO50" s="350">
        <f t="shared" ref="AO50:BB50" si="186">SUM(AO8,AO29)</f>
        <v>0</v>
      </c>
      <c r="AP50" s="350">
        <f t="shared" si="186"/>
        <v>0</v>
      </c>
      <c r="AQ50" s="350">
        <f t="shared" si="186"/>
        <v>0</v>
      </c>
      <c r="AR50" s="350">
        <f t="shared" si="186"/>
        <v>0</v>
      </c>
      <c r="AS50" s="350">
        <f t="shared" si="186"/>
        <v>0</v>
      </c>
      <c r="AT50" s="350">
        <f t="shared" si="186"/>
        <v>0</v>
      </c>
      <c r="AU50" s="350">
        <f t="shared" si="186"/>
        <v>0</v>
      </c>
      <c r="AV50" s="350">
        <f t="shared" si="186"/>
        <v>0</v>
      </c>
      <c r="AW50" s="350">
        <f t="shared" si="186"/>
        <v>0</v>
      </c>
      <c r="AX50" s="350">
        <f t="shared" si="186"/>
        <v>0</v>
      </c>
      <c r="AY50" s="350">
        <f t="shared" si="186"/>
        <v>0</v>
      </c>
      <c r="AZ50" s="350">
        <f t="shared" si="186"/>
        <v>0</v>
      </c>
      <c r="BA50" s="350">
        <f t="shared" si="186"/>
        <v>0</v>
      </c>
      <c r="BB50" s="350">
        <f t="shared" si="186"/>
        <v>0</v>
      </c>
      <c r="BD50" s="184">
        <v>3</v>
      </c>
      <c r="BE50" s="791" t="s">
        <v>94</v>
      </c>
      <c r="BF50" s="791"/>
      <c r="BG50" s="350">
        <f t="shared" ref="BG50:BT50" si="187">SUM(BG8,BG29)</f>
        <v>0</v>
      </c>
      <c r="BH50" s="350">
        <f t="shared" si="187"/>
        <v>0</v>
      </c>
      <c r="BI50" s="350">
        <f t="shared" si="187"/>
        <v>0</v>
      </c>
      <c r="BJ50" s="350">
        <f t="shared" si="187"/>
        <v>0</v>
      </c>
      <c r="BK50" s="350">
        <f t="shared" si="187"/>
        <v>0</v>
      </c>
      <c r="BL50" s="350">
        <f t="shared" si="187"/>
        <v>0</v>
      </c>
      <c r="BM50" s="350">
        <f t="shared" si="187"/>
        <v>0</v>
      </c>
      <c r="BN50" s="350">
        <f t="shared" si="187"/>
        <v>0</v>
      </c>
      <c r="BO50" s="350">
        <f t="shared" si="187"/>
        <v>0</v>
      </c>
      <c r="BP50" s="350">
        <f t="shared" si="187"/>
        <v>0</v>
      </c>
      <c r="BQ50" s="350">
        <f t="shared" si="187"/>
        <v>0</v>
      </c>
      <c r="BR50" s="350">
        <f t="shared" si="187"/>
        <v>0</v>
      </c>
      <c r="BS50" s="350">
        <f t="shared" si="187"/>
        <v>0</v>
      </c>
      <c r="BT50" s="350">
        <f t="shared" si="187"/>
        <v>0</v>
      </c>
      <c r="BV50" s="184">
        <v>3</v>
      </c>
      <c r="BW50" s="791" t="s">
        <v>94</v>
      </c>
      <c r="BX50" s="791"/>
      <c r="BY50" s="350">
        <f t="shared" ref="BY50:CL50" si="188">SUM(BY8,BY29)</f>
        <v>0</v>
      </c>
      <c r="BZ50" s="350">
        <f t="shared" si="188"/>
        <v>0</v>
      </c>
      <c r="CA50" s="350">
        <f t="shared" si="188"/>
        <v>0</v>
      </c>
      <c r="CB50" s="350">
        <f t="shared" si="188"/>
        <v>0</v>
      </c>
      <c r="CC50" s="350">
        <f t="shared" si="188"/>
        <v>0</v>
      </c>
      <c r="CD50" s="350">
        <f t="shared" si="188"/>
        <v>0</v>
      </c>
      <c r="CE50" s="350">
        <f t="shared" si="188"/>
        <v>0</v>
      </c>
      <c r="CF50" s="350">
        <f t="shared" si="188"/>
        <v>0</v>
      </c>
      <c r="CG50" s="350">
        <f t="shared" si="188"/>
        <v>0</v>
      </c>
      <c r="CH50" s="350">
        <f t="shared" si="188"/>
        <v>0</v>
      </c>
      <c r="CI50" s="350">
        <f t="shared" si="188"/>
        <v>0</v>
      </c>
      <c r="CJ50" s="350">
        <f t="shared" si="188"/>
        <v>0</v>
      </c>
      <c r="CK50" s="350">
        <f t="shared" si="188"/>
        <v>0</v>
      </c>
      <c r="CL50" s="350">
        <f t="shared" si="188"/>
        <v>0</v>
      </c>
      <c r="CN50" s="184">
        <v>3</v>
      </c>
      <c r="CO50" s="791" t="s">
        <v>94</v>
      </c>
      <c r="CP50" s="791"/>
      <c r="CQ50" s="350">
        <f t="shared" ref="CQ50:DD50" si="189">SUM(CQ8,CQ29)</f>
        <v>1</v>
      </c>
      <c r="CR50" s="350">
        <f t="shared" si="189"/>
        <v>0.1</v>
      </c>
      <c r="CS50" s="350">
        <f t="shared" si="189"/>
        <v>0</v>
      </c>
      <c r="CT50" s="350">
        <f t="shared" si="189"/>
        <v>0</v>
      </c>
      <c r="CU50" s="350">
        <f t="shared" si="189"/>
        <v>1</v>
      </c>
      <c r="CV50" s="350">
        <f t="shared" si="189"/>
        <v>0</v>
      </c>
      <c r="CW50" s="350">
        <f t="shared" si="189"/>
        <v>0</v>
      </c>
      <c r="CX50" s="350">
        <f t="shared" si="189"/>
        <v>0</v>
      </c>
      <c r="CY50" s="350">
        <f t="shared" si="189"/>
        <v>0</v>
      </c>
      <c r="CZ50" s="350">
        <f t="shared" si="189"/>
        <v>0</v>
      </c>
      <c r="DA50" s="350">
        <f t="shared" si="189"/>
        <v>0</v>
      </c>
      <c r="DB50" s="350">
        <f t="shared" si="189"/>
        <v>0</v>
      </c>
      <c r="DC50" s="350">
        <f t="shared" si="189"/>
        <v>0</v>
      </c>
      <c r="DD50" s="350">
        <f t="shared" si="189"/>
        <v>0</v>
      </c>
      <c r="DF50" s="184">
        <v>3</v>
      </c>
      <c r="DG50" s="791" t="s">
        <v>94</v>
      </c>
      <c r="DH50" s="791"/>
      <c r="DI50" s="350">
        <f t="shared" ref="DI50:DV50" si="190">SUM(DI8,DI29)</f>
        <v>1</v>
      </c>
      <c r="DJ50" s="350">
        <f t="shared" si="190"/>
        <v>0.1</v>
      </c>
      <c r="DK50" s="350">
        <f t="shared" si="190"/>
        <v>0</v>
      </c>
      <c r="DL50" s="350">
        <f t="shared" si="190"/>
        <v>1</v>
      </c>
      <c r="DM50" s="350">
        <f t="shared" si="190"/>
        <v>0</v>
      </c>
      <c r="DN50" s="350">
        <f t="shared" si="190"/>
        <v>0</v>
      </c>
      <c r="DO50" s="350">
        <f t="shared" si="190"/>
        <v>0</v>
      </c>
      <c r="DP50" s="350">
        <f t="shared" si="190"/>
        <v>0</v>
      </c>
      <c r="DQ50" s="350">
        <f t="shared" si="190"/>
        <v>0</v>
      </c>
      <c r="DR50" s="350">
        <f t="shared" si="190"/>
        <v>0</v>
      </c>
      <c r="DS50" s="350">
        <f t="shared" si="190"/>
        <v>0</v>
      </c>
      <c r="DT50" s="350">
        <f t="shared" si="190"/>
        <v>0</v>
      </c>
      <c r="DU50" s="350">
        <f t="shared" si="190"/>
        <v>0</v>
      </c>
      <c r="DV50" s="350">
        <f t="shared" si="190"/>
        <v>0</v>
      </c>
      <c r="DX50" s="184">
        <v>3</v>
      </c>
      <c r="DY50" s="791" t="s">
        <v>94</v>
      </c>
      <c r="DZ50" s="791"/>
      <c r="EA50" s="350">
        <f t="shared" ref="EA50:EN50" si="191">SUM(EA8,EA29)</f>
        <v>15</v>
      </c>
      <c r="EB50" s="350">
        <f t="shared" si="191"/>
        <v>1.9</v>
      </c>
      <c r="EC50" s="350">
        <f t="shared" si="191"/>
        <v>0</v>
      </c>
      <c r="ED50" s="350">
        <f t="shared" si="191"/>
        <v>14</v>
      </c>
      <c r="EE50" s="350">
        <f t="shared" si="191"/>
        <v>1</v>
      </c>
      <c r="EF50" s="350">
        <f t="shared" si="191"/>
        <v>0</v>
      </c>
      <c r="EG50" s="350">
        <f t="shared" si="191"/>
        <v>0</v>
      </c>
      <c r="EH50" s="350">
        <f t="shared" si="191"/>
        <v>0</v>
      </c>
      <c r="EI50" s="350">
        <f t="shared" si="191"/>
        <v>0</v>
      </c>
      <c r="EJ50" s="350">
        <f t="shared" si="191"/>
        <v>0</v>
      </c>
      <c r="EK50" s="350">
        <f t="shared" si="191"/>
        <v>0</v>
      </c>
      <c r="EL50" s="350">
        <f t="shared" si="191"/>
        <v>0</v>
      </c>
      <c r="EM50" s="350">
        <f t="shared" si="191"/>
        <v>0</v>
      </c>
      <c r="EN50" s="350">
        <f t="shared" si="191"/>
        <v>0</v>
      </c>
      <c r="EP50" s="184">
        <v>3</v>
      </c>
      <c r="EQ50" s="791" t="s">
        <v>94</v>
      </c>
      <c r="ER50" s="791"/>
      <c r="ES50" s="350">
        <f t="shared" ref="ES50:FF50" si="192">SUM(ES8,ES29)</f>
        <v>14</v>
      </c>
      <c r="ET50" s="350">
        <f t="shared" si="192"/>
        <v>4.0999999999999996</v>
      </c>
      <c r="EU50" s="350">
        <f t="shared" si="192"/>
        <v>0</v>
      </c>
      <c r="EV50" s="350">
        <f t="shared" si="192"/>
        <v>14</v>
      </c>
      <c r="EW50" s="350">
        <f t="shared" si="192"/>
        <v>0</v>
      </c>
      <c r="EX50" s="350">
        <f t="shared" si="192"/>
        <v>0</v>
      </c>
      <c r="EY50" s="350">
        <f t="shared" si="192"/>
        <v>0</v>
      </c>
      <c r="EZ50" s="350">
        <f t="shared" si="192"/>
        <v>0</v>
      </c>
      <c r="FA50" s="350">
        <f t="shared" si="192"/>
        <v>0</v>
      </c>
      <c r="FB50" s="350">
        <f t="shared" si="192"/>
        <v>0</v>
      </c>
      <c r="FC50" s="350">
        <f t="shared" si="192"/>
        <v>0</v>
      </c>
      <c r="FD50" s="350">
        <f t="shared" si="192"/>
        <v>0</v>
      </c>
      <c r="FE50" s="350">
        <f t="shared" si="192"/>
        <v>0</v>
      </c>
      <c r="FF50" s="350">
        <f t="shared" si="192"/>
        <v>0</v>
      </c>
      <c r="FH50" s="184">
        <v>3</v>
      </c>
      <c r="FI50" s="791" t="s">
        <v>94</v>
      </c>
      <c r="FJ50" s="791"/>
      <c r="FK50" s="350">
        <f t="shared" ref="FK50:FX50" si="193">SUM(FK8,FK29)</f>
        <v>6</v>
      </c>
      <c r="FL50" s="350">
        <f t="shared" si="193"/>
        <v>1</v>
      </c>
      <c r="FM50" s="350">
        <f t="shared" si="193"/>
        <v>0</v>
      </c>
      <c r="FN50" s="350">
        <f t="shared" si="193"/>
        <v>6</v>
      </c>
      <c r="FO50" s="350">
        <f t="shared" si="193"/>
        <v>0</v>
      </c>
      <c r="FP50" s="350">
        <f t="shared" si="193"/>
        <v>0</v>
      </c>
      <c r="FQ50" s="350">
        <f t="shared" si="193"/>
        <v>0</v>
      </c>
      <c r="FR50" s="350">
        <f t="shared" si="193"/>
        <v>0</v>
      </c>
      <c r="FS50" s="350">
        <f t="shared" si="193"/>
        <v>0</v>
      </c>
      <c r="FT50" s="350">
        <f t="shared" si="193"/>
        <v>0</v>
      </c>
      <c r="FU50" s="350">
        <f t="shared" si="193"/>
        <v>0</v>
      </c>
      <c r="FV50" s="350">
        <f t="shared" si="193"/>
        <v>0</v>
      </c>
      <c r="FW50" s="350">
        <f t="shared" si="193"/>
        <v>0</v>
      </c>
      <c r="FX50" s="350">
        <f t="shared" si="193"/>
        <v>0</v>
      </c>
      <c r="FZ50" s="184">
        <v>3</v>
      </c>
      <c r="GA50" s="791" t="s">
        <v>94</v>
      </c>
      <c r="GB50" s="791"/>
      <c r="GC50" s="350">
        <f t="shared" ref="GC50:GP50" si="194">SUM(GC8,GC29)</f>
        <v>0</v>
      </c>
      <c r="GD50" s="350">
        <f t="shared" si="194"/>
        <v>0</v>
      </c>
      <c r="GE50" s="350">
        <f t="shared" si="194"/>
        <v>0</v>
      </c>
      <c r="GF50" s="350">
        <f t="shared" si="194"/>
        <v>0</v>
      </c>
      <c r="GG50" s="350">
        <f t="shared" si="194"/>
        <v>0</v>
      </c>
      <c r="GH50" s="350">
        <f t="shared" si="194"/>
        <v>0</v>
      </c>
      <c r="GI50" s="350">
        <f t="shared" si="194"/>
        <v>0</v>
      </c>
      <c r="GJ50" s="350">
        <f t="shared" si="194"/>
        <v>0</v>
      </c>
      <c r="GK50" s="350">
        <f t="shared" si="194"/>
        <v>0</v>
      </c>
      <c r="GL50" s="350">
        <f t="shared" si="194"/>
        <v>0</v>
      </c>
      <c r="GM50" s="350">
        <f t="shared" si="194"/>
        <v>0</v>
      </c>
      <c r="GN50" s="350">
        <f t="shared" si="194"/>
        <v>0</v>
      </c>
      <c r="GO50" s="350">
        <f t="shared" si="194"/>
        <v>0</v>
      </c>
      <c r="GP50" s="350">
        <f t="shared" si="194"/>
        <v>0</v>
      </c>
      <c r="GR50" s="184">
        <v>3</v>
      </c>
      <c r="GS50" s="791" t="s">
        <v>94</v>
      </c>
      <c r="GT50" s="791"/>
      <c r="GU50" s="350">
        <f t="shared" ref="GU50:HH50" si="195">SUM(GU8,GU29)</f>
        <v>6</v>
      </c>
      <c r="GV50" s="350">
        <f t="shared" si="195"/>
        <v>0.6</v>
      </c>
      <c r="GW50" s="350">
        <f t="shared" si="195"/>
        <v>0</v>
      </c>
      <c r="GX50" s="350">
        <f t="shared" si="195"/>
        <v>5</v>
      </c>
      <c r="GY50" s="350">
        <f t="shared" si="195"/>
        <v>1</v>
      </c>
      <c r="GZ50" s="350">
        <f t="shared" si="195"/>
        <v>0</v>
      </c>
      <c r="HA50" s="350">
        <f t="shared" si="195"/>
        <v>0</v>
      </c>
      <c r="HB50" s="350">
        <f t="shared" si="195"/>
        <v>0</v>
      </c>
      <c r="HC50" s="350">
        <f t="shared" si="195"/>
        <v>0</v>
      </c>
      <c r="HD50" s="350">
        <f t="shared" si="195"/>
        <v>0</v>
      </c>
      <c r="HE50" s="350">
        <f t="shared" si="195"/>
        <v>0</v>
      </c>
      <c r="HF50" s="350">
        <f t="shared" si="195"/>
        <v>0</v>
      </c>
      <c r="HG50" s="350">
        <f t="shared" si="195"/>
        <v>0</v>
      </c>
      <c r="HH50" s="350">
        <f t="shared" si="195"/>
        <v>0</v>
      </c>
      <c r="HJ50" s="184">
        <v>3</v>
      </c>
      <c r="HK50" s="791" t="s">
        <v>94</v>
      </c>
      <c r="HL50" s="791"/>
      <c r="HM50" s="350" t="e">
        <f t="shared" ref="HM50:HZ50" si="196">SUM(HM8,HM29)</f>
        <v>#REF!</v>
      </c>
      <c r="HN50" s="350" t="e">
        <f t="shared" si="196"/>
        <v>#REF!</v>
      </c>
      <c r="HO50" s="350" t="e">
        <f t="shared" si="196"/>
        <v>#REF!</v>
      </c>
      <c r="HP50" s="350" t="e">
        <f t="shared" si="196"/>
        <v>#REF!</v>
      </c>
      <c r="HQ50" s="350" t="e">
        <f t="shared" si="196"/>
        <v>#REF!</v>
      </c>
      <c r="HR50" s="350" t="e">
        <f t="shared" si="196"/>
        <v>#REF!</v>
      </c>
      <c r="HS50" s="350" t="e">
        <f t="shared" si="196"/>
        <v>#REF!</v>
      </c>
      <c r="HT50" s="350" t="e">
        <f t="shared" si="196"/>
        <v>#REF!</v>
      </c>
      <c r="HU50" s="350" t="e">
        <f t="shared" si="196"/>
        <v>#REF!</v>
      </c>
      <c r="HV50" s="350" t="e">
        <f t="shared" si="196"/>
        <v>#REF!</v>
      </c>
      <c r="HW50" s="350" t="e">
        <f t="shared" si="196"/>
        <v>#REF!</v>
      </c>
      <c r="HX50" s="350" t="e">
        <f t="shared" si="196"/>
        <v>#REF!</v>
      </c>
      <c r="HY50" s="350" t="e">
        <f t="shared" si="196"/>
        <v>#REF!</v>
      </c>
      <c r="HZ50" s="350" t="e">
        <f t="shared" si="196"/>
        <v>#REF!</v>
      </c>
      <c r="IB50" s="184">
        <v>3</v>
      </c>
      <c r="IC50" s="791" t="s">
        <v>94</v>
      </c>
      <c r="ID50" s="791"/>
      <c r="IE50" s="350">
        <f t="shared" ref="IE50:IR50" si="197">SUM(IE8,IE29)</f>
        <v>1</v>
      </c>
      <c r="IF50" s="350">
        <f t="shared" si="197"/>
        <v>1</v>
      </c>
      <c r="IG50" s="350">
        <f t="shared" si="197"/>
        <v>0</v>
      </c>
      <c r="IH50" s="350">
        <f t="shared" si="197"/>
        <v>1</v>
      </c>
      <c r="II50" s="350">
        <f t="shared" si="197"/>
        <v>0</v>
      </c>
      <c r="IJ50" s="350">
        <f t="shared" si="197"/>
        <v>0</v>
      </c>
      <c r="IK50" s="350">
        <f t="shared" si="197"/>
        <v>0</v>
      </c>
      <c r="IL50" s="350">
        <f t="shared" si="197"/>
        <v>0</v>
      </c>
      <c r="IM50" s="350">
        <f t="shared" si="197"/>
        <v>0</v>
      </c>
      <c r="IN50" s="350">
        <f t="shared" si="197"/>
        <v>0</v>
      </c>
      <c r="IO50" s="350">
        <f t="shared" si="197"/>
        <v>0</v>
      </c>
      <c r="IP50" s="350">
        <f t="shared" si="197"/>
        <v>0</v>
      </c>
      <c r="IQ50" s="350">
        <f t="shared" si="197"/>
        <v>0</v>
      </c>
      <c r="IR50" s="350">
        <f t="shared" si="197"/>
        <v>0</v>
      </c>
      <c r="IT50" s="184">
        <v>3</v>
      </c>
      <c r="IU50" s="791" t="s">
        <v>94</v>
      </c>
      <c r="IV50" s="791"/>
      <c r="IW50" s="350">
        <f t="shared" ref="IW50:JJ50" si="198">SUM(IW8,IW29)</f>
        <v>5</v>
      </c>
      <c r="IX50" s="350">
        <f t="shared" si="198"/>
        <v>0.5</v>
      </c>
      <c r="IY50" s="350">
        <f t="shared" si="198"/>
        <v>0</v>
      </c>
      <c r="IZ50" s="350">
        <f t="shared" si="198"/>
        <v>5</v>
      </c>
      <c r="JA50" s="350">
        <f t="shared" si="198"/>
        <v>0</v>
      </c>
      <c r="JB50" s="350">
        <f t="shared" si="198"/>
        <v>0</v>
      </c>
      <c r="JC50" s="350">
        <f t="shared" si="198"/>
        <v>0</v>
      </c>
      <c r="JD50" s="350">
        <f t="shared" si="198"/>
        <v>0</v>
      </c>
      <c r="JE50" s="350">
        <f t="shared" si="198"/>
        <v>0</v>
      </c>
      <c r="JF50" s="350">
        <f t="shared" si="198"/>
        <v>0</v>
      </c>
      <c r="JG50" s="350">
        <f t="shared" si="198"/>
        <v>0</v>
      </c>
      <c r="JH50" s="350">
        <f t="shared" si="198"/>
        <v>0</v>
      </c>
      <c r="JI50" s="350">
        <f t="shared" si="198"/>
        <v>0</v>
      </c>
      <c r="JJ50" s="350">
        <f t="shared" si="198"/>
        <v>0</v>
      </c>
      <c r="JL50" s="184">
        <v>3</v>
      </c>
      <c r="JM50" s="791" t="s">
        <v>94</v>
      </c>
      <c r="JN50" s="791"/>
      <c r="JO50" s="350" t="e">
        <f t="shared" ref="JO50:KB50" si="199">SUM(JO8,JO29)</f>
        <v>#REF!</v>
      </c>
      <c r="JP50" s="350" t="e">
        <f t="shared" si="199"/>
        <v>#REF!</v>
      </c>
      <c r="JQ50" s="350" t="e">
        <f t="shared" si="199"/>
        <v>#REF!</v>
      </c>
      <c r="JR50" s="350" t="e">
        <f t="shared" si="199"/>
        <v>#REF!</v>
      </c>
      <c r="JS50" s="350" t="e">
        <f t="shared" si="199"/>
        <v>#REF!</v>
      </c>
      <c r="JT50" s="350" t="e">
        <f t="shared" si="199"/>
        <v>#REF!</v>
      </c>
      <c r="JU50" s="350" t="e">
        <f t="shared" si="199"/>
        <v>#REF!</v>
      </c>
      <c r="JV50" s="350" t="e">
        <f t="shared" si="199"/>
        <v>#REF!</v>
      </c>
      <c r="JW50" s="350" t="e">
        <f t="shared" si="199"/>
        <v>#REF!</v>
      </c>
      <c r="JX50" s="350" t="e">
        <f t="shared" si="199"/>
        <v>#REF!</v>
      </c>
      <c r="JY50" s="350" t="e">
        <f t="shared" si="199"/>
        <v>#REF!</v>
      </c>
      <c r="JZ50" s="350" t="e">
        <f t="shared" si="199"/>
        <v>#REF!</v>
      </c>
      <c r="KA50" s="350" t="e">
        <f t="shared" si="199"/>
        <v>#REF!</v>
      </c>
      <c r="KB50" s="350" t="e">
        <f t="shared" si="199"/>
        <v>#REF!</v>
      </c>
    </row>
    <row r="51" spans="2:288" s="234" customFormat="1" ht="27" customHeight="1">
      <c r="B51" s="184">
        <v>4</v>
      </c>
      <c r="C51" s="791" t="s">
        <v>95</v>
      </c>
      <c r="D51" s="791"/>
      <c r="E51" s="350">
        <f t="shared" ref="E51:R51" si="200">SUM(E9,E30)</f>
        <v>4</v>
      </c>
      <c r="F51" s="350">
        <f t="shared" si="200"/>
        <v>4</v>
      </c>
      <c r="G51" s="350">
        <f t="shared" si="200"/>
        <v>0</v>
      </c>
      <c r="H51" s="350">
        <f t="shared" si="200"/>
        <v>4</v>
      </c>
      <c r="I51" s="350">
        <f t="shared" si="200"/>
        <v>0</v>
      </c>
      <c r="J51" s="350">
        <f t="shared" si="200"/>
        <v>0</v>
      </c>
      <c r="K51" s="350">
        <f t="shared" si="200"/>
        <v>0</v>
      </c>
      <c r="L51" s="350">
        <f t="shared" si="200"/>
        <v>0</v>
      </c>
      <c r="M51" s="350">
        <f t="shared" si="200"/>
        <v>0</v>
      </c>
      <c r="N51" s="350">
        <f t="shared" si="200"/>
        <v>0</v>
      </c>
      <c r="O51" s="350">
        <f t="shared" si="200"/>
        <v>0</v>
      </c>
      <c r="P51" s="350">
        <f t="shared" si="200"/>
        <v>0</v>
      </c>
      <c r="Q51" s="350">
        <f t="shared" si="200"/>
        <v>0</v>
      </c>
      <c r="R51" s="350">
        <f t="shared" si="200"/>
        <v>0</v>
      </c>
      <c r="T51" s="184">
        <v>4</v>
      </c>
      <c r="U51" s="791" t="s">
        <v>95</v>
      </c>
      <c r="V51" s="791"/>
      <c r="W51" s="350">
        <f t="shared" ref="W51:AJ51" si="201">SUM(W9,W30)</f>
        <v>0</v>
      </c>
      <c r="X51" s="350">
        <f t="shared" si="201"/>
        <v>0</v>
      </c>
      <c r="Y51" s="350">
        <f t="shared" si="201"/>
        <v>0</v>
      </c>
      <c r="Z51" s="350">
        <f t="shared" si="201"/>
        <v>0</v>
      </c>
      <c r="AA51" s="350">
        <f t="shared" si="201"/>
        <v>0</v>
      </c>
      <c r="AB51" s="350">
        <f t="shared" si="201"/>
        <v>0</v>
      </c>
      <c r="AC51" s="350">
        <f t="shared" si="201"/>
        <v>0</v>
      </c>
      <c r="AD51" s="350">
        <f t="shared" si="201"/>
        <v>0</v>
      </c>
      <c r="AE51" s="350">
        <f t="shared" si="201"/>
        <v>0</v>
      </c>
      <c r="AF51" s="350">
        <f t="shared" si="201"/>
        <v>0</v>
      </c>
      <c r="AG51" s="350">
        <f t="shared" si="201"/>
        <v>0</v>
      </c>
      <c r="AH51" s="350">
        <f t="shared" si="201"/>
        <v>0</v>
      </c>
      <c r="AI51" s="350">
        <f t="shared" si="201"/>
        <v>0</v>
      </c>
      <c r="AJ51" s="350">
        <f t="shared" si="201"/>
        <v>0</v>
      </c>
      <c r="AL51" s="184">
        <v>4</v>
      </c>
      <c r="AM51" s="791" t="s">
        <v>95</v>
      </c>
      <c r="AN51" s="791"/>
      <c r="AO51" s="350">
        <f t="shared" ref="AO51:BB51" si="202">SUM(AO9,AO30)</f>
        <v>3</v>
      </c>
      <c r="AP51" s="350">
        <f t="shared" si="202"/>
        <v>3</v>
      </c>
      <c r="AQ51" s="350">
        <f t="shared" si="202"/>
        <v>0</v>
      </c>
      <c r="AR51" s="350">
        <f t="shared" si="202"/>
        <v>1</v>
      </c>
      <c r="AS51" s="350">
        <f t="shared" si="202"/>
        <v>2</v>
      </c>
      <c r="AT51" s="350">
        <f t="shared" si="202"/>
        <v>0</v>
      </c>
      <c r="AU51" s="350">
        <f t="shared" si="202"/>
        <v>0</v>
      </c>
      <c r="AV51" s="350">
        <f t="shared" si="202"/>
        <v>0</v>
      </c>
      <c r="AW51" s="350">
        <f t="shared" si="202"/>
        <v>0</v>
      </c>
      <c r="AX51" s="350">
        <f t="shared" si="202"/>
        <v>0</v>
      </c>
      <c r="AY51" s="350">
        <f t="shared" si="202"/>
        <v>0</v>
      </c>
      <c r="AZ51" s="350">
        <f t="shared" si="202"/>
        <v>0</v>
      </c>
      <c r="BA51" s="350">
        <f t="shared" si="202"/>
        <v>0</v>
      </c>
      <c r="BB51" s="350">
        <f t="shared" si="202"/>
        <v>0</v>
      </c>
      <c r="BD51" s="184">
        <v>4</v>
      </c>
      <c r="BE51" s="791" t="s">
        <v>95</v>
      </c>
      <c r="BF51" s="791"/>
      <c r="BG51" s="350">
        <f t="shared" ref="BG51:BT51" si="203">SUM(BG9,BG30)</f>
        <v>1</v>
      </c>
      <c r="BH51" s="350">
        <f t="shared" si="203"/>
        <v>1</v>
      </c>
      <c r="BI51" s="350">
        <f t="shared" si="203"/>
        <v>0</v>
      </c>
      <c r="BJ51" s="350">
        <f t="shared" si="203"/>
        <v>0</v>
      </c>
      <c r="BK51" s="350">
        <f t="shared" si="203"/>
        <v>1</v>
      </c>
      <c r="BL51" s="350">
        <f t="shared" si="203"/>
        <v>0</v>
      </c>
      <c r="BM51" s="350">
        <f t="shared" si="203"/>
        <v>0</v>
      </c>
      <c r="BN51" s="350">
        <f t="shared" si="203"/>
        <v>0</v>
      </c>
      <c r="BO51" s="350">
        <f t="shared" si="203"/>
        <v>0</v>
      </c>
      <c r="BP51" s="350">
        <f t="shared" si="203"/>
        <v>0</v>
      </c>
      <c r="BQ51" s="350">
        <f t="shared" si="203"/>
        <v>0</v>
      </c>
      <c r="BR51" s="350">
        <f t="shared" si="203"/>
        <v>0</v>
      </c>
      <c r="BS51" s="350">
        <f t="shared" si="203"/>
        <v>0</v>
      </c>
      <c r="BT51" s="350">
        <f t="shared" si="203"/>
        <v>0</v>
      </c>
      <c r="BV51" s="184">
        <v>4</v>
      </c>
      <c r="BW51" s="791" t="s">
        <v>95</v>
      </c>
      <c r="BX51" s="791"/>
      <c r="BY51" s="350">
        <f t="shared" ref="BY51:CL51" si="204">SUM(BY9,BY30)</f>
        <v>2</v>
      </c>
      <c r="BZ51" s="350">
        <f t="shared" si="204"/>
        <v>1</v>
      </c>
      <c r="CA51" s="350">
        <f t="shared" si="204"/>
        <v>0</v>
      </c>
      <c r="CB51" s="350">
        <f t="shared" si="204"/>
        <v>2</v>
      </c>
      <c r="CC51" s="350">
        <f t="shared" si="204"/>
        <v>0</v>
      </c>
      <c r="CD51" s="350">
        <f t="shared" si="204"/>
        <v>0</v>
      </c>
      <c r="CE51" s="350">
        <f t="shared" si="204"/>
        <v>0</v>
      </c>
      <c r="CF51" s="350">
        <f t="shared" si="204"/>
        <v>0</v>
      </c>
      <c r="CG51" s="350">
        <f t="shared" si="204"/>
        <v>0</v>
      </c>
      <c r="CH51" s="350">
        <f t="shared" si="204"/>
        <v>0</v>
      </c>
      <c r="CI51" s="350">
        <f t="shared" si="204"/>
        <v>0</v>
      </c>
      <c r="CJ51" s="350">
        <f t="shared" si="204"/>
        <v>0</v>
      </c>
      <c r="CK51" s="350">
        <f t="shared" si="204"/>
        <v>0</v>
      </c>
      <c r="CL51" s="350">
        <f t="shared" si="204"/>
        <v>0</v>
      </c>
      <c r="CN51" s="184">
        <v>4</v>
      </c>
      <c r="CO51" s="791" t="s">
        <v>95</v>
      </c>
      <c r="CP51" s="791"/>
      <c r="CQ51" s="350">
        <f t="shared" ref="CQ51:DD51" si="205">SUM(CQ9,CQ30)</f>
        <v>21</v>
      </c>
      <c r="CR51" s="350">
        <f t="shared" si="205"/>
        <v>13.1</v>
      </c>
      <c r="CS51" s="350">
        <f t="shared" si="205"/>
        <v>0</v>
      </c>
      <c r="CT51" s="350">
        <f t="shared" si="205"/>
        <v>20</v>
      </c>
      <c r="CU51" s="350">
        <f t="shared" si="205"/>
        <v>1</v>
      </c>
      <c r="CV51" s="350">
        <f t="shared" si="205"/>
        <v>0</v>
      </c>
      <c r="CW51" s="350">
        <f t="shared" si="205"/>
        <v>0</v>
      </c>
      <c r="CX51" s="350">
        <f t="shared" si="205"/>
        <v>0</v>
      </c>
      <c r="CY51" s="350">
        <f t="shared" si="205"/>
        <v>0</v>
      </c>
      <c r="CZ51" s="350">
        <f t="shared" si="205"/>
        <v>0</v>
      </c>
      <c r="DA51" s="350">
        <f t="shared" si="205"/>
        <v>0</v>
      </c>
      <c r="DB51" s="350">
        <f t="shared" si="205"/>
        <v>0</v>
      </c>
      <c r="DC51" s="350">
        <f t="shared" si="205"/>
        <v>0</v>
      </c>
      <c r="DD51" s="350">
        <f t="shared" si="205"/>
        <v>0</v>
      </c>
      <c r="DF51" s="184">
        <v>4</v>
      </c>
      <c r="DG51" s="791" t="s">
        <v>95</v>
      </c>
      <c r="DH51" s="791"/>
      <c r="DI51" s="350">
        <f t="shared" ref="DI51:DV51" si="206">SUM(DI9,DI30)</f>
        <v>12</v>
      </c>
      <c r="DJ51" s="350">
        <f t="shared" si="206"/>
        <v>8.5</v>
      </c>
      <c r="DK51" s="350">
        <f t="shared" si="206"/>
        <v>0</v>
      </c>
      <c r="DL51" s="350">
        <f t="shared" si="206"/>
        <v>12</v>
      </c>
      <c r="DM51" s="350">
        <f t="shared" si="206"/>
        <v>0</v>
      </c>
      <c r="DN51" s="350">
        <f t="shared" si="206"/>
        <v>0</v>
      </c>
      <c r="DO51" s="350">
        <f t="shared" si="206"/>
        <v>0</v>
      </c>
      <c r="DP51" s="350">
        <f t="shared" si="206"/>
        <v>0</v>
      </c>
      <c r="DQ51" s="350">
        <f t="shared" si="206"/>
        <v>0</v>
      </c>
      <c r="DR51" s="350">
        <f t="shared" si="206"/>
        <v>0</v>
      </c>
      <c r="DS51" s="350">
        <f t="shared" si="206"/>
        <v>0</v>
      </c>
      <c r="DT51" s="350">
        <f t="shared" si="206"/>
        <v>0</v>
      </c>
      <c r="DU51" s="350">
        <f t="shared" si="206"/>
        <v>0</v>
      </c>
      <c r="DV51" s="350">
        <f t="shared" si="206"/>
        <v>0</v>
      </c>
      <c r="DX51" s="184">
        <v>4</v>
      </c>
      <c r="DY51" s="791" t="s">
        <v>95</v>
      </c>
      <c r="DZ51" s="791"/>
      <c r="EA51" s="350">
        <f t="shared" ref="EA51:EN51" si="207">SUM(EA9,EA30)</f>
        <v>18</v>
      </c>
      <c r="EB51" s="350">
        <f t="shared" si="207"/>
        <v>10.6</v>
      </c>
      <c r="EC51" s="350">
        <f t="shared" si="207"/>
        <v>0</v>
      </c>
      <c r="ED51" s="350">
        <f t="shared" si="207"/>
        <v>15</v>
      </c>
      <c r="EE51" s="350">
        <f t="shared" si="207"/>
        <v>3</v>
      </c>
      <c r="EF51" s="350">
        <f t="shared" si="207"/>
        <v>0</v>
      </c>
      <c r="EG51" s="350">
        <f t="shared" si="207"/>
        <v>0</v>
      </c>
      <c r="EH51" s="350">
        <f t="shared" si="207"/>
        <v>0</v>
      </c>
      <c r="EI51" s="350">
        <f t="shared" si="207"/>
        <v>0</v>
      </c>
      <c r="EJ51" s="350">
        <f t="shared" si="207"/>
        <v>0</v>
      </c>
      <c r="EK51" s="350">
        <f t="shared" si="207"/>
        <v>0</v>
      </c>
      <c r="EL51" s="350">
        <f t="shared" si="207"/>
        <v>0</v>
      </c>
      <c r="EM51" s="350">
        <f t="shared" si="207"/>
        <v>0</v>
      </c>
      <c r="EN51" s="350">
        <f t="shared" si="207"/>
        <v>0</v>
      </c>
      <c r="EP51" s="184">
        <v>4</v>
      </c>
      <c r="EQ51" s="791" t="s">
        <v>95</v>
      </c>
      <c r="ER51" s="791"/>
      <c r="ES51" s="350">
        <f t="shared" ref="ES51:FF51" si="208">SUM(ES9,ES30)</f>
        <v>8</v>
      </c>
      <c r="ET51" s="350">
        <f t="shared" si="208"/>
        <v>6.5</v>
      </c>
      <c r="EU51" s="350">
        <f t="shared" si="208"/>
        <v>0</v>
      </c>
      <c r="EV51" s="350">
        <f t="shared" si="208"/>
        <v>7</v>
      </c>
      <c r="EW51" s="350">
        <f t="shared" si="208"/>
        <v>1</v>
      </c>
      <c r="EX51" s="350">
        <f t="shared" si="208"/>
        <v>0</v>
      </c>
      <c r="EY51" s="350">
        <f t="shared" si="208"/>
        <v>0</v>
      </c>
      <c r="EZ51" s="350">
        <f t="shared" si="208"/>
        <v>0</v>
      </c>
      <c r="FA51" s="350">
        <f t="shared" si="208"/>
        <v>0</v>
      </c>
      <c r="FB51" s="350">
        <f t="shared" si="208"/>
        <v>0</v>
      </c>
      <c r="FC51" s="350">
        <f t="shared" si="208"/>
        <v>0</v>
      </c>
      <c r="FD51" s="350">
        <f t="shared" si="208"/>
        <v>0</v>
      </c>
      <c r="FE51" s="350">
        <f t="shared" si="208"/>
        <v>0</v>
      </c>
      <c r="FF51" s="350">
        <f t="shared" si="208"/>
        <v>0</v>
      </c>
      <c r="FH51" s="184">
        <v>4</v>
      </c>
      <c r="FI51" s="791" t="s">
        <v>95</v>
      </c>
      <c r="FJ51" s="791"/>
      <c r="FK51" s="350">
        <f t="shared" ref="FK51:FX51" si="209">SUM(FK9,FK30)</f>
        <v>4</v>
      </c>
      <c r="FL51" s="350">
        <f t="shared" si="209"/>
        <v>3.25</v>
      </c>
      <c r="FM51" s="350">
        <f t="shared" si="209"/>
        <v>0</v>
      </c>
      <c r="FN51" s="350">
        <f t="shared" si="209"/>
        <v>4</v>
      </c>
      <c r="FO51" s="350">
        <f t="shared" si="209"/>
        <v>0</v>
      </c>
      <c r="FP51" s="350">
        <f t="shared" si="209"/>
        <v>0</v>
      </c>
      <c r="FQ51" s="350">
        <f t="shared" si="209"/>
        <v>0</v>
      </c>
      <c r="FR51" s="350">
        <f t="shared" si="209"/>
        <v>0</v>
      </c>
      <c r="FS51" s="350">
        <f t="shared" si="209"/>
        <v>0</v>
      </c>
      <c r="FT51" s="350">
        <f t="shared" si="209"/>
        <v>0</v>
      </c>
      <c r="FU51" s="350">
        <f t="shared" si="209"/>
        <v>0</v>
      </c>
      <c r="FV51" s="350">
        <f t="shared" si="209"/>
        <v>0</v>
      </c>
      <c r="FW51" s="350">
        <f t="shared" si="209"/>
        <v>0</v>
      </c>
      <c r="FX51" s="350">
        <f t="shared" si="209"/>
        <v>0</v>
      </c>
      <c r="FZ51" s="184">
        <v>4</v>
      </c>
      <c r="GA51" s="791" t="s">
        <v>95</v>
      </c>
      <c r="GB51" s="791"/>
      <c r="GC51" s="350">
        <f t="shared" ref="GC51:GP51" si="210">SUM(GC9,GC30)</f>
        <v>8</v>
      </c>
      <c r="GD51" s="350">
        <f t="shared" si="210"/>
        <v>4.4000000000000004</v>
      </c>
      <c r="GE51" s="350">
        <f t="shared" si="210"/>
        <v>0</v>
      </c>
      <c r="GF51" s="350">
        <f t="shared" si="210"/>
        <v>8</v>
      </c>
      <c r="GG51" s="350">
        <f t="shared" si="210"/>
        <v>0</v>
      </c>
      <c r="GH51" s="350">
        <f t="shared" si="210"/>
        <v>0</v>
      </c>
      <c r="GI51" s="350">
        <f t="shared" si="210"/>
        <v>0</v>
      </c>
      <c r="GJ51" s="350">
        <f t="shared" si="210"/>
        <v>0</v>
      </c>
      <c r="GK51" s="350">
        <f t="shared" si="210"/>
        <v>0</v>
      </c>
      <c r="GL51" s="350">
        <f t="shared" si="210"/>
        <v>0</v>
      </c>
      <c r="GM51" s="350">
        <f t="shared" si="210"/>
        <v>0</v>
      </c>
      <c r="GN51" s="350">
        <f t="shared" si="210"/>
        <v>0</v>
      </c>
      <c r="GO51" s="350">
        <f t="shared" si="210"/>
        <v>0</v>
      </c>
      <c r="GP51" s="350">
        <f t="shared" si="210"/>
        <v>0</v>
      </c>
      <c r="GR51" s="184">
        <v>4</v>
      </c>
      <c r="GS51" s="791" t="s">
        <v>95</v>
      </c>
      <c r="GT51" s="791"/>
      <c r="GU51" s="350">
        <f t="shared" ref="GU51:HH51" si="211">SUM(GU9,GU30)</f>
        <v>1</v>
      </c>
      <c r="GV51" s="350">
        <f t="shared" si="211"/>
        <v>0.1</v>
      </c>
      <c r="GW51" s="350">
        <f t="shared" si="211"/>
        <v>0</v>
      </c>
      <c r="GX51" s="350">
        <f t="shared" si="211"/>
        <v>1</v>
      </c>
      <c r="GY51" s="350">
        <f t="shared" si="211"/>
        <v>0</v>
      </c>
      <c r="GZ51" s="350">
        <f t="shared" si="211"/>
        <v>0</v>
      </c>
      <c r="HA51" s="350">
        <f t="shared" si="211"/>
        <v>0</v>
      </c>
      <c r="HB51" s="350">
        <f t="shared" si="211"/>
        <v>0</v>
      </c>
      <c r="HC51" s="350">
        <f t="shared" si="211"/>
        <v>0</v>
      </c>
      <c r="HD51" s="350">
        <f t="shared" si="211"/>
        <v>0</v>
      </c>
      <c r="HE51" s="350">
        <f t="shared" si="211"/>
        <v>0</v>
      </c>
      <c r="HF51" s="350">
        <f t="shared" si="211"/>
        <v>0</v>
      </c>
      <c r="HG51" s="350">
        <f t="shared" si="211"/>
        <v>0</v>
      </c>
      <c r="HH51" s="350">
        <f t="shared" si="211"/>
        <v>0</v>
      </c>
      <c r="HJ51" s="184">
        <v>4</v>
      </c>
      <c r="HK51" s="791" t="s">
        <v>95</v>
      </c>
      <c r="HL51" s="791"/>
      <c r="HM51" s="350" t="e">
        <f t="shared" ref="HM51:HZ51" si="212">SUM(HM9,HM30)</f>
        <v>#REF!</v>
      </c>
      <c r="HN51" s="350" t="e">
        <f t="shared" si="212"/>
        <v>#REF!</v>
      </c>
      <c r="HO51" s="350" t="e">
        <f t="shared" si="212"/>
        <v>#REF!</v>
      </c>
      <c r="HP51" s="350" t="e">
        <f t="shared" si="212"/>
        <v>#REF!</v>
      </c>
      <c r="HQ51" s="350" t="e">
        <f t="shared" si="212"/>
        <v>#REF!</v>
      </c>
      <c r="HR51" s="350" t="e">
        <f t="shared" si="212"/>
        <v>#REF!</v>
      </c>
      <c r="HS51" s="350" t="e">
        <f t="shared" si="212"/>
        <v>#REF!</v>
      </c>
      <c r="HT51" s="350" t="e">
        <f t="shared" si="212"/>
        <v>#REF!</v>
      </c>
      <c r="HU51" s="350" t="e">
        <f t="shared" si="212"/>
        <v>#REF!</v>
      </c>
      <c r="HV51" s="350" t="e">
        <f t="shared" si="212"/>
        <v>#REF!</v>
      </c>
      <c r="HW51" s="350" t="e">
        <f t="shared" si="212"/>
        <v>#REF!</v>
      </c>
      <c r="HX51" s="350" t="e">
        <f t="shared" si="212"/>
        <v>#REF!</v>
      </c>
      <c r="HY51" s="350" t="e">
        <f t="shared" si="212"/>
        <v>#REF!</v>
      </c>
      <c r="HZ51" s="350" t="e">
        <f t="shared" si="212"/>
        <v>#REF!</v>
      </c>
      <c r="IB51" s="184">
        <v>4</v>
      </c>
      <c r="IC51" s="791" t="s">
        <v>95</v>
      </c>
      <c r="ID51" s="791"/>
      <c r="IE51" s="350">
        <f t="shared" ref="IE51:IR51" si="213">SUM(IE9,IE30)</f>
        <v>6</v>
      </c>
      <c r="IF51" s="350">
        <f t="shared" si="213"/>
        <v>5</v>
      </c>
      <c r="IG51" s="350">
        <f t="shared" si="213"/>
        <v>0</v>
      </c>
      <c r="IH51" s="350">
        <f t="shared" si="213"/>
        <v>6</v>
      </c>
      <c r="II51" s="350">
        <f t="shared" si="213"/>
        <v>0</v>
      </c>
      <c r="IJ51" s="350">
        <f t="shared" si="213"/>
        <v>0</v>
      </c>
      <c r="IK51" s="350">
        <f t="shared" si="213"/>
        <v>0</v>
      </c>
      <c r="IL51" s="350">
        <f t="shared" si="213"/>
        <v>0</v>
      </c>
      <c r="IM51" s="350">
        <f t="shared" si="213"/>
        <v>0</v>
      </c>
      <c r="IN51" s="350">
        <f t="shared" si="213"/>
        <v>0</v>
      </c>
      <c r="IO51" s="350">
        <f t="shared" si="213"/>
        <v>0</v>
      </c>
      <c r="IP51" s="350">
        <f t="shared" si="213"/>
        <v>0</v>
      </c>
      <c r="IQ51" s="350">
        <f t="shared" si="213"/>
        <v>0</v>
      </c>
      <c r="IR51" s="350">
        <f t="shared" si="213"/>
        <v>0</v>
      </c>
      <c r="IT51" s="184">
        <v>4</v>
      </c>
      <c r="IU51" s="791" t="s">
        <v>95</v>
      </c>
      <c r="IV51" s="791"/>
      <c r="IW51" s="350">
        <f t="shared" ref="IW51:JJ51" si="214">SUM(IW9,IW30)</f>
        <v>2</v>
      </c>
      <c r="IX51" s="350">
        <f t="shared" si="214"/>
        <v>1.5</v>
      </c>
      <c r="IY51" s="350">
        <f t="shared" si="214"/>
        <v>0</v>
      </c>
      <c r="IZ51" s="350">
        <f t="shared" si="214"/>
        <v>1</v>
      </c>
      <c r="JA51" s="350">
        <f t="shared" si="214"/>
        <v>1</v>
      </c>
      <c r="JB51" s="350">
        <f t="shared" si="214"/>
        <v>0</v>
      </c>
      <c r="JC51" s="350">
        <f t="shared" si="214"/>
        <v>0</v>
      </c>
      <c r="JD51" s="350">
        <f t="shared" si="214"/>
        <v>0</v>
      </c>
      <c r="JE51" s="350">
        <f t="shared" si="214"/>
        <v>0</v>
      </c>
      <c r="JF51" s="350">
        <f t="shared" si="214"/>
        <v>0</v>
      </c>
      <c r="JG51" s="350">
        <f t="shared" si="214"/>
        <v>0</v>
      </c>
      <c r="JH51" s="350">
        <f t="shared" si="214"/>
        <v>0</v>
      </c>
      <c r="JI51" s="350">
        <f t="shared" si="214"/>
        <v>0</v>
      </c>
      <c r="JJ51" s="350">
        <f t="shared" si="214"/>
        <v>250</v>
      </c>
      <c r="JL51" s="184">
        <v>4</v>
      </c>
      <c r="JM51" s="791" t="s">
        <v>95</v>
      </c>
      <c r="JN51" s="791"/>
      <c r="JO51" s="350" t="e">
        <f t="shared" ref="JO51:KB51" si="215">SUM(JO9,JO30)</f>
        <v>#REF!</v>
      </c>
      <c r="JP51" s="350" t="e">
        <f t="shared" si="215"/>
        <v>#REF!</v>
      </c>
      <c r="JQ51" s="350" t="e">
        <f t="shared" si="215"/>
        <v>#REF!</v>
      </c>
      <c r="JR51" s="350" t="e">
        <f t="shared" si="215"/>
        <v>#REF!</v>
      </c>
      <c r="JS51" s="350" t="e">
        <f t="shared" si="215"/>
        <v>#REF!</v>
      </c>
      <c r="JT51" s="350" t="e">
        <f t="shared" si="215"/>
        <v>#REF!</v>
      </c>
      <c r="JU51" s="350" t="e">
        <f t="shared" si="215"/>
        <v>#REF!</v>
      </c>
      <c r="JV51" s="350" t="e">
        <f t="shared" si="215"/>
        <v>#REF!</v>
      </c>
      <c r="JW51" s="350" t="e">
        <f t="shared" si="215"/>
        <v>#REF!</v>
      </c>
      <c r="JX51" s="350" t="e">
        <f t="shared" si="215"/>
        <v>#REF!</v>
      </c>
      <c r="JY51" s="350" t="e">
        <f t="shared" si="215"/>
        <v>#REF!</v>
      </c>
      <c r="JZ51" s="350" t="e">
        <f t="shared" si="215"/>
        <v>#REF!</v>
      </c>
      <c r="KA51" s="350" t="e">
        <f t="shared" si="215"/>
        <v>#REF!</v>
      </c>
      <c r="KB51" s="350" t="e">
        <f t="shared" si="215"/>
        <v>#REF!</v>
      </c>
    </row>
    <row r="52" spans="2:288" s="234" customFormat="1" ht="27" customHeight="1">
      <c r="B52" s="184">
        <v>5</v>
      </c>
      <c r="C52" s="791" t="s">
        <v>97</v>
      </c>
      <c r="D52" s="791"/>
      <c r="E52" s="350">
        <f t="shared" ref="E52:R52" si="216">SUM(E10,E31)</f>
        <v>10</v>
      </c>
      <c r="F52" s="350">
        <f t="shared" si="216"/>
        <v>30</v>
      </c>
      <c r="G52" s="350">
        <f t="shared" si="216"/>
        <v>0</v>
      </c>
      <c r="H52" s="350">
        <f t="shared" si="216"/>
        <v>10</v>
      </c>
      <c r="I52" s="350">
        <f t="shared" si="216"/>
        <v>0</v>
      </c>
      <c r="J52" s="350">
        <f t="shared" si="216"/>
        <v>0</v>
      </c>
      <c r="K52" s="350">
        <f t="shared" si="216"/>
        <v>0</v>
      </c>
      <c r="L52" s="350">
        <f t="shared" si="216"/>
        <v>0</v>
      </c>
      <c r="M52" s="350">
        <f t="shared" si="216"/>
        <v>0</v>
      </c>
      <c r="N52" s="350">
        <f t="shared" si="216"/>
        <v>0</v>
      </c>
      <c r="O52" s="350">
        <f t="shared" si="216"/>
        <v>0</v>
      </c>
      <c r="P52" s="350">
        <f t="shared" si="216"/>
        <v>0</v>
      </c>
      <c r="Q52" s="350">
        <f t="shared" si="216"/>
        <v>0</v>
      </c>
      <c r="R52" s="350">
        <f t="shared" si="216"/>
        <v>0</v>
      </c>
      <c r="T52" s="184">
        <v>5</v>
      </c>
      <c r="U52" s="791" t="s">
        <v>97</v>
      </c>
      <c r="V52" s="791"/>
      <c r="W52" s="350">
        <f t="shared" ref="W52:AJ52" si="217">SUM(W10,W31)</f>
        <v>13</v>
      </c>
      <c r="X52" s="350">
        <f t="shared" si="217"/>
        <v>20.399999999999999</v>
      </c>
      <c r="Y52" s="350">
        <f t="shared" si="217"/>
        <v>0</v>
      </c>
      <c r="Z52" s="350">
        <f t="shared" si="217"/>
        <v>13</v>
      </c>
      <c r="AA52" s="350">
        <f t="shared" si="217"/>
        <v>0</v>
      </c>
      <c r="AB52" s="350">
        <f t="shared" si="217"/>
        <v>0</v>
      </c>
      <c r="AC52" s="350">
        <f t="shared" si="217"/>
        <v>0</v>
      </c>
      <c r="AD52" s="350">
        <f t="shared" si="217"/>
        <v>0</v>
      </c>
      <c r="AE52" s="350">
        <f t="shared" si="217"/>
        <v>0</v>
      </c>
      <c r="AF52" s="350">
        <f t="shared" si="217"/>
        <v>0</v>
      </c>
      <c r="AG52" s="350">
        <f t="shared" si="217"/>
        <v>0</v>
      </c>
      <c r="AH52" s="350">
        <f t="shared" si="217"/>
        <v>0</v>
      </c>
      <c r="AI52" s="350">
        <f t="shared" si="217"/>
        <v>0</v>
      </c>
      <c r="AJ52" s="350">
        <f t="shared" si="217"/>
        <v>0</v>
      </c>
      <c r="AL52" s="184">
        <v>5</v>
      </c>
      <c r="AM52" s="791" t="s">
        <v>97</v>
      </c>
      <c r="AN52" s="791"/>
      <c r="AO52" s="350">
        <f t="shared" ref="AO52:BB52" si="218">SUM(AO10,AO31)</f>
        <v>10</v>
      </c>
      <c r="AP52" s="350">
        <f t="shared" si="218"/>
        <v>10.5</v>
      </c>
      <c r="AQ52" s="350">
        <f t="shared" si="218"/>
        <v>0</v>
      </c>
      <c r="AR52" s="350">
        <f t="shared" si="218"/>
        <v>8</v>
      </c>
      <c r="AS52" s="350">
        <f t="shared" si="218"/>
        <v>2</v>
      </c>
      <c r="AT52" s="350">
        <f t="shared" si="218"/>
        <v>0</v>
      </c>
      <c r="AU52" s="350">
        <f t="shared" si="218"/>
        <v>0</v>
      </c>
      <c r="AV52" s="350">
        <f t="shared" si="218"/>
        <v>0</v>
      </c>
      <c r="AW52" s="350">
        <f t="shared" si="218"/>
        <v>0</v>
      </c>
      <c r="AX52" s="350">
        <f t="shared" si="218"/>
        <v>0</v>
      </c>
      <c r="AY52" s="350">
        <f t="shared" si="218"/>
        <v>0</v>
      </c>
      <c r="AZ52" s="350">
        <f t="shared" si="218"/>
        <v>0</v>
      </c>
      <c r="BA52" s="350">
        <f t="shared" si="218"/>
        <v>0</v>
      </c>
      <c r="BB52" s="350">
        <f t="shared" si="218"/>
        <v>0</v>
      </c>
      <c r="BD52" s="184">
        <v>5</v>
      </c>
      <c r="BE52" s="791" t="s">
        <v>97</v>
      </c>
      <c r="BF52" s="791"/>
      <c r="BG52" s="350">
        <f t="shared" ref="BG52:BT52" si="219">SUM(BG10,BG31)</f>
        <v>8</v>
      </c>
      <c r="BH52" s="350">
        <f t="shared" si="219"/>
        <v>10</v>
      </c>
      <c r="BI52" s="350">
        <f t="shared" si="219"/>
        <v>0</v>
      </c>
      <c r="BJ52" s="350">
        <f t="shared" si="219"/>
        <v>2</v>
      </c>
      <c r="BK52" s="350">
        <f t="shared" si="219"/>
        <v>6</v>
      </c>
      <c r="BL52" s="350">
        <f t="shared" si="219"/>
        <v>0</v>
      </c>
      <c r="BM52" s="350">
        <f t="shared" si="219"/>
        <v>0</v>
      </c>
      <c r="BN52" s="350">
        <f t="shared" si="219"/>
        <v>0</v>
      </c>
      <c r="BO52" s="350">
        <f t="shared" si="219"/>
        <v>0</v>
      </c>
      <c r="BP52" s="350">
        <f t="shared" si="219"/>
        <v>0</v>
      </c>
      <c r="BQ52" s="350">
        <f t="shared" si="219"/>
        <v>0</v>
      </c>
      <c r="BR52" s="350">
        <f t="shared" si="219"/>
        <v>0</v>
      </c>
      <c r="BS52" s="350">
        <f t="shared" si="219"/>
        <v>0</v>
      </c>
      <c r="BT52" s="350">
        <f t="shared" si="219"/>
        <v>0</v>
      </c>
      <c r="BV52" s="184">
        <v>5</v>
      </c>
      <c r="BW52" s="791" t="s">
        <v>97</v>
      </c>
      <c r="BX52" s="791"/>
      <c r="BY52" s="350">
        <f t="shared" ref="BY52:CL52" si="220">SUM(BY10,BY31)</f>
        <v>15</v>
      </c>
      <c r="BZ52" s="350">
        <f t="shared" si="220"/>
        <v>10.8</v>
      </c>
      <c r="CA52" s="350">
        <f t="shared" si="220"/>
        <v>0</v>
      </c>
      <c r="CB52" s="350">
        <f t="shared" si="220"/>
        <v>11</v>
      </c>
      <c r="CC52" s="350">
        <f t="shared" si="220"/>
        <v>4</v>
      </c>
      <c r="CD52" s="350">
        <f t="shared" si="220"/>
        <v>0</v>
      </c>
      <c r="CE52" s="350">
        <f t="shared" si="220"/>
        <v>0</v>
      </c>
      <c r="CF52" s="350">
        <f t="shared" si="220"/>
        <v>0</v>
      </c>
      <c r="CG52" s="350">
        <f t="shared" si="220"/>
        <v>0</v>
      </c>
      <c r="CH52" s="350">
        <f t="shared" si="220"/>
        <v>0</v>
      </c>
      <c r="CI52" s="350">
        <f t="shared" si="220"/>
        <v>0</v>
      </c>
      <c r="CJ52" s="350">
        <f t="shared" si="220"/>
        <v>0</v>
      </c>
      <c r="CK52" s="350">
        <f t="shared" si="220"/>
        <v>0</v>
      </c>
      <c r="CL52" s="350">
        <f t="shared" si="220"/>
        <v>0</v>
      </c>
      <c r="CN52" s="184">
        <v>5</v>
      </c>
      <c r="CO52" s="791" t="s">
        <v>97</v>
      </c>
      <c r="CP52" s="791"/>
      <c r="CQ52" s="350">
        <f t="shared" ref="CQ52:DD52" si="221">SUM(CQ10,CQ31)</f>
        <v>23</v>
      </c>
      <c r="CR52" s="350">
        <f t="shared" si="221"/>
        <v>13</v>
      </c>
      <c r="CS52" s="350">
        <f t="shared" si="221"/>
        <v>0</v>
      </c>
      <c r="CT52" s="350">
        <f t="shared" si="221"/>
        <v>13</v>
      </c>
      <c r="CU52" s="350">
        <f t="shared" si="221"/>
        <v>1</v>
      </c>
      <c r="CV52" s="350">
        <f t="shared" si="221"/>
        <v>1</v>
      </c>
      <c r="CW52" s="350">
        <f t="shared" si="221"/>
        <v>6</v>
      </c>
      <c r="CX52" s="350">
        <f t="shared" si="221"/>
        <v>2</v>
      </c>
      <c r="CY52" s="350">
        <f t="shared" si="221"/>
        <v>0</v>
      </c>
      <c r="CZ52" s="350">
        <f t="shared" si="221"/>
        <v>0</v>
      </c>
      <c r="DA52" s="350">
        <f t="shared" si="221"/>
        <v>0</v>
      </c>
      <c r="DB52" s="350">
        <f t="shared" si="221"/>
        <v>0</v>
      </c>
      <c r="DC52" s="350">
        <f t="shared" si="221"/>
        <v>0</v>
      </c>
      <c r="DD52" s="350">
        <f t="shared" si="221"/>
        <v>0</v>
      </c>
      <c r="DF52" s="184">
        <v>5</v>
      </c>
      <c r="DG52" s="791" t="s">
        <v>97</v>
      </c>
      <c r="DH52" s="791"/>
      <c r="DI52" s="350">
        <f t="shared" ref="DI52:DV52" si="222">SUM(DI10,DI31)</f>
        <v>18</v>
      </c>
      <c r="DJ52" s="350">
        <f t="shared" si="222"/>
        <v>12</v>
      </c>
      <c r="DK52" s="350">
        <f t="shared" si="222"/>
        <v>0</v>
      </c>
      <c r="DL52" s="350">
        <f t="shared" si="222"/>
        <v>10</v>
      </c>
      <c r="DM52" s="350">
        <f t="shared" si="222"/>
        <v>8</v>
      </c>
      <c r="DN52" s="350">
        <f t="shared" si="222"/>
        <v>0</v>
      </c>
      <c r="DO52" s="350">
        <f t="shared" si="222"/>
        <v>0</v>
      </c>
      <c r="DP52" s="350">
        <f t="shared" si="222"/>
        <v>0</v>
      </c>
      <c r="DQ52" s="350">
        <f t="shared" si="222"/>
        <v>0</v>
      </c>
      <c r="DR52" s="350">
        <f t="shared" si="222"/>
        <v>0</v>
      </c>
      <c r="DS52" s="350">
        <f t="shared" si="222"/>
        <v>0</v>
      </c>
      <c r="DT52" s="350">
        <f t="shared" si="222"/>
        <v>0</v>
      </c>
      <c r="DU52" s="350">
        <f t="shared" si="222"/>
        <v>0</v>
      </c>
      <c r="DV52" s="350">
        <f t="shared" si="222"/>
        <v>0</v>
      </c>
      <c r="DX52" s="184">
        <v>5</v>
      </c>
      <c r="DY52" s="791" t="s">
        <v>97</v>
      </c>
      <c r="DZ52" s="791"/>
      <c r="EA52" s="350">
        <f t="shared" ref="EA52:EN52" si="223">SUM(EA10,EA31)</f>
        <v>0</v>
      </c>
      <c r="EB52" s="350">
        <f t="shared" si="223"/>
        <v>0</v>
      </c>
      <c r="EC52" s="350">
        <f t="shared" si="223"/>
        <v>0</v>
      </c>
      <c r="ED52" s="350">
        <f t="shared" si="223"/>
        <v>0</v>
      </c>
      <c r="EE52" s="350">
        <f t="shared" si="223"/>
        <v>0</v>
      </c>
      <c r="EF52" s="350">
        <f t="shared" si="223"/>
        <v>0</v>
      </c>
      <c r="EG52" s="350">
        <f t="shared" si="223"/>
        <v>0</v>
      </c>
      <c r="EH52" s="350">
        <f t="shared" si="223"/>
        <v>0</v>
      </c>
      <c r="EI52" s="350">
        <f t="shared" si="223"/>
        <v>0</v>
      </c>
      <c r="EJ52" s="350">
        <f t="shared" si="223"/>
        <v>0</v>
      </c>
      <c r="EK52" s="350">
        <f t="shared" si="223"/>
        <v>0</v>
      </c>
      <c r="EL52" s="350">
        <f t="shared" si="223"/>
        <v>0</v>
      </c>
      <c r="EM52" s="350">
        <f t="shared" si="223"/>
        <v>0</v>
      </c>
      <c r="EN52" s="350">
        <f t="shared" si="223"/>
        <v>0</v>
      </c>
      <c r="EP52" s="184">
        <v>5</v>
      </c>
      <c r="EQ52" s="791" t="s">
        <v>97</v>
      </c>
      <c r="ER52" s="791"/>
      <c r="ES52" s="350">
        <f t="shared" ref="ES52:FF52" si="224">SUM(ES10,ES31)</f>
        <v>10</v>
      </c>
      <c r="ET52" s="350">
        <f t="shared" si="224"/>
        <v>16</v>
      </c>
      <c r="EU52" s="350">
        <f t="shared" si="224"/>
        <v>0</v>
      </c>
      <c r="EV52" s="350">
        <f t="shared" si="224"/>
        <v>10</v>
      </c>
      <c r="EW52" s="350">
        <f t="shared" si="224"/>
        <v>0</v>
      </c>
      <c r="EX52" s="350">
        <f t="shared" si="224"/>
        <v>0</v>
      </c>
      <c r="EY52" s="350">
        <f t="shared" si="224"/>
        <v>0</v>
      </c>
      <c r="EZ52" s="350">
        <f t="shared" si="224"/>
        <v>0</v>
      </c>
      <c r="FA52" s="350">
        <f t="shared" si="224"/>
        <v>0</v>
      </c>
      <c r="FB52" s="350">
        <f t="shared" si="224"/>
        <v>0</v>
      </c>
      <c r="FC52" s="350">
        <f t="shared" si="224"/>
        <v>0</v>
      </c>
      <c r="FD52" s="350">
        <f t="shared" si="224"/>
        <v>0</v>
      </c>
      <c r="FE52" s="350">
        <f t="shared" si="224"/>
        <v>0</v>
      </c>
      <c r="FF52" s="350">
        <f t="shared" si="224"/>
        <v>0</v>
      </c>
      <c r="FH52" s="184">
        <v>5</v>
      </c>
      <c r="FI52" s="791" t="s">
        <v>97</v>
      </c>
      <c r="FJ52" s="791"/>
      <c r="FK52" s="350">
        <f t="shared" ref="FK52:FX52" si="225">SUM(FK10,FK31)</f>
        <v>16</v>
      </c>
      <c r="FL52" s="350">
        <f t="shared" si="225"/>
        <v>12</v>
      </c>
      <c r="FM52" s="350">
        <f t="shared" si="225"/>
        <v>0</v>
      </c>
      <c r="FN52" s="350">
        <f t="shared" si="225"/>
        <v>16</v>
      </c>
      <c r="FO52" s="350">
        <f t="shared" si="225"/>
        <v>0</v>
      </c>
      <c r="FP52" s="350">
        <f t="shared" si="225"/>
        <v>0</v>
      </c>
      <c r="FQ52" s="350">
        <f t="shared" si="225"/>
        <v>0</v>
      </c>
      <c r="FR52" s="350">
        <f t="shared" si="225"/>
        <v>0</v>
      </c>
      <c r="FS52" s="350">
        <f t="shared" si="225"/>
        <v>0</v>
      </c>
      <c r="FT52" s="350">
        <f t="shared" si="225"/>
        <v>0</v>
      </c>
      <c r="FU52" s="350">
        <f t="shared" si="225"/>
        <v>0</v>
      </c>
      <c r="FV52" s="350">
        <f t="shared" si="225"/>
        <v>0</v>
      </c>
      <c r="FW52" s="350">
        <f t="shared" si="225"/>
        <v>0</v>
      </c>
      <c r="FX52" s="350">
        <f t="shared" si="225"/>
        <v>0</v>
      </c>
      <c r="FZ52" s="184">
        <v>5</v>
      </c>
      <c r="GA52" s="791" t="s">
        <v>97</v>
      </c>
      <c r="GB52" s="791"/>
      <c r="GC52" s="350">
        <f t="shared" ref="GC52:GP52" si="226">SUM(GC10,GC31)</f>
        <v>20</v>
      </c>
      <c r="GD52" s="350">
        <f t="shared" si="226"/>
        <v>23</v>
      </c>
      <c r="GE52" s="350">
        <f t="shared" si="226"/>
        <v>0</v>
      </c>
      <c r="GF52" s="350">
        <f t="shared" si="226"/>
        <v>20</v>
      </c>
      <c r="GG52" s="350">
        <f t="shared" si="226"/>
        <v>0</v>
      </c>
      <c r="GH52" s="350">
        <f t="shared" si="226"/>
        <v>0</v>
      </c>
      <c r="GI52" s="350">
        <f t="shared" si="226"/>
        <v>0</v>
      </c>
      <c r="GJ52" s="350">
        <f t="shared" si="226"/>
        <v>0</v>
      </c>
      <c r="GK52" s="350">
        <f t="shared" si="226"/>
        <v>0</v>
      </c>
      <c r="GL52" s="350">
        <f t="shared" si="226"/>
        <v>0</v>
      </c>
      <c r="GM52" s="350">
        <f t="shared" si="226"/>
        <v>0</v>
      </c>
      <c r="GN52" s="350">
        <f t="shared" si="226"/>
        <v>0</v>
      </c>
      <c r="GO52" s="350">
        <f t="shared" si="226"/>
        <v>0</v>
      </c>
      <c r="GP52" s="350">
        <f t="shared" si="226"/>
        <v>0</v>
      </c>
      <c r="GR52" s="184">
        <v>5</v>
      </c>
      <c r="GS52" s="791" t="s">
        <v>97</v>
      </c>
      <c r="GT52" s="791"/>
      <c r="GU52" s="350">
        <f t="shared" ref="GU52:HH52" si="227">SUM(GU10,GU31)</f>
        <v>15</v>
      </c>
      <c r="GV52" s="350">
        <f t="shared" si="227"/>
        <v>12</v>
      </c>
      <c r="GW52" s="350">
        <f t="shared" si="227"/>
        <v>0</v>
      </c>
      <c r="GX52" s="350">
        <f t="shared" si="227"/>
        <v>11</v>
      </c>
      <c r="GY52" s="350">
        <f t="shared" si="227"/>
        <v>4</v>
      </c>
      <c r="GZ52" s="350">
        <f t="shared" si="227"/>
        <v>0</v>
      </c>
      <c r="HA52" s="350">
        <f t="shared" si="227"/>
        <v>0</v>
      </c>
      <c r="HB52" s="350">
        <f t="shared" si="227"/>
        <v>0</v>
      </c>
      <c r="HC52" s="350">
        <f t="shared" si="227"/>
        <v>0</v>
      </c>
      <c r="HD52" s="350">
        <f t="shared" si="227"/>
        <v>0</v>
      </c>
      <c r="HE52" s="350">
        <f t="shared" si="227"/>
        <v>0</v>
      </c>
      <c r="HF52" s="350">
        <f t="shared" si="227"/>
        <v>0</v>
      </c>
      <c r="HG52" s="350">
        <f t="shared" si="227"/>
        <v>0</v>
      </c>
      <c r="HH52" s="350">
        <f t="shared" si="227"/>
        <v>0</v>
      </c>
      <c r="HJ52" s="184">
        <v>5</v>
      </c>
      <c r="HK52" s="791" t="s">
        <v>97</v>
      </c>
      <c r="HL52" s="791"/>
      <c r="HM52" s="350" t="e">
        <f t="shared" ref="HM52:HZ52" si="228">SUM(HM10,HM31)</f>
        <v>#REF!</v>
      </c>
      <c r="HN52" s="350" t="e">
        <f t="shared" si="228"/>
        <v>#REF!</v>
      </c>
      <c r="HO52" s="350" t="e">
        <f t="shared" si="228"/>
        <v>#REF!</v>
      </c>
      <c r="HP52" s="350" t="e">
        <f t="shared" si="228"/>
        <v>#REF!</v>
      </c>
      <c r="HQ52" s="350" t="e">
        <f t="shared" si="228"/>
        <v>#REF!</v>
      </c>
      <c r="HR52" s="350" t="e">
        <f t="shared" si="228"/>
        <v>#REF!</v>
      </c>
      <c r="HS52" s="350" t="e">
        <f t="shared" si="228"/>
        <v>#REF!</v>
      </c>
      <c r="HT52" s="350" t="e">
        <f t="shared" si="228"/>
        <v>#REF!</v>
      </c>
      <c r="HU52" s="350" t="e">
        <f t="shared" si="228"/>
        <v>#REF!</v>
      </c>
      <c r="HV52" s="350" t="e">
        <f t="shared" si="228"/>
        <v>#REF!</v>
      </c>
      <c r="HW52" s="350" t="e">
        <f t="shared" si="228"/>
        <v>#REF!</v>
      </c>
      <c r="HX52" s="350" t="e">
        <f t="shared" si="228"/>
        <v>#REF!</v>
      </c>
      <c r="HY52" s="350" t="e">
        <f t="shared" si="228"/>
        <v>#REF!</v>
      </c>
      <c r="HZ52" s="350" t="e">
        <f t="shared" si="228"/>
        <v>#REF!</v>
      </c>
      <c r="IB52" s="184">
        <v>5</v>
      </c>
      <c r="IC52" s="791" t="s">
        <v>97</v>
      </c>
      <c r="ID52" s="791"/>
      <c r="IE52" s="350">
        <f t="shared" ref="IE52:IR52" si="229">SUM(IE10,IE31)</f>
        <v>0</v>
      </c>
      <c r="IF52" s="350">
        <f t="shared" si="229"/>
        <v>0</v>
      </c>
      <c r="IG52" s="350">
        <f t="shared" si="229"/>
        <v>0</v>
      </c>
      <c r="IH52" s="350">
        <f t="shared" si="229"/>
        <v>0</v>
      </c>
      <c r="II52" s="350">
        <f t="shared" si="229"/>
        <v>0</v>
      </c>
      <c r="IJ52" s="350">
        <f t="shared" si="229"/>
        <v>0</v>
      </c>
      <c r="IK52" s="350">
        <f t="shared" si="229"/>
        <v>0</v>
      </c>
      <c r="IL52" s="350">
        <f t="shared" si="229"/>
        <v>0</v>
      </c>
      <c r="IM52" s="350">
        <f t="shared" si="229"/>
        <v>0</v>
      </c>
      <c r="IN52" s="350">
        <f t="shared" si="229"/>
        <v>0</v>
      </c>
      <c r="IO52" s="350">
        <f t="shared" si="229"/>
        <v>0</v>
      </c>
      <c r="IP52" s="350">
        <f t="shared" si="229"/>
        <v>0</v>
      </c>
      <c r="IQ52" s="350">
        <f t="shared" si="229"/>
        <v>0</v>
      </c>
      <c r="IR52" s="350">
        <f t="shared" si="229"/>
        <v>0</v>
      </c>
      <c r="IT52" s="184">
        <v>5</v>
      </c>
      <c r="IU52" s="791" t="s">
        <v>97</v>
      </c>
      <c r="IV52" s="791"/>
      <c r="IW52" s="350">
        <f t="shared" ref="IW52:JJ52" si="230">SUM(IW10,IW31)</f>
        <v>0</v>
      </c>
      <c r="IX52" s="350">
        <f t="shared" si="230"/>
        <v>0</v>
      </c>
      <c r="IY52" s="350">
        <f t="shared" si="230"/>
        <v>0</v>
      </c>
      <c r="IZ52" s="350">
        <f t="shared" si="230"/>
        <v>0</v>
      </c>
      <c r="JA52" s="350">
        <f t="shared" si="230"/>
        <v>0</v>
      </c>
      <c r="JB52" s="350">
        <f t="shared" si="230"/>
        <v>0</v>
      </c>
      <c r="JC52" s="350">
        <f t="shared" si="230"/>
        <v>0</v>
      </c>
      <c r="JD52" s="350">
        <f t="shared" si="230"/>
        <v>0</v>
      </c>
      <c r="JE52" s="350">
        <f t="shared" si="230"/>
        <v>0</v>
      </c>
      <c r="JF52" s="350">
        <f t="shared" si="230"/>
        <v>0</v>
      </c>
      <c r="JG52" s="350">
        <f t="shared" si="230"/>
        <v>0</v>
      </c>
      <c r="JH52" s="350">
        <f t="shared" si="230"/>
        <v>0</v>
      </c>
      <c r="JI52" s="350">
        <f t="shared" si="230"/>
        <v>0</v>
      </c>
      <c r="JJ52" s="350">
        <f t="shared" si="230"/>
        <v>0</v>
      </c>
      <c r="JL52" s="184">
        <v>5</v>
      </c>
      <c r="JM52" s="791" t="s">
        <v>97</v>
      </c>
      <c r="JN52" s="791"/>
      <c r="JO52" s="350" t="e">
        <f t="shared" ref="JO52:KB52" si="231">SUM(JO10,JO31)</f>
        <v>#REF!</v>
      </c>
      <c r="JP52" s="350" t="e">
        <f t="shared" si="231"/>
        <v>#REF!</v>
      </c>
      <c r="JQ52" s="350" t="e">
        <f t="shared" si="231"/>
        <v>#REF!</v>
      </c>
      <c r="JR52" s="350" t="e">
        <f t="shared" si="231"/>
        <v>#REF!</v>
      </c>
      <c r="JS52" s="350" t="e">
        <f t="shared" si="231"/>
        <v>#REF!</v>
      </c>
      <c r="JT52" s="350" t="e">
        <f t="shared" si="231"/>
        <v>#REF!</v>
      </c>
      <c r="JU52" s="350" t="e">
        <f t="shared" si="231"/>
        <v>#REF!</v>
      </c>
      <c r="JV52" s="350" t="e">
        <f t="shared" si="231"/>
        <v>#REF!</v>
      </c>
      <c r="JW52" s="350" t="e">
        <f t="shared" si="231"/>
        <v>#REF!</v>
      </c>
      <c r="JX52" s="350" t="e">
        <f t="shared" si="231"/>
        <v>#REF!</v>
      </c>
      <c r="JY52" s="350" t="e">
        <f t="shared" si="231"/>
        <v>#REF!</v>
      </c>
      <c r="JZ52" s="350" t="e">
        <f t="shared" si="231"/>
        <v>#REF!</v>
      </c>
      <c r="KA52" s="350" t="e">
        <f t="shared" si="231"/>
        <v>#REF!</v>
      </c>
      <c r="KB52" s="350" t="e">
        <f t="shared" si="231"/>
        <v>#REF!</v>
      </c>
    </row>
    <row r="53" spans="2:288" s="234" customFormat="1" ht="27" customHeight="1">
      <c r="B53" s="184">
        <v>6</v>
      </c>
      <c r="C53" s="791" t="s">
        <v>99</v>
      </c>
      <c r="D53" s="791"/>
      <c r="E53" s="350">
        <f t="shared" ref="E53:R53" si="232">SUM(E11,E32)</f>
        <v>3</v>
      </c>
      <c r="F53" s="350">
        <f t="shared" si="232"/>
        <v>3</v>
      </c>
      <c r="G53" s="350">
        <f t="shared" si="232"/>
        <v>0</v>
      </c>
      <c r="H53" s="350">
        <f t="shared" si="232"/>
        <v>3</v>
      </c>
      <c r="I53" s="350">
        <f t="shared" si="232"/>
        <v>0</v>
      </c>
      <c r="J53" s="350">
        <f t="shared" si="232"/>
        <v>0</v>
      </c>
      <c r="K53" s="350">
        <f t="shared" si="232"/>
        <v>0</v>
      </c>
      <c r="L53" s="350">
        <f t="shared" si="232"/>
        <v>0</v>
      </c>
      <c r="M53" s="350">
        <f t="shared" si="232"/>
        <v>0</v>
      </c>
      <c r="N53" s="350">
        <f t="shared" si="232"/>
        <v>0</v>
      </c>
      <c r="O53" s="350">
        <f t="shared" si="232"/>
        <v>0</v>
      </c>
      <c r="P53" s="350">
        <f t="shared" si="232"/>
        <v>0</v>
      </c>
      <c r="Q53" s="350">
        <f t="shared" si="232"/>
        <v>0</v>
      </c>
      <c r="R53" s="350">
        <f t="shared" si="232"/>
        <v>0</v>
      </c>
      <c r="T53" s="184">
        <v>6</v>
      </c>
      <c r="U53" s="791" t="s">
        <v>99</v>
      </c>
      <c r="V53" s="791"/>
      <c r="W53" s="350">
        <f t="shared" ref="W53:AJ53" si="233">SUM(W11,W32)</f>
        <v>1</v>
      </c>
      <c r="X53" s="350">
        <f t="shared" si="233"/>
        <v>1</v>
      </c>
      <c r="Y53" s="350">
        <f t="shared" si="233"/>
        <v>0</v>
      </c>
      <c r="Z53" s="350">
        <f t="shared" si="233"/>
        <v>0</v>
      </c>
      <c r="AA53" s="350">
        <f t="shared" si="233"/>
        <v>1</v>
      </c>
      <c r="AB53" s="350">
        <f t="shared" si="233"/>
        <v>0</v>
      </c>
      <c r="AC53" s="350">
        <f t="shared" si="233"/>
        <v>0</v>
      </c>
      <c r="AD53" s="350">
        <f t="shared" si="233"/>
        <v>0</v>
      </c>
      <c r="AE53" s="350">
        <f t="shared" si="233"/>
        <v>0</v>
      </c>
      <c r="AF53" s="350">
        <f t="shared" si="233"/>
        <v>0</v>
      </c>
      <c r="AG53" s="350">
        <f t="shared" si="233"/>
        <v>0</v>
      </c>
      <c r="AH53" s="350">
        <f t="shared" si="233"/>
        <v>0</v>
      </c>
      <c r="AI53" s="350">
        <f t="shared" si="233"/>
        <v>0</v>
      </c>
      <c r="AJ53" s="350">
        <f t="shared" si="233"/>
        <v>0</v>
      </c>
      <c r="AL53" s="184">
        <v>6</v>
      </c>
      <c r="AM53" s="791" t="s">
        <v>99</v>
      </c>
      <c r="AN53" s="791"/>
      <c r="AO53" s="350">
        <f t="shared" ref="AO53:BB53" si="234">SUM(AO11,AO32)</f>
        <v>0</v>
      </c>
      <c r="AP53" s="350">
        <f t="shared" si="234"/>
        <v>0</v>
      </c>
      <c r="AQ53" s="350">
        <f t="shared" si="234"/>
        <v>0</v>
      </c>
      <c r="AR53" s="350">
        <f t="shared" si="234"/>
        <v>0</v>
      </c>
      <c r="AS53" s="350">
        <f t="shared" si="234"/>
        <v>0</v>
      </c>
      <c r="AT53" s="350">
        <f t="shared" si="234"/>
        <v>0</v>
      </c>
      <c r="AU53" s="350">
        <f t="shared" si="234"/>
        <v>0</v>
      </c>
      <c r="AV53" s="350">
        <f t="shared" si="234"/>
        <v>0</v>
      </c>
      <c r="AW53" s="350">
        <f t="shared" si="234"/>
        <v>0</v>
      </c>
      <c r="AX53" s="350">
        <f t="shared" si="234"/>
        <v>0</v>
      </c>
      <c r="AY53" s="350">
        <f t="shared" si="234"/>
        <v>0</v>
      </c>
      <c r="AZ53" s="350">
        <f t="shared" si="234"/>
        <v>0</v>
      </c>
      <c r="BA53" s="350">
        <f t="shared" si="234"/>
        <v>0</v>
      </c>
      <c r="BB53" s="350">
        <f t="shared" si="234"/>
        <v>0</v>
      </c>
      <c r="BD53" s="184">
        <v>6</v>
      </c>
      <c r="BE53" s="791" t="s">
        <v>99</v>
      </c>
      <c r="BF53" s="791"/>
      <c r="BG53" s="350">
        <f t="shared" ref="BG53:BT53" si="235">SUM(BG11,BG32)</f>
        <v>1</v>
      </c>
      <c r="BH53" s="350">
        <f t="shared" si="235"/>
        <v>1</v>
      </c>
      <c r="BI53" s="350">
        <f t="shared" si="235"/>
        <v>0</v>
      </c>
      <c r="BJ53" s="350">
        <f t="shared" si="235"/>
        <v>1</v>
      </c>
      <c r="BK53" s="350">
        <f t="shared" si="235"/>
        <v>0</v>
      </c>
      <c r="BL53" s="350">
        <f t="shared" si="235"/>
        <v>0</v>
      </c>
      <c r="BM53" s="350">
        <f t="shared" si="235"/>
        <v>0</v>
      </c>
      <c r="BN53" s="350">
        <f t="shared" si="235"/>
        <v>0</v>
      </c>
      <c r="BO53" s="350">
        <f t="shared" si="235"/>
        <v>0</v>
      </c>
      <c r="BP53" s="350">
        <f t="shared" si="235"/>
        <v>0</v>
      </c>
      <c r="BQ53" s="350">
        <f t="shared" si="235"/>
        <v>0</v>
      </c>
      <c r="BR53" s="350">
        <f t="shared" si="235"/>
        <v>0</v>
      </c>
      <c r="BS53" s="350">
        <f t="shared" si="235"/>
        <v>0</v>
      </c>
      <c r="BT53" s="350">
        <f t="shared" si="235"/>
        <v>0</v>
      </c>
      <c r="BV53" s="184">
        <v>6</v>
      </c>
      <c r="BW53" s="791" t="s">
        <v>99</v>
      </c>
      <c r="BX53" s="791"/>
      <c r="BY53" s="350">
        <f t="shared" ref="BY53:CL53" si="236">SUM(BY11,BY32)</f>
        <v>0</v>
      </c>
      <c r="BZ53" s="350">
        <f t="shared" si="236"/>
        <v>0</v>
      </c>
      <c r="CA53" s="350">
        <f t="shared" si="236"/>
        <v>0</v>
      </c>
      <c r="CB53" s="350">
        <f t="shared" si="236"/>
        <v>0</v>
      </c>
      <c r="CC53" s="350">
        <f t="shared" si="236"/>
        <v>0</v>
      </c>
      <c r="CD53" s="350">
        <f t="shared" si="236"/>
        <v>0</v>
      </c>
      <c r="CE53" s="350">
        <f t="shared" si="236"/>
        <v>0</v>
      </c>
      <c r="CF53" s="350">
        <f t="shared" si="236"/>
        <v>0</v>
      </c>
      <c r="CG53" s="350">
        <f t="shared" si="236"/>
        <v>0</v>
      </c>
      <c r="CH53" s="350">
        <f t="shared" si="236"/>
        <v>0</v>
      </c>
      <c r="CI53" s="350">
        <f t="shared" si="236"/>
        <v>0</v>
      </c>
      <c r="CJ53" s="350">
        <f t="shared" si="236"/>
        <v>0</v>
      </c>
      <c r="CK53" s="350">
        <f t="shared" si="236"/>
        <v>0</v>
      </c>
      <c r="CL53" s="350">
        <f t="shared" si="236"/>
        <v>0</v>
      </c>
      <c r="CN53" s="184">
        <v>6</v>
      </c>
      <c r="CO53" s="791" t="s">
        <v>99</v>
      </c>
      <c r="CP53" s="791"/>
      <c r="CQ53" s="350">
        <f t="shared" ref="CQ53:DD53" si="237">SUM(CQ11,CQ32)</f>
        <v>1</v>
      </c>
      <c r="CR53" s="350">
        <f t="shared" si="237"/>
        <v>1</v>
      </c>
      <c r="CS53" s="350">
        <f t="shared" si="237"/>
        <v>0</v>
      </c>
      <c r="CT53" s="350">
        <f t="shared" si="237"/>
        <v>1</v>
      </c>
      <c r="CU53" s="350">
        <f t="shared" si="237"/>
        <v>0</v>
      </c>
      <c r="CV53" s="350">
        <f t="shared" si="237"/>
        <v>0</v>
      </c>
      <c r="CW53" s="350">
        <f t="shared" si="237"/>
        <v>0</v>
      </c>
      <c r="CX53" s="350">
        <f t="shared" si="237"/>
        <v>0</v>
      </c>
      <c r="CY53" s="350">
        <f t="shared" si="237"/>
        <v>0</v>
      </c>
      <c r="CZ53" s="350">
        <f t="shared" si="237"/>
        <v>0</v>
      </c>
      <c r="DA53" s="350">
        <f t="shared" si="237"/>
        <v>0</v>
      </c>
      <c r="DB53" s="350">
        <f t="shared" si="237"/>
        <v>0</v>
      </c>
      <c r="DC53" s="350">
        <f t="shared" si="237"/>
        <v>0</v>
      </c>
      <c r="DD53" s="350">
        <f t="shared" si="237"/>
        <v>0</v>
      </c>
      <c r="DF53" s="184">
        <v>6</v>
      </c>
      <c r="DG53" s="791" t="s">
        <v>99</v>
      </c>
      <c r="DH53" s="791"/>
      <c r="DI53" s="350">
        <f t="shared" ref="DI53:DV53" si="238">SUM(DI11,DI32)</f>
        <v>1</v>
      </c>
      <c r="DJ53" s="350">
        <f t="shared" si="238"/>
        <v>1</v>
      </c>
      <c r="DK53" s="350">
        <f t="shared" si="238"/>
        <v>0</v>
      </c>
      <c r="DL53" s="350">
        <f t="shared" si="238"/>
        <v>1</v>
      </c>
      <c r="DM53" s="350">
        <f t="shared" si="238"/>
        <v>0</v>
      </c>
      <c r="DN53" s="350">
        <f t="shared" si="238"/>
        <v>0</v>
      </c>
      <c r="DO53" s="350">
        <f t="shared" si="238"/>
        <v>0</v>
      </c>
      <c r="DP53" s="350">
        <f t="shared" si="238"/>
        <v>0</v>
      </c>
      <c r="DQ53" s="350">
        <f t="shared" si="238"/>
        <v>0</v>
      </c>
      <c r="DR53" s="350">
        <f t="shared" si="238"/>
        <v>0</v>
      </c>
      <c r="DS53" s="350">
        <f t="shared" si="238"/>
        <v>0</v>
      </c>
      <c r="DT53" s="350">
        <f t="shared" si="238"/>
        <v>0</v>
      </c>
      <c r="DU53" s="350">
        <f t="shared" si="238"/>
        <v>0</v>
      </c>
      <c r="DV53" s="350">
        <f t="shared" si="238"/>
        <v>0</v>
      </c>
      <c r="DX53" s="184">
        <v>6</v>
      </c>
      <c r="DY53" s="791" t="s">
        <v>99</v>
      </c>
      <c r="DZ53" s="791"/>
      <c r="EA53" s="350">
        <f t="shared" ref="EA53:EN53" si="239">SUM(EA11,EA32)</f>
        <v>3</v>
      </c>
      <c r="EB53" s="350">
        <f t="shared" si="239"/>
        <v>3</v>
      </c>
      <c r="EC53" s="350">
        <f t="shared" si="239"/>
        <v>0</v>
      </c>
      <c r="ED53" s="350">
        <f t="shared" si="239"/>
        <v>3</v>
      </c>
      <c r="EE53" s="350">
        <f t="shared" si="239"/>
        <v>0</v>
      </c>
      <c r="EF53" s="350">
        <f t="shared" si="239"/>
        <v>0</v>
      </c>
      <c r="EG53" s="350">
        <f t="shared" si="239"/>
        <v>0</v>
      </c>
      <c r="EH53" s="350">
        <f t="shared" si="239"/>
        <v>0</v>
      </c>
      <c r="EI53" s="350">
        <f t="shared" si="239"/>
        <v>0</v>
      </c>
      <c r="EJ53" s="350">
        <f t="shared" si="239"/>
        <v>0</v>
      </c>
      <c r="EK53" s="350">
        <f t="shared" si="239"/>
        <v>0</v>
      </c>
      <c r="EL53" s="350">
        <f t="shared" si="239"/>
        <v>0</v>
      </c>
      <c r="EM53" s="350">
        <f t="shared" si="239"/>
        <v>0</v>
      </c>
      <c r="EN53" s="350">
        <f t="shared" si="239"/>
        <v>0</v>
      </c>
      <c r="EP53" s="184">
        <v>6</v>
      </c>
      <c r="EQ53" s="791" t="s">
        <v>99</v>
      </c>
      <c r="ER53" s="791"/>
      <c r="ES53" s="350">
        <f t="shared" ref="ES53:FF53" si="240">SUM(ES11,ES32)</f>
        <v>5</v>
      </c>
      <c r="ET53" s="350">
        <f t="shared" si="240"/>
        <v>2.5</v>
      </c>
      <c r="EU53" s="350">
        <f t="shared" si="240"/>
        <v>0</v>
      </c>
      <c r="EV53" s="350">
        <f t="shared" si="240"/>
        <v>5</v>
      </c>
      <c r="EW53" s="350">
        <f t="shared" si="240"/>
        <v>0</v>
      </c>
      <c r="EX53" s="350">
        <f t="shared" si="240"/>
        <v>0</v>
      </c>
      <c r="EY53" s="350">
        <f t="shared" si="240"/>
        <v>0</v>
      </c>
      <c r="EZ53" s="350">
        <f t="shared" si="240"/>
        <v>0</v>
      </c>
      <c r="FA53" s="350">
        <f t="shared" si="240"/>
        <v>0</v>
      </c>
      <c r="FB53" s="350">
        <f t="shared" si="240"/>
        <v>0</v>
      </c>
      <c r="FC53" s="350">
        <f t="shared" si="240"/>
        <v>0</v>
      </c>
      <c r="FD53" s="350">
        <f t="shared" si="240"/>
        <v>0</v>
      </c>
      <c r="FE53" s="350">
        <f t="shared" si="240"/>
        <v>0</v>
      </c>
      <c r="FF53" s="350">
        <f t="shared" si="240"/>
        <v>0</v>
      </c>
      <c r="FH53" s="184">
        <v>6</v>
      </c>
      <c r="FI53" s="791" t="s">
        <v>99</v>
      </c>
      <c r="FJ53" s="791"/>
      <c r="FK53" s="350">
        <f t="shared" ref="FK53:FX53" si="241">SUM(FK11,FK32)</f>
        <v>1</v>
      </c>
      <c r="FL53" s="350">
        <f t="shared" si="241"/>
        <v>1</v>
      </c>
      <c r="FM53" s="350">
        <f t="shared" si="241"/>
        <v>0</v>
      </c>
      <c r="FN53" s="350">
        <f t="shared" si="241"/>
        <v>1</v>
      </c>
      <c r="FO53" s="350">
        <f t="shared" si="241"/>
        <v>0</v>
      </c>
      <c r="FP53" s="350">
        <f t="shared" si="241"/>
        <v>0</v>
      </c>
      <c r="FQ53" s="350">
        <f t="shared" si="241"/>
        <v>0</v>
      </c>
      <c r="FR53" s="350">
        <f t="shared" si="241"/>
        <v>0</v>
      </c>
      <c r="FS53" s="350">
        <f t="shared" si="241"/>
        <v>0</v>
      </c>
      <c r="FT53" s="350">
        <f t="shared" si="241"/>
        <v>0</v>
      </c>
      <c r="FU53" s="350">
        <f t="shared" si="241"/>
        <v>0</v>
      </c>
      <c r="FV53" s="350">
        <f t="shared" si="241"/>
        <v>0</v>
      </c>
      <c r="FW53" s="350">
        <f t="shared" si="241"/>
        <v>0</v>
      </c>
      <c r="FX53" s="350">
        <f t="shared" si="241"/>
        <v>0</v>
      </c>
      <c r="FZ53" s="184">
        <v>6</v>
      </c>
      <c r="GA53" s="791" t="s">
        <v>99</v>
      </c>
      <c r="GB53" s="791"/>
      <c r="GC53" s="350">
        <f t="shared" ref="GC53:GP53" si="242">SUM(GC11,GC32)</f>
        <v>0</v>
      </c>
      <c r="GD53" s="350">
        <f t="shared" si="242"/>
        <v>0</v>
      </c>
      <c r="GE53" s="350">
        <f t="shared" si="242"/>
        <v>0</v>
      </c>
      <c r="GF53" s="350">
        <f t="shared" si="242"/>
        <v>0</v>
      </c>
      <c r="GG53" s="350">
        <f t="shared" si="242"/>
        <v>0</v>
      </c>
      <c r="GH53" s="350">
        <f t="shared" si="242"/>
        <v>0</v>
      </c>
      <c r="GI53" s="350">
        <f t="shared" si="242"/>
        <v>0</v>
      </c>
      <c r="GJ53" s="350">
        <f t="shared" si="242"/>
        <v>0</v>
      </c>
      <c r="GK53" s="350">
        <f t="shared" si="242"/>
        <v>0</v>
      </c>
      <c r="GL53" s="350">
        <f t="shared" si="242"/>
        <v>0</v>
      </c>
      <c r="GM53" s="350">
        <f t="shared" si="242"/>
        <v>0</v>
      </c>
      <c r="GN53" s="350">
        <f t="shared" si="242"/>
        <v>0</v>
      </c>
      <c r="GO53" s="350">
        <f t="shared" si="242"/>
        <v>0</v>
      </c>
      <c r="GP53" s="350">
        <f t="shared" si="242"/>
        <v>0</v>
      </c>
      <c r="GR53" s="184">
        <v>6</v>
      </c>
      <c r="GS53" s="791" t="s">
        <v>99</v>
      </c>
      <c r="GT53" s="791"/>
      <c r="GU53" s="350">
        <f t="shared" ref="GU53:HH53" si="243">SUM(GU11,GU32)</f>
        <v>0</v>
      </c>
      <c r="GV53" s="350">
        <f t="shared" si="243"/>
        <v>0</v>
      </c>
      <c r="GW53" s="350">
        <f t="shared" si="243"/>
        <v>0</v>
      </c>
      <c r="GX53" s="350">
        <f t="shared" si="243"/>
        <v>0</v>
      </c>
      <c r="GY53" s="350">
        <f t="shared" si="243"/>
        <v>0</v>
      </c>
      <c r="GZ53" s="350">
        <f t="shared" si="243"/>
        <v>0</v>
      </c>
      <c r="HA53" s="350">
        <f t="shared" si="243"/>
        <v>0</v>
      </c>
      <c r="HB53" s="350">
        <f t="shared" si="243"/>
        <v>0</v>
      </c>
      <c r="HC53" s="350">
        <f t="shared" si="243"/>
        <v>0</v>
      </c>
      <c r="HD53" s="350">
        <f t="shared" si="243"/>
        <v>0</v>
      </c>
      <c r="HE53" s="350">
        <f t="shared" si="243"/>
        <v>0</v>
      </c>
      <c r="HF53" s="350">
        <f t="shared" si="243"/>
        <v>0</v>
      </c>
      <c r="HG53" s="350">
        <f t="shared" si="243"/>
        <v>0</v>
      </c>
      <c r="HH53" s="350">
        <f t="shared" si="243"/>
        <v>0</v>
      </c>
      <c r="HJ53" s="184">
        <v>6</v>
      </c>
      <c r="HK53" s="791" t="s">
        <v>99</v>
      </c>
      <c r="HL53" s="791"/>
      <c r="HM53" s="350" t="e">
        <f t="shared" ref="HM53:HZ53" si="244">SUM(HM11,HM32)</f>
        <v>#REF!</v>
      </c>
      <c r="HN53" s="350" t="e">
        <f t="shared" si="244"/>
        <v>#REF!</v>
      </c>
      <c r="HO53" s="350" t="e">
        <f t="shared" si="244"/>
        <v>#REF!</v>
      </c>
      <c r="HP53" s="350" t="e">
        <f t="shared" si="244"/>
        <v>#REF!</v>
      </c>
      <c r="HQ53" s="350" t="e">
        <f t="shared" si="244"/>
        <v>#REF!</v>
      </c>
      <c r="HR53" s="350" t="e">
        <f t="shared" si="244"/>
        <v>#REF!</v>
      </c>
      <c r="HS53" s="350" t="e">
        <f t="shared" si="244"/>
        <v>#REF!</v>
      </c>
      <c r="HT53" s="350" t="e">
        <f t="shared" si="244"/>
        <v>#REF!</v>
      </c>
      <c r="HU53" s="350" t="e">
        <f t="shared" si="244"/>
        <v>#REF!</v>
      </c>
      <c r="HV53" s="350" t="e">
        <f t="shared" si="244"/>
        <v>#REF!</v>
      </c>
      <c r="HW53" s="350" t="e">
        <f t="shared" si="244"/>
        <v>#REF!</v>
      </c>
      <c r="HX53" s="350" t="e">
        <f t="shared" si="244"/>
        <v>#REF!</v>
      </c>
      <c r="HY53" s="350" t="e">
        <f t="shared" si="244"/>
        <v>#REF!</v>
      </c>
      <c r="HZ53" s="350" t="e">
        <f t="shared" si="244"/>
        <v>#REF!</v>
      </c>
      <c r="IB53" s="184">
        <v>6</v>
      </c>
      <c r="IC53" s="791" t="s">
        <v>99</v>
      </c>
      <c r="ID53" s="791"/>
      <c r="IE53" s="350">
        <f t="shared" ref="IE53:IR53" si="245">SUM(IE11,IE32)</f>
        <v>0</v>
      </c>
      <c r="IF53" s="350">
        <f t="shared" si="245"/>
        <v>0</v>
      </c>
      <c r="IG53" s="350">
        <f t="shared" si="245"/>
        <v>0</v>
      </c>
      <c r="IH53" s="350">
        <f t="shared" si="245"/>
        <v>0</v>
      </c>
      <c r="II53" s="350">
        <f t="shared" si="245"/>
        <v>0</v>
      </c>
      <c r="IJ53" s="350">
        <f t="shared" si="245"/>
        <v>0</v>
      </c>
      <c r="IK53" s="350">
        <f t="shared" si="245"/>
        <v>0</v>
      </c>
      <c r="IL53" s="350">
        <f t="shared" si="245"/>
        <v>0</v>
      </c>
      <c r="IM53" s="350">
        <f t="shared" si="245"/>
        <v>0</v>
      </c>
      <c r="IN53" s="350">
        <f t="shared" si="245"/>
        <v>0</v>
      </c>
      <c r="IO53" s="350">
        <f t="shared" si="245"/>
        <v>0</v>
      </c>
      <c r="IP53" s="350">
        <f t="shared" si="245"/>
        <v>0</v>
      </c>
      <c r="IQ53" s="350">
        <f t="shared" si="245"/>
        <v>0</v>
      </c>
      <c r="IR53" s="350">
        <f t="shared" si="245"/>
        <v>0</v>
      </c>
      <c r="IT53" s="184">
        <v>6</v>
      </c>
      <c r="IU53" s="791" t="s">
        <v>99</v>
      </c>
      <c r="IV53" s="791"/>
      <c r="IW53" s="350">
        <f t="shared" ref="IW53:JJ53" si="246">SUM(IW11,IW32)</f>
        <v>1</v>
      </c>
      <c r="IX53" s="350">
        <f t="shared" si="246"/>
        <v>0.5</v>
      </c>
      <c r="IY53" s="350">
        <f t="shared" si="246"/>
        <v>0</v>
      </c>
      <c r="IZ53" s="350">
        <f t="shared" si="246"/>
        <v>1</v>
      </c>
      <c r="JA53" s="350">
        <f t="shared" si="246"/>
        <v>0</v>
      </c>
      <c r="JB53" s="350">
        <f t="shared" si="246"/>
        <v>0</v>
      </c>
      <c r="JC53" s="350">
        <f t="shared" si="246"/>
        <v>0</v>
      </c>
      <c r="JD53" s="350">
        <f t="shared" si="246"/>
        <v>0</v>
      </c>
      <c r="JE53" s="350">
        <f t="shared" si="246"/>
        <v>0</v>
      </c>
      <c r="JF53" s="350">
        <f t="shared" si="246"/>
        <v>0</v>
      </c>
      <c r="JG53" s="350">
        <f t="shared" si="246"/>
        <v>0</v>
      </c>
      <c r="JH53" s="350">
        <f t="shared" si="246"/>
        <v>0</v>
      </c>
      <c r="JI53" s="350">
        <f t="shared" si="246"/>
        <v>0</v>
      </c>
      <c r="JJ53" s="350">
        <f t="shared" si="246"/>
        <v>0</v>
      </c>
      <c r="JL53" s="184">
        <v>6</v>
      </c>
      <c r="JM53" s="791" t="s">
        <v>99</v>
      </c>
      <c r="JN53" s="791"/>
      <c r="JO53" s="350" t="e">
        <f t="shared" ref="JO53:KB53" si="247">SUM(JO11,JO32)</f>
        <v>#REF!</v>
      </c>
      <c r="JP53" s="350" t="e">
        <f t="shared" si="247"/>
        <v>#REF!</v>
      </c>
      <c r="JQ53" s="350" t="e">
        <f t="shared" si="247"/>
        <v>#REF!</v>
      </c>
      <c r="JR53" s="350" t="e">
        <f t="shared" si="247"/>
        <v>#REF!</v>
      </c>
      <c r="JS53" s="350" t="e">
        <f t="shared" si="247"/>
        <v>#REF!</v>
      </c>
      <c r="JT53" s="350" t="e">
        <f t="shared" si="247"/>
        <v>#REF!</v>
      </c>
      <c r="JU53" s="350" t="e">
        <f t="shared" si="247"/>
        <v>#REF!</v>
      </c>
      <c r="JV53" s="350" t="e">
        <f t="shared" si="247"/>
        <v>#REF!</v>
      </c>
      <c r="JW53" s="350" t="e">
        <f t="shared" si="247"/>
        <v>#REF!</v>
      </c>
      <c r="JX53" s="350" t="e">
        <f t="shared" si="247"/>
        <v>#REF!</v>
      </c>
      <c r="JY53" s="350" t="e">
        <f t="shared" si="247"/>
        <v>#REF!</v>
      </c>
      <c r="JZ53" s="350" t="e">
        <f t="shared" si="247"/>
        <v>#REF!</v>
      </c>
      <c r="KA53" s="350" t="e">
        <f t="shared" si="247"/>
        <v>#REF!</v>
      </c>
      <c r="KB53" s="350" t="e">
        <f t="shared" si="247"/>
        <v>#REF!</v>
      </c>
    </row>
    <row r="54" spans="2:288" s="234" customFormat="1" ht="27" customHeight="1">
      <c r="B54" s="184">
        <v>7</v>
      </c>
      <c r="C54" s="791" t="s">
        <v>101</v>
      </c>
      <c r="D54" s="791"/>
      <c r="E54" s="350">
        <f t="shared" ref="E54:R54" si="248">SUM(E12,E33)</f>
        <v>0</v>
      </c>
      <c r="F54" s="350">
        <f t="shared" si="248"/>
        <v>0</v>
      </c>
      <c r="G54" s="350">
        <f t="shared" si="248"/>
        <v>0</v>
      </c>
      <c r="H54" s="350">
        <f t="shared" si="248"/>
        <v>0</v>
      </c>
      <c r="I54" s="350">
        <f t="shared" si="248"/>
        <v>0</v>
      </c>
      <c r="J54" s="350">
        <f t="shared" si="248"/>
        <v>0</v>
      </c>
      <c r="K54" s="350">
        <f t="shared" si="248"/>
        <v>0</v>
      </c>
      <c r="L54" s="350">
        <f t="shared" si="248"/>
        <v>0</v>
      </c>
      <c r="M54" s="350">
        <f t="shared" si="248"/>
        <v>0</v>
      </c>
      <c r="N54" s="350">
        <f t="shared" si="248"/>
        <v>0</v>
      </c>
      <c r="O54" s="350">
        <f t="shared" si="248"/>
        <v>0</v>
      </c>
      <c r="P54" s="350">
        <f t="shared" si="248"/>
        <v>0</v>
      </c>
      <c r="Q54" s="350">
        <f t="shared" si="248"/>
        <v>0</v>
      </c>
      <c r="R54" s="350">
        <f t="shared" si="248"/>
        <v>0</v>
      </c>
      <c r="T54" s="184">
        <v>7</v>
      </c>
      <c r="U54" s="791" t="s">
        <v>101</v>
      </c>
      <c r="V54" s="791"/>
      <c r="W54" s="350">
        <f t="shared" ref="W54:AJ54" si="249">SUM(W12,W33)</f>
        <v>0</v>
      </c>
      <c r="X54" s="350">
        <f t="shared" si="249"/>
        <v>0</v>
      </c>
      <c r="Y54" s="350">
        <f t="shared" si="249"/>
        <v>0</v>
      </c>
      <c r="Z54" s="350">
        <f t="shared" si="249"/>
        <v>0</v>
      </c>
      <c r="AA54" s="350">
        <f t="shared" si="249"/>
        <v>0</v>
      </c>
      <c r="AB54" s="350">
        <f t="shared" si="249"/>
        <v>0</v>
      </c>
      <c r="AC54" s="350">
        <f t="shared" si="249"/>
        <v>0</v>
      </c>
      <c r="AD54" s="350">
        <f t="shared" si="249"/>
        <v>0</v>
      </c>
      <c r="AE54" s="350">
        <f t="shared" si="249"/>
        <v>0</v>
      </c>
      <c r="AF54" s="350">
        <f t="shared" si="249"/>
        <v>0</v>
      </c>
      <c r="AG54" s="350">
        <f t="shared" si="249"/>
        <v>0</v>
      </c>
      <c r="AH54" s="350">
        <f t="shared" si="249"/>
        <v>0</v>
      </c>
      <c r="AI54" s="350">
        <f t="shared" si="249"/>
        <v>0</v>
      </c>
      <c r="AJ54" s="350">
        <f t="shared" si="249"/>
        <v>0</v>
      </c>
      <c r="AL54" s="184">
        <v>7</v>
      </c>
      <c r="AM54" s="791" t="s">
        <v>101</v>
      </c>
      <c r="AN54" s="791"/>
      <c r="AO54" s="350">
        <f t="shared" ref="AO54:BB54" si="250">SUM(AO12,AO33)</f>
        <v>0</v>
      </c>
      <c r="AP54" s="350">
        <f t="shared" si="250"/>
        <v>0</v>
      </c>
      <c r="AQ54" s="350">
        <f t="shared" si="250"/>
        <v>0</v>
      </c>
      <c r="AR54" s="350">
        <f t="shared" si="250"/>
        <v>0</v>
      </c>
      <c r="AS54" s="350">
        <f t="shared" si="250"/>
        <v>0</v>
      </c>
      <c r="AT54" s="350">
        <f t="shared" si="250"/>
        <v>0</v>
      </c>
      <c r="AU54" s="350">
        <f t="shared" si="250"/>
        <v>0</v>
      </c>
      <c r="AV54" s="350">
        <f t="shared" si="250"/>
        <v>0</v>
      </c>
      <c r="AW54" s="350">
        <f t="shared" si="250"/>
        <v>0</v>
      </c>
      <c r="AX54" s="350">
        <f t="shared" si="250"/>
        <v>0</v>
      </c>
      <c r="AY54" s="350">
        <f t="shared" si="250"/>
        <v>0</v>
      </c>
      <c r="AZ54" s="350">
        <f t="shared" si="250"/>
        <v>0</v>
      </c>
      <c r="BA54" s="350">
        <f t="shared" si="250"/>
        <v>0</v>
      </c>
      <c r="BB54" s="350">
        <f t="shared" si="250"/>
        <v>0</v>
      </c>
      <c r="BD54" s="184">
        <v>7</v>
      </c>
      <c r="BE54" s="791" t="s">
        <v>101</v>
      </c>
      <c r="BF54" s="791"/>
      <c r="BG54" s="350">
        <f t="shared" ref="BG54:BT54" si="251">SUM(BG12,BG33)</f>
        <v>0</v>
      </c>
      <c r="BH54" s="350">
        <f t="shared" si="251"/>
        <v>0</v>
      </c>
      <c r="BI54" s="350">
        <f t="shared" si="251"/>
        <v>0</v>
      </c>
      <c r="BJ54" s="350">
        <f t="shared" si="251"/>
        <v>0</v>
      </c>
      <c r="BK54" s="350">
        <f t="shared" si="251"/>
        <v>0</v>
      </c>
      <c r="BL54" s="350">
        <f t="shared" si="251"/>
        <v>0</v>
      </c>
      <c r="BM54" s="350">
        <f t="shared" si="251"/>
        <v>0</v>
      </c>
      <c r="BN54" s="350">
        <f t="shared" si="251"/>
        <v>0</v>
      </c>
      <c r="BO54" s="350">
        <f t="shared" si="251"/>
        <v>0</v>
      </c>
      <c r="BP54" s="350">
        <f t="shared" si="251"/>
        <v>0</v>
      </c>
      <c r="BQ54" s="350">
        <f t="shared" si="251"/>
        <v>0</v>
      </c>
      <c r="BR54" s="350">
        <f t="shared" si="251"/>
        <v>0</v>
      </c>
      <c r="BS54" s="350">
        <f t="shared" si="251"/>
        <v>0</v>
      </c>
      <c r="BT54" s="350">
        <f t="shared" si="251"/>
        <v>0</v>
      </c>
      <c r="BV54" s="184">
        <v>7</v>
      </c>
      <c r="BW54" s="791" t="s">
        <v>101</v>
      </c>
      <c r="BX54" s="791"/>
      <c r="BY54" s="350">
        <f t="shared" ref="BY54:CL54" si="252">SUM(BY12,BY33)</f>
        <v>0</v>
      </c>
      <c r="BZ54" s="350">
        <f t="shared" si="252"/>
        <v>0</v>
      </c>
      <c r="CA54" s="350">
        <f t="shared" si="252"/>
        <v>0</v>
      </c>
      <c r="CB54" s="350">
        <f t="shared" si="252"/>
        <v>0</v>
      </c>
      <c r="CC54" s="350">
        <f t="shared" si="252"/>
        <v>0</v>
      </c>
      <c r="CD54" s="350">
        <f t="shared" si="252"/>
        <v>0</v>
      </c>
      <c r="CE54" s="350">
        <f t="shared" si="252"/>
        <v>0</v>
      </c>
      <c r="CF54" s="350">
        <f t="shared" si="252"/>
        <v>0</v>
      </c>
      <c r="CG54" s="350">
        <f t="shared" si="252"/>
        <v>0</v>
      </c>
      <c r="CH54" s="350">
        <f t="shared" si="252"/>
        <v>0</v>
      </c>
      <c r="CI54" s="350">
        <f t="shared" si="252"/>
        <v>0</v>
      </c>
      <c r="CJ54" s="350">
        <f t="shared" si="252"/>
        <v>0</v>
      </c>
      <c r="CK54" s="350">
        <f t="shared" si="252"/>
        <v>0</v>
      </c>
      <c r="CL54" s="350">
        <f t="shared" si="252"/>
        <v>0</v>
      </c>
      <c r="CN54" s="184">
        <v>7</v>
      </c>
      <c r="CO54" s="791" t="s">
        <v>101</v>
      </c>
      <c r="CP54" s="791"/>
      <c r="CQ54" s="350">
        <f t="shared" ref="CQ54:DD54" si="253">SUM(CQ12,CQ33)</f>
        <v>0</v>
      </c>
      <c r="CR54" s="350">
        <f t="shared" si="253"/>
        <v>0</v>
      </c>
      <c r="CS54" s="350">
        <f t="shared" si="253"/>
        <v>0</v>
      </c>
      <c r="CT54" s="350">
        <f t="shared" si="253"/>
        <v>0</v>
      </c>
      <c r="CU54" s="350">
        <f t="shared" si="253"/>
        <v>0</v>
      </c>
      <c r="CV54" s="350">
        <f t="shared" si="253"/>
        <v>0</v>
      </c>
      <c r="CW54" s="350">
        <f t="shared" si="253"/>
        <v>0</v>
      </c>
      <c r="CX54" s="350">
        <f t="shared" si="253"/>
        <v>0</v>
      </c>
      <c r="CY54" s="350">
        <f t="shared" si="253"/>
        <v>0</v>
      </c>
      <c r="CZ54" s="350">
        <f t="shared" si="253"/>
        <v>0</v>
      </c>
      <c r="DA54" s="350">
        <f t="shared" si="253"/>
        <v>0</v>
      </c>
      <c r="DB54" s="350">
        <f t="shared" si="253"/>
        <v>0</v>
      </c>
      <c r="DC54" s="350">
        <f t="shared" si="253"/>
        <v>0</v>
      </c>
      <c r="DD54" s="350">
        <f t="shared" si="253"/>
        <v>0</v>
      </c>
      <c r="DF54" s="184">
        <v>7</v>
      </c>
      <c r="DG54" s="791" t="s">
        <v>101</v>
      </c>
      <c r="DH54" s="791"/>
      <c r="DI54" s="350">
        <f t="shared" ref="DI54:DV54" si="254">SUM(DI12,DI33)</f>
        <v>0</v>
      </c>
      <c r="DJ54" s="350">
        <f t="shared" si="254"/>
        <v>0</v>
      </c>
      <c r="DK54" s="350">
        <f t="shared" si="254"/>
        <v>0</v>
      </c>
      <c r="DL54" s="350">
        <f t="shared" si="254"/>
        <v>0</v>
      </c>
      <c r="DM54" s="350">
        <f t="shared" si="254"/>
        <v>0</v>
      </c>
      <c r="DN54" s="350">
        <f t="shared" si="254"/>
        <v>0</v>
      </c>
      <c r="DO54" s="350">
        <f t="shared" si="254"/>
        <v>0</v>
      </c>
      <c r="DP54" s="350">
        <f t="shared" si="254"/>
        <v>0</v>
      </c>
      <c r="DQ54" s="350">
        <f t="shared" si="254"/>
        <v>0</v>
      </c>
      <c r="DR54" s="350">
        <f t="shared" si="254"/>
        <v>0</v>
      </c>
      <c r="DS54" s="350">
        <f t="shared" si="254"/>
        <v>0</v>
      </c>
      <c r="DT54" s="350">
        <f t="shared" si="254"/>
        <v>0</v>
      </c>
      <c r="DU54" s="350">
        <f t="shared" si="254"/>
        <v>0</v>
      </c>
      <c r="DV54" s="350">
        <f t="shared" si="254"/>
        <v>0</v>
      </c>
      <c r="DX54" s="184">
        <v>7</v>
      </c>
      <c r="DY54" s="791" t="s">
        <v>101</v>
      </c>
      <c r="DZ54" s="791"/>
      <c r="EA54" s="350">
        <f t="shared" ref="EA54:EN54" si="255">SUM(EA12,EA33)</f>
        <v>0</v>
      </c>
      <c r="EB54" s="350">
        <f t="shared" si="255"/>
        <v>0</v>
      </c>
      <c r="EC54" s="350">
        <f t="shared" si="255"/>
        <v>0</v>
      </c>
      <c r="ED54" s="350">
        <f t="shared" si="255"/>
        <v>0</v>
      </c>
      <c r="EE54" s="350">
        <f t="shared" si="255"/>
        <v>0</v>
      </c>
      <c r="EF54" s="350">
        <f t="shared" si="255"/>
        <v>0</v>
      </c>
      <c r="EG54" s="350">
        <f t="shared" si="255"/>
        <v>0</v>
      </c>
      <c r="EH54" s="350">
        <f t="shared" si="255"/>
        <v>0</v>
      </c>
      <c r="EI54" s="350">
        <f t="shared" si="255"/>
        <v>0</v>
      </c>
      <c r="EJ54" s="350">
        <f t="shared" si="255"/>
        <v>0</v>
      </c>
      <c r="EK54" s="350">
        <f t="shared" si="255"/>
        <v>0</v>
      </c>
      <c r="EL54" s="350">
        <f t="shared" si="255"/>
        <v>0</v>
      </c>
      <c r="EM54" s="350">
        <f t="shared" si="255"/>
        <v>0</v>
      </c>
      <c r="EN54" s="350">
        <f t="shared" si="255"/>
        <v>0</v>
      </c>
      <c r="EP54" s="184">
        <v>7</v>
      </c>
      <c r="EQ54" s="791" t="s">
        <v>101</v>
      </c>
      <c r="ER54" s="791"/>
      <c r="ES54" s="350">
        <f t="shared" ref="ES54:FF54" si="256">SUM(ES12,ES33)</f>
        <v>0</v>
      </c>
      <c r="ET54" s="350">
        <f t="shared" si="256"/>
        <v>0</v>
      </c>
      <c r="EU54" s="350">
        <f t="shared" si="256"/>
        <v>0</v>
      </c>
      <c r="EV54" s="350">
        <f t="shared" si="256"/>
        <v>0</v>
      </c>
      <c r="EW54" s="350">
        <f t="shared" si="256"/>
        <v>0</v>
      </c>
      <c r="EX54" s="350">
        <f t="shared" si="256"/>
        <v>0</v>
      </c>
      <c r="EY54" s="350">
        <f t="shared" si="256"/>
        <v>0</v>
      </c>
      <c r="EZ54" s="350">
        <f t="shared" si="256"/>
        <v>0</v>
      </c>
      <c r="FA54" s="350">
        <f t="shared" si="256"/>
        <v>0</v>
      </c>
      <c r="FB54" s="350">
        <f t="shared" si="256"/>
        <v>0</v>
      </c>
      <c r="FC54" s="350">
        <f t="shared" si="256"/>
        <v>0</v>
      </c>
      <c r="FD54" s="350">
        <f t="shared" si="256"/>
        <v>0</v>
      </c>
      <c r="FE54" s="350">
        <f t="shared" si="256"/>
        <v>0</v>
      </c>
      <c r="FF54" s="350">
        <f t="shared" si="256"/>
        <v>0</v>
      </c>
      <c r="FH54" s="184">
        <v>7</v>
      </c>
      <c r="FI54" s="791" t="s">
        <v>101</v>
      </c>
      <c r="FJ54" s="791"/>
      <c r="FK54" s="350">
        <f t="shared" ref="FK54:FX54" si="257">SUM(FK12,FK33)</f>
        <v>0</v>
      </c>
      <c r="FL54" s="350">
        <f t="shared" si="257"/>
        <v>0</v>
      </c>
      <c r="FM54" s="350">
        <f t="shared" si="257"/>
        <v>0</v>
      </c>
      <c r="FN54" s="350">
        <f t="shared" si="257"/>
        <v>0</v>
      </c>
      <c r="FO54" s="350">
        <f t="shared" si="257"/>
        <v>0</v>
      </c>
      <c r="FP54" s="350">
        <f t="shared" si="257"/>
        <v>0</v>
      </c>
      <c r="FQ54" s="350">
        <f t="shared" si="257"/>
        <v>0</v>
      </c>
      <c r="FR54" s="350">
        <f t="shared" si="257"/>
        <v>0</v>
      </c>
      <c r="FS54" s="350">
        <f t="shared" si="257"/>
        <v>0</v>
      </c>
      <c r="FT54" s="350">
        <f t="shared" si="257"/>
        <v>0</v>
      </c>
      <c r="FU54" s="350">
        <f t="shared" si="257"/>
        <v>0</v>
      </c>
      <c r="FV54" s="350">
        <f t="shared" si="257"/>
        <v>0</v>
      </c>
      <c r="FW54" s="350">
        <f t="shared" si="257"/>
        <v>0</v>
      </c>
      <c r="FX54" s="350">
        <f t="shared" si="257"/>
        <v>0</v>
      </c>
      <c r="FZ54" s="184">
        <v>7</v>
      </c>
      <c r="GA54" s="791" t="s">
        <v>101</v>
      </c>
      <c r="GB54" s="791"/>
      <c r="GC54" s="350">
        <f t="shared" ref="GC54:GP54" si="258">SUM(GC12,GC33)</f>
        <v>0</v>
      </c>
      <c r="GD54" s="350">
        <f t="shared" si="258"/>
        <v>0</v>
      </c>
      <c r="GE54" s="350">
        <f t="shared" si="258"/>
        <v>0</v>
      </c>
      <c r="GF54" s="350">
        <f t="shared" si="258"/>
        <v>0</v>
      </c>
      <c r="GG54" s="350">
        <f t="shared" si="258"/>
        <v>0</v>
      </c>
      <c r="GH54" s="350">
        <f t="shared" si="258"/>
        <v>0</v>
      </c>
      <c r="GI54" s="350">
        <f t="shared" si="258"/>
        <v>0</v>
      </c>
      <c r="GJ54" s="350">
        <f t="shared" si="258"/>
        <v>0</v>
      </c>
      <c r="GK54" s="350">
        <f t="shared" si="258"/>
        <v>0</v>
      </c>
      <c r="GL54" s="350">
        <f t="shared" si="258"/>
        <v>0</v>
      </c>
      <c r="GM54" s="350">
        <f t="shared" si="258"/>
        <v>0</v>
      </c>
      <c r="GN54" s="350">
        <f t="shared" si="258"/>
        <v>0</v>
      </c>
      <c r="GO54" s="350">
        <f t="shared" si="258"/>
        <v>0</v>
      </c>
      <c r="GP54" s="350">
        <f t="shared" si="258"/>
        <v>0</v>
      </c>
      <c r="GR54" s="184">
        <v>7</v>
      </c>
      <c r="GS54" s="791" t="s">
        <v>101</v>
      </c>
      <c r="GT54" s="791"/>
      <c r="GU54" s="350">
        <f t="shared" ref="GU54:HH54" si="259">SUM(GU12,GU33)</f>
        <v>0</v>
      </c>
      <c r="GV54" s="350">
        <f t="shared" si="259"/>
        <v>0</v>
      </c>
      <c r="GW54" s="350">
        <f t="shared" si="259"/>
        <v>0</v>
      </c>
      <c r="GX54" s="350">
        <f t="shared" si="259"/>
        <v>0</v>
      </c>
      <c r="GY54" s="350">
        <f t="shared" si="259"/>
        <v>0</v>
      </c>
      <c r="GZ54" s="350">
        <f t="shared" si="259"/>
        <v>0</v>
      </c>
      <c r="HA54" s="350">
        <f t="shared" si="259"/>
        <v>0</v>
      </c>
      <c r="HB54" s="350">
        <f t="shared" si="259"/>
        <v>0</v>
      </c>
      <c r="HC54" s="350">
        <f t="shared" si="259"/>
        <v>0</v>
      </c>
      <c r="HD54" s="350">
        <f t="shared" si="259"/>
        <v>0</v>
      </c>
      <c r="HE54" s="350">
        <f t="shared" si="259"/>
        <v>0</v>
      </c>
      <c r="HF54" s="350">
        <f t="shared" si="259"/>
        <v>0</v>
      </c>
      <c r="HG54" s="350">
        <f t="shared" si="259"/>
        <v>0</v>
      </c>
      <c r="HH54" s="350">
        <f t="shared" si="259"/>
        <v>0</v>
      </c>
      <c r="HJ54" s="184">
        <v>7</v>
      </c>
      <c r="HK54" s="791" t="s">
        <v>101</v>
      </c>
      <c r="HL54" s="791"/>
      <c r="HM54" s="350">
        <f t="shared" ref="HM54:HZ54" si="260">SUM(HM12,HM33)</f>
        <v>0</v>
      </c>
      <c r="HN54" s="350">
        <f t="shared" si="260"/>
        <v>0</v>
      </c>
      <c r="HO54" s="350">
        <f t="shared" si="260"/>
        <v>0</v>
      </c>
      <c r="HP54" s="350">
        <f t="shared" si="260"/>
        <v>0</v>
      </c>
      <c r="HQ54" s="350">
        <f t="shared" si="260"/>
        <v>0</v>
      </c>
      <c r="HR54" s="350">
        <f t="shared" si="260"/>
        <v>0</v>
      </c>
      <c r="HS54" s="350">
        <f t="shared" si="260"/>
        <v>0</v>
      </c>
      <c r="HT54" s="350">
        <f t="shared" si="260"/>
        <v>0</v>
      </c>
      <c r="HU54" s="350">
        <f t="shared" si="260"/>
        <v>0</v>
      </c>
      <c r="HV54" s="350">
        <f t="shared" si="260"/>
        <v>0</v>
      </c>
      <c r="HW54" s="350">
        <f t="shared" si="260"/>
        <v>0</v>
      </c>
      <c r="HX54" s="350">
        <f t="shared" si="260"/>
        <v>0</v>
      </c>
      <c r="HY54" s="350">
        <f t="shared" si="260"/>
        <v>0</v>
      </c>
      <c r="HZ54" s="350">
        <f t="shared" si="260"/>
        <v>0</v>
      </c>
      <c r="IB54" s="184">
        <v>7</v>
      </c>
      <c r="IC54" s="791" t="s">
        <v>101</v>
      </c>
      <c r="ID54" s="791"/>
      <c r="IE54" s="350">
        <f t="shared" ref="IE54:IR54" si="261">SUM(IE12,IE33)</f>
        <v>0</v>
      </c>
      <c r="IF54" s="350">
        <f t="shared" si="261"/>
        <v>0</v>
      </c>
      <c r="IG54" s="350">
        <f t="shared" si="261"/>
        <v>0</v>
      </c>
      <c r="IH54" s="350">
        <f t="shared" si="261"/>
        <v>0</v>
      </c>
      <c r="II54" s="350">
        <f t="shared" si="261"/>
        <v>0</v>
      </c>
      <c r="IJ54" s="350">
        <f t="shared" si="261"/>
        <v>0</v>
      </c>
      <c r="IK54" s="350">
        <f t="shared" si="261"/>
        <v>0</v>
      </c>
      <c r="IL54" s="350">
        <f t="shared" si="261"/>
        <v>0</v>
      </c>
      <c r="IM54" s="350">
        <f t="shared" si="261"/>
        <v>0</v>
      </c>
      <c r="IN54" s="350">
        <f t="shared" si="261"/>
        <v>0</v>
      </c>
      <c r="IO54" s="350">
        <f t="shared" si="261"/>
        <v>0</v>
      </c>
      <c r="IP54" s="350">
        <f t="shared" si="261"/>
        <v>0</v>
      </c>
      <c r="IQ54" s="350">
        <f t="shared" si="261"/>
        <v>0</v>
      </c>
      <c r="IR54" s="350">
        <f t="shared" si="261"/>
        <v>0</v>
      </c>
      <c r="IT54" s="184">
        <v>7</v>
      </c>
      <c r="IU54" s="791" t="s">
        <v>101</v>
      </c>
      <c r="IV54" s="791"/>
      <c r="IW54" s="350">
        <f t="shared" ref="IW54:JJ54" si="262">SUM(IW12,IW33)</f>
        <v>0</v>
      </c>
      <c r="IX54" s="350">
        <f t="shared" si="262"/>
        <v>0</v>
      </c>
      <c r="IY54" s="350">
        <f t="shared" si="262"/>
        <v>0</v>
      </c>
      <c r="IZ54" s="350">
        <f t="shared" si="262"/>
        <v>0</v>
      </c>
      <c r="JA54" s="350">
        <f t="shared" si="262"/>
        <v>0</v>
      </c>
      <c r="JB54" s="350">
        <f t="shared" si="262"/>
        <v>0</v>
      </c>
      <c r="JC54" s="350">
        <f t="shared" si="262"/>
        <v>0</v>
      </c>
      <c r="JD54" s="350">
        <f t="shared" si="262"/>
        <v>0</v>
      </c>
      <c r="JE54" s="350">
        <f t="shared" si="262"/>
        <v>0</v>
      </c>
      <c r="JF54" s="350">
        <f t="shared" si="262"/>
        <v>0</v>
      </c>
      <c r="JG54" s="350">
        <f t="shared" si="262"/>
        <v>0</v>
      </c>
      <c r="JH54" s="350">
        <f t="shared" si="262"/>
        <v>0</v>
      </c>
      <c r="JI54" s="350">
        <f t="shared" si="262"/>
        <v>0</v>
      </c>
      <c r="JJ54" s="350">
        <f t="shared" si="262"/>
        <v>0</v>
      </c>
      <c r="JL54" s="184">
        <v>7</v>
      </c>
      <c r="JM54" s="791" t="s">
        <v>101</v>
      </c>
      <c r="JN54" s="791"/>
      <c r="JO54" s="350">
        <f t="shared" ref="JO54:KB54" si="263">SUM(JO12,JO33)</f>
        <v>0</v>
      </c>
      <c r="JP54" s="350">
        <f t="shared" si="263"/>
        <v>0</v>
      </c>
      <c r="JQ54" s="350">
        <f t="shared" si="263"/>
        <v>0</v>
      </c>
      <c r="JR54" s="350">
        <f t="shared" si="263"/>
        <v>0</v>
      </c>
      <c r="JS54" s="350">
        <f t="shared" si="263"/>
        <v>0</v>
      </c>
      <c r="JT54" s="350">
        <f t="shared" si="263"/>
        <v>0</v>
      </c>
      <c r="JU54" s="350">
        <f t="shared" si="263"/>
        <v>0</v>
      </c>
      <c r="JV54" s="350">
        <f t="shared" si="263"/>
        <v>0</v>
      </c>
      <c r="JW54" s="350">
        <f t="shared" si="263"/>
        <v>0</v>
      </c>
      <c r="JX54" s="350">
        <f t="shared" si="263"/>
        <v>0</v>
      </c>
      <c r="JY54" s="350">
        <f t="shared" si="263"/>
        <v>0</v>
      </c>
      <c r="JZ54" s="350">
        <f t="shared" si="263"/>
        <v>0</v>
      </c>
      <c r="KA54" s="350">
        <f t="shared" si="263"/>
        <v>0</v>
      </c>
      <c r="KB54" s="350">
        <f t="shared" si="263"/>
        <v>0</v>
      </c>
    </row>
    <row r="55" spans="2:288" s="234" customFormat="1" ht="27" customHeight="1">
      <c r="B55" s="184">
        <v>8</v>
      </c>
      <c r="C55" s="791" t="s">
        <v>103</v>
      </c>
      <c r="D55" s="791"/>
      <c r="E55" s="350">
        <f t="shared" ref="E55:R55" si="264">SUM(E13,E34)</f>
        <v>1</v>
      </c>
      <c r="F55" s="350">
        <f t="shared" si="264"/>
        <v>1</v>
      </c>
      <c r="G55" s="350">
        <f t="shared" si="264"/>
        <v>0</v>
      </c>
      <c r="H55" s="350">
        <f t="shared" si="264"/>
        <v>1</v>
      </c>
      <c r="I55" s="350">
        <f t="shared" si="264"/>
        <v>0</v>
      </c>
      <c r="J55" s="350">
        <f t="shared" si="264"/>
        <v>0</v>
      </c>
      <c r="K55" s="350">
        <f t="shared" si="264"/>
        <v>0</v>
      </c>
      <c r="L55" s="350">
        <f t="shared" si="264"/>
        <v>0</v>
      </c>
      <c r="M55" s="350">
        <f t="shared" si="264"/>
        <v>0</v>
      </c>
      <c r="N55" s="350">
        <f t="shared" si="264"/>
        <v>0</v>
      </c>
      <c r="O55" s="350">
        <f t="shared" si="264"/>
        <v>0</v>
      </c>
      <c r="P55" s="350">
        <f t="shared" si="264"/>
        <v>0</v>
      </c>
      <c r="Q55" s="350">
        <f t="shared" si="264"/>
        <v>0</v>
      </c>
      <c r="R55" s="350">
        <f t="shared" si="264"/>
        <v>0</v>
      </c>
      <c r="T55" s="184">
        <v>8</v>
      </c>
      <c r="U55" s="791" t="s">
        <v>103</v>
      </c>
      <c r="V55" s="791"/>
      <c r="W55" s="350">
        <f t="shared" ref="W55:AJ55" si="265">SUM(W13,W34)</f>
        <v>0</v>
      </c>
      <c r="X55" s="350">
        <f t="shared" si="265"/>
        <v>0</v>
      </c>
      <c r="Y55" s="350">
        <f t="shared" si="265"/>
        <v>0</v>
      </c>
      <c r="Z55" s="350">
        <f t="shared" si="265"/>
        <v>0</v>
      </c>
      <c r="AA55" s="350">
        <f t="shared" si="265"/>
        <v>0</v>
      </c>
      <c r="AB55" s="350">
        <f t="shared" si="265"/>
        <v>0</v>
      </c>
      <c r="AC55" s="350">
        <f t="shared" si="265"/>
        <v>0</v>
      </c>
      <c r="AD55" s="350">
        <f t="shared" si="265"/>
        <v>0</v>
      </c>
      <c r="AE55" s="350">
        <f t="shared" si="265"/>
        <v>0</v>
      </c>
      <c r="AF55" s="350">
        <f t="shared" si="265"/>
        <v>0</v>
      </c>
      <c r="AG55" s="350">
        <f t="shared" si="265"/>
        <v>0</v>
      </c>
      <c r="AH55" s="350">
        <f t="shared" si="265"/>
        <v>0</v>
      </c>
      <c r="AI55" s="350">
        <f t="shared" si="265"/>
        <v>0</v>
      </c>
      <c r="AJ55" s="350">
        <f t="shared" si="265"/>
        <v>0</v>
      </c>
      <c r="AL55" s="184">
        <v>8</v>
      </c>
      <c r="AM55" s="791" t="s">
        <v>103</v>
      </c>
      <c r="AN55" s="791"/>
      <c r="AO55" s="350">
        <f t="shared" ref="AO55:BB55" si="266">SUM(AO13,AO34)</f>
        <v>0</v>
      </c>
      <c r="AP55" s="350">
        <f t="shared" si="266"/>
        <v>0</v>
      </c>
      <c r="AQ55" s="350">
        <f t="shared" si="266"/>
        <v>0</v>
      </c>
      <c r="AR55" s="350">
        <f t="shared" si="266"/>
        <v>0</v>
      </c>
      <c r="AS55" s="350">
        <f t="shared" si="266"/>
        <v>0</v>
      </c>
      <c r="AT55" s="350">
        <f t="shared" si="266"/>
        <v>0</v>
      </c>
      <c r="AU55" s="350">
        <f t="shared" si="266"/>
        <v>0</v>
      </c>
      <c r="AV55" s="350">
        <f t="shared" si="266"/>
        <v>0</v>
      </c>
      <c r="AW55" s="350">
        <f t="shared" si="266"/>
        <v>0</v>
      </c>
      <c r="AX55" s="350">
        <f t="shared" si="266"/>
        <v>0</v>
      </c>
      <c r="AY55" s="350">
        <f t="shared" si="266"/>
        <v>0</v>
      </c>
      <c r="AZ55" s="350">
        <f t="shared" si="266"/>
        <v>0</v>
      </c>
      <c r="BA55" s="350">
        <f t="shared" si="266"/>
        <v>0</v>
      </c>
      <c r="BB55" s="350">
        <f t="shared" si="266"/>
        <v>0</v>
      </c>
      <c r="BD55" s="184">
        <v>8</v>
      </c>
      <c r="BE55" s="791" t="s">
        <v>103</v>
      </c>
      <c r="BF55" s="791"/>
      <c r="BG55" s="350">
        <f t="shared" ref="BG55:BT55" si="267">SUM(BG13,BG34)</f>
        <v>0</v>
      </c>
      <c r="BH55" s="350">
        <f t="shared" si="267"/>
        <v>0</v>
      </c>
      <c r="BI55" s="350">
        <f t="shared" si="267"/>
        <v>0</v>
      </c>
      <c r="BJ55" s="350">
        <f t="shared" si="267"/>
        <v>0</v>
      </c>
      <c r="BK55" s="350">
        <f t="shared" si="267"/>
        <v>0</v>
      </c>
      <c r="BL55" s="350">
        <f t="shared" si="267"/>
        <v>0</v>
      </c>
      <c r="BM55" s="350">
        <f t="shared" si="267"/>
        <v>0</v>
      </c>
      <c r="BN55" s="350">
        <f t="shared" si="267"/>
        <v>0</v>
      </c>
      <c r="BO55" s="350">
        <f t="shared" si="267"/>
        <v>0</v>
      </c>
      <c r="BP55" s="350">
        <f t="shared" si="267"/>
        <v>0</v>
      </c>
      <c r="BQ55" s="350">
        <f t="shared" si="267"/>
        <v>0</v>
      </c>
      <c r="BR55" s="350">
        <f t="shared" si="267"/>
        <v>0</v>
      </c>
      <c r="BS55" s="350">
        <f t="shared" si="267"/>
        <v>0</v>
      </c>
      <c r="BT55" s="350">
        <f t="shared" si="267"/>
        <v>0</v>
      </c>
      <c r="BV55" s="184">
        <v>8</v>
      </c>
      <c r="BW55" s="791" t="s">
        <v>103</v>
      </c>
      <c r="BX55" s="791"/>
      <c r="BY55" s="350">
        <f t="shared" ref="BY55:CL55" si="268">SUM(BY13,BY34)</f>
        <v>0</v>
      </c>
      <c r="BZ55" s="350">
        <f t="shared" si="268"/>
        <v>0</v>
      </c>
      <c r="CA55" s="350">
        <f t="shared" si="268"/>
        <v>0</v>
      </c>
      <c r="CB55" s="350">
        <f t="shared" si="268"/>
        <v>0</v>
      </c>
      <c r="CC55" s="350">
        <f t="shared" si="268"/>
        <v>0</v>
      </c>
      <c r="CD55" s="350">
        <f t="shared" si="268"/>
        <v>0</v>
      </c>
      <c r="CE55" s="350">
        <f t="shared" si="268"/>
        <v>0</v>
      </c>
      <c r="CF55" s="350">
        <f t="shared" si="268"/>
        <v>0</v>
      </c>
      <c r="CG55" s="350">
        <f t="shared" si="268"/>
        <v>0</v>
      </c>
      <c r="CH55" s="350">
        <f t="shared" si="268"/>
        <v>0</v>
      </c>
      <c r="CI55" s="350">
        <f t="shared" si="268"/>
        <v>0</v>
      </c>
      <c r="CJ55" s="350">
        <f t="shared" si="268"/>
        <v>0</v>
      </c>
      <c r="CK55" s="350">
        <f t="shared" si="268"/>
        <v>0</v>
      </c>
      <c r="CL55" s="350">
        <f t="shared" si="268"/>
        <v>0</v>
      </c>
      <c r="CN55" s="184">
        <v>8</v>
      </c>
      <c r="CO55" s="791" t="s">
        <v>103</v>
      </c>
      <c r="CP55" s="791"/>
      <c r="CQ55" s="350">
        <f t="shared" ref="CQ55:DD55" si="269">SUM(CQ13,CQ34)</f>
        <v>2</v>
      </c>
      <c r="CR55" s="350">
        <f t="shared" si="269"/>
        <v>1</v>
      </c>
      <c r="CS55" s="350">
        <f t="shared" si="269"/>
        <v>0</v>
      </c>
      <c r="CT55" s="350">
        <f t="shared" si="269"/>
        <v>2</v>
      </c>
      <c r="CU55" s="350">
        <f t="shared" si="269"/>
        <v>0</v>
      </c>
      <c r="CV55" s="350">
        <f t="shared" si="269"/>
        <v>0</v>
      </c>
      <c r="CW55" s="350">
        <f t="shared" si="269"/>
        <v>0</v>
      </c>
      <c r="CX55" s="350">
        <f t="shared" si="269"/>
        <v>0</v>
      </c>
      <c r="CY55" s="350">
        <f t="shared" si="269"/>
        <v>0</v>
      </c>
      <c r="CZ55" s="350">
        <f t="shared" si="269"/>
        <v>0</v>
      </c>
      <c r="DA55" s="350">
        <f t="shared" si="269"/>
        <v>0</v>
      </c>
      <c r="DB55" s="350">
        <f t="shared" si="269"/>
        <v>0</v>
      </c>
      <c r="DC55" s="350">
        <f t="shared" si="269"/>
        <v>0</v>
      </c>
      <c r="DD55" s="350">
        <f t="shared" si="269"/>
        <v>0</v>
      </c>
      <c r="DF55" s="184">
        <v>8</v>
      </c>
      <c r="DG55" s="791" t="s">
        <v>103</v>
      </c>
      <c r="DH55" s="791"/>
      <c r="DI55" s="350">
        <f t="shared" ref="DI55:DV55" si="270">SUM(DI13,DI34)</f>
        <v>1</v>
      </c>
      <c r="DJ55" s="350">
        <f t="shared" si="270"/>
        <v>1</v>
      </c>
      <c r="DK55" s="350">
        <f t="shared" si="270"/>
        <v>0</v>
      </c>
      <c r="DL55" s="350">
        <f t="shared" si="270"/>
        <v>1</v>
      </c>
      <c r="DM55" s="350">
        <f t="shared" si="270"/>
        <v>0</v>
      </c>
      <c r="DN55" s="350">
        <f t="shared" si="270"/>
        <v>0</v>
      </c>
      <c r="DO55" s="350">
        <f t="shared" si="270"/>
        <v>0</v>
      </c>
      <c r="DP55" s="350">
        <f t="shared" si="270"/>
        <v>0</v>
      </c>
      <c r="DQ55" s="350">
        <f t="shared" si="270"/>
        <v>0</v>
      </c>
      <c r="DR55" s="350">
        <f t="shared" si="270"/>
        <v>0</v>
      </c>
      <c r="DS55" s="350">
        <f t="shared" si="270"/>
        <v>0</v>
      </c>
      <c r="DT55" s="350">
        <f t="shared" si="270"/>
        <v>0</v>
      </c>
      <c r="DU55" s="350">
        <f t="shared" si="270"/>
        <v>0</v>
      </c>
      <c r="DV55" s="350">
        <f t="shared" si="270"/>
        <v>0</v>
      </c>
      <c r="DX55" s="184">
        <v>8</v>
      </c>
      <c r="DY55" s="791" t="s">
        <v>103</v>
      </c>
      <c r="DZ55" s="791"/>
      <c r="EA55" s="350">
        <f t="shared" ref="EA55:EN55" si="271">SUM(EA13,EA34)</f>
        <v>2</v>
      </c>
      <c r="EB55" s="350">
        <f t="shared" si="271"/>
        <v>10.5</v>
      </c>
      <c r="EC55" s="350">
        <f t="shared" si="271"/>
        <v>0</v>
      </c>
      <c r="ED55" s="350">
        <f t="shared" si="271"/>
        <v>2</v>
      </c>
      <c r="EE55" s="350">
        <f t="shared" si="271"/>
        <v>0</v>
      </c>
      <c r="EF55" s="350">
        <f t="shared" si="271"/>
        <v>0</v>
      </c>
      <c r="EG55" s="350">
        <f t="shared" si="271"/>
        <v>0</v>
      </c>
      <c r="EH55" s="350">
        <f t="shared" si="271"/>
        <v>0</v>
      </c>
      <c r="EI55" s="350">
        <f t="shared" si="271"/>
        <v>0</v>
      </c>
      <c r="EJ55" s="350">
        <f t="shared" si="271"/>
        <v>0</v>
      </c>
      <c r="EK55" s="350">
        <f t="shared" si="271"/>
        <v>0</v>
      </c>
      <c r="EL55" s="350">
        <f t="shared" si="271"/>
        <v>0</v>
      </c>
      <c r="EM55" s="350">
        <f t="shared" si="271"/>
        <v>0</v>
      </c>
      <c r="EN55" s="350">
        <f t="shared" si="271"/>
        <v>0</v>
      </c>
      <c r="EP55" s="184">
        <v>8</v>
      </c>
      <c r="EQ55" s="791" t="s">
        <v>103</v>
      </c>
      <c r="ER55" s="791"/>
      <c r="ES55" s="350">
        <f t="shared" ref="ES55:FF55" si="272">SUM(ES13,ES34)</f>
        <v>0</v>
      </c>
      <c r="ET55" s="350">
        <f t="shared" si="272"/>
        <v>0</v>
      </c>
      <c r="EU55" s="350">
        <f t="shared" si="272"/>
        <v>0</v>
      </c>
      <c r="EV55" s="350">
        <f t="shared" si="272"/>
        <v>0</v>
      </c>
      <c r="EW55" s="350">
        <f t="shared" si="272"/>
        <v>0</v>
      </c>
      <c r="EX55" s="350">
        <f t="shared" si="272"/>
        <v>0</v>
      </c>
      <c r="EY55" s="350">
        <f t="shared" si="272"/>
        <v>0</v>
      </c>
      <c r="EZ55" s="350">
        <f t="shared" si="272"/>
        <v>0</v>
      </c>
      <c r="FA55" s="350">
        <f t="shared" si="272"/>
        <v>0</v>
      </c>
      <c r="FB55" s="350">
        <f t="shared" si="272"/>
        <v>0</v>
      </c>
      <c r="FC55" s="350">
        <f t="shared" si="272"/>
        <v>0</v>
      </c>
      <c r="FD55" s="350">
        <f t="shared" si="272"/>
        <v>0</v>
      </c>
      <c r="FE55" s="350">
        <f t="shared" si="272"/>
        <v>0</v>
      </c>
      <c r="FF55" s="350">
        <f t="shared" si="272"/>
        <v>0</v>
      </c>
      <c r="FH55" s="184">
        <v>8</v>
      </c>
      <c r="FI55" s="791" t="s">
        <v>103</v>
      </c>
      <c r="FJ55" s="791"/>
      <c r="FK55" s="350">
        <f t="shared" ref="FK55:FX55" si="273">SUM(FK13,FK34)</f>
        <v>0</v>
      </c>
      <c r="FL55" s="350">
        <f t="shared" si="273"/>
        <v>0</v>
      </c>
      <c r="FM55" s="350">
        <f t="shared" si="273"/>
        <v>0</v>
      </c>
      <c r="FN55" s="350">
        <f t="shared" si="273"/>
        <v>0</v>
      </c>
      <c r="FO55" s="350">
        <f t="shared" si="273"/>
        <v>0</v>
      </c>
      <c r="FP55" s="350">
        <f t="shared" si="273"/>
        <v>0</v>
      </c>
      <c r="FQ55" s="350">
        <f t="shared" si="273"/>
        <v>0</v>
      </c>
      <c r="FR55" s="350">
        <f t="shared" si="273"/>
        <v>0</v>
      </c>
      <c r="FS55" s="350">
        <f t="shared" si="273"/>
        <v>0</v>
      </c>
      <c r="FT55" s="350">
        <f t="shared" si="273"/>
        <v>0</v>
      </c>
      <c r="FU55" s="350">
        <f t="shared" si="273"/>
        <v>0</v>
      </c>
      <c r="FV55" s="350">
        <f t="shared" si="273"/>
        <v>0</v>
      </c>
      <c r="FW55" s="350">
        <f t="shared" si="273"/>
        <v>0</v>
      </c>
      <c r="FX55" s="350">
        <f t="shared" si="273"/>
        <v>0</v>
      </c>
      <c r="FZ55" s="184">
        <v>8</v>
      </c>
      <c r="GA55" s="791" t="s">
        <v>103</v>
      </c>
      <c r="GB55" s="791"/>
      <c r="GC55" s="350">
        <f t="shared" ref="GC55:GP55" si="274">SUM(GC13,GC34)</f>
        <v>1</v>
      </c>
      <c r="GD55" s="350">
        <f t="shared" si="274"/>
        <v>1</v>
      </c>
      <c r="GE55" s="350">
        <f t="shared" si="274"/>
        <v>0</v>
      </c>
      <c r="GF55" s="350">
        <f t="shared" si="274"/>
        <v>1</v>
      </c>
      <c r="GG55" s="350">
        <f t="shared" si="274"/>
        <v>0</v>
      </c>
      <c r="GH55" s="350">
        <f t="shared" si="274"/>
        <v>0</v>
      </c>
      <c r="GI55" s="350">
        <f t="shared" si="274"/>
        <v>0</v>
      </c>
      <c r="GJ55" s="350">
        <f t="shared" si="274"/>
        <v>0</v>
      </c>
      <c r="GK55" s="350">
        <f t="shared" si="274"/>
        <v>0</v>
      </c>
      <c r="GL55" s="350">
        <f t="shared" si="274"/>
        <v>0</v>
      </c>
      <c r="GM55" s="350">
        <f t="shared" si="274"/>
        <v>0</v>
      </c>
      <c r="GN55" s="350">
        <f t="shared" si="274"/>
        <v>0</v>
      </c>
      <c r="GO55" s="350">
        <f t="shared" si="274"/>
        <v>0</v>
      </c>
      <c r="GP55" s="350">
        <f t="shared" si="274"/>
        <v>0</v>
      </c>
      <c r="GR55" s="184">
        <v>8</v>
      </c>
      <c r="GS55" s="791" t="s">
        <v>103</v>
      </c>
      <c r="GT55" s="791"/>
      <c r="GU55" s="350">
        <f t="shared" ref="GU55:HH55" si="275">SUM(GU13,GU34)</f>
        <v>4</v>
      </c>
      <c r="GV55" s="350">
        <f t="shared" si="275"/>
        <v>1</v>
      </c>
      <c r="GW55" s="350">
        <f t="shared" si="275"/>
        <v>0</v>
      </c>
      <c r="GX55" s="350">
        <f t="shared" si="275"/>
        <v>4</v>
      </c>
      <c r="GY55" s="350">
        <f t="shared" si="275"/>
        <v>0</v>
      </c>
      <c r="GZ55" s="350">
        <f t="shared" si="275"/>
        <v>0</v>
      </c>
      <c r="HA55" s="350">
        <f t="shared" si="275"/>
        <v>0</v>
      </c>
      <c r="HB55" s="350">
        <f t="shared" si="275"/>
        <v>0</v>
      </c>
      <c r="HC55" s="350">
        <f t="shared" si="275"/>
        <v>0</v>
      </c>
      <c r="HD55" s="350">
        <f t="shared" si="275"/>
        <v>0</v>
      </c>
      <c r="HE55" s="350">
        <f t="shared" si="275"/>
        <v>0</v>
      </c>
      <c r="HF55" s="350">
        <f t="shared" si="275"/>
        <v>0</v>
      </c>
      <c r="HG55" s="350">
        <f t="shared" si="275"/>
        <v>0</v>
      </c>
      <c r="HH55" s="350">
        <f t="shared" si="275"/>
        <v>0</v>
      </c>
      <c r="HJ55" s="184">
        <v>8</v>
      </c>
      <c r="HK55" s="791" t="s">
        <v>103</v>
      </c>
      <c r="HL55" s="791"/>
      <c r="HM55" s="350" t="e">
        <f t="shared" ref="HM55:HZ55" si="276">SUM(HM13,HM34)</f>
        <v>#REF!</v>
      </c>
      <c r="HN55" s="350" t="e">
        <f t="shared" si="276"/>
        <v>#REF!</v>
      </c>
      <c r="HO55" s="350" t="e">
        <f t="shared" si="276"/>
        <v>#REF!</v>
      </c>
      <c r="HP55" s="350" t="e">
        <f t="shared" si="276"/>
        <v>#REF!</v>
      </c>
      <c r="HQ55" s="350" t="e">
        <f t="shared" si="276"/>
        <v>#REF!</v>
      </c>
      <c r="HR55" s="350" t="e">
        <f t="shared" si="276"/>
        <v>#REF!</v>
      </c>
      <c r="HS55" s="350" t="e">
        <f t="shared" si="276"/>
        <v>#REF!</v>
      </c>
      <c r="HT55" s="350" t="e">
        <f t="shared" si="276"/>
        <v>#REF!</v>
      </c>
      <c r="HU55" s="350" t="e">
        <f t="shared" si="276"/>
        <v>#REF!</v>
      </c>
      <c r="HV55" s="350" t="e">
        <f t="shared" si="276"/>
        <v>#REF!</v>
      </c>
      <c r="HW55" s="350" t="e">
        <f t="shared" si="276"/>
        <v>#REF!</v>
      </c>
      <c r="HX55" s="350" t="e">
        <f t="shared" si="276"/>
        <v>#REF!</v>
      </c>
      <c r="HY55" s="350" t="e">
        <f t="shared" si="276"/>
        <v>#REF!</v>
      </c>
      <c r="HZ55" s="350" t="e">
        <f t="shared" si="276"/>
        <v>#REF!</v>
      </c>
      <c r="IB55" s="184">
        <v>8</v>
      </c>
      <c r="IC55" s="791" t="s">
        <v>103</v>
      </c>
      <c r="ID55" s="791"/>
      <c r="IE55" s="350">
        <f t="shared" ref="IE55:IR55" si="277">SUM(IE13,IE34)</f>
        <v>0</v>
      </c>
      <c r="IF55" s="350">
        <f t="shared" si="277"/>
        <v>0</v>
      </c>
      <c r="IG55" s="350">
        <f t="shared" si="277"/>
        <v>0</v>
      </c>
      <c r="IH55" s="350">
        <f t="shared" si="277"/>
        <v>0</v>
      </c>
      <c r="II55" s="350">
        <f t="shared" si="277"/>
        <v>0</v>
      </c>
      <c r="IJ55" s="350">
        <f t="shared" si="277"/>
        <v>0</v>
      </c>
      <c r="IK55" s="350">
        <f t="shared" si="277"/>
        <v>0</v>
      </c>
      <c r="IL55" s="350">
        <f t="shared" si="277"/>
        <v>0</v>
      </c>
      <c r="IM55" s="350">
        <f t="shared" si="277"/>
        <v>0</v>
      </c>
      <c r="IN55" s="350">
        <f t="shared" si="277"/>
        <v>0</v>
      </c>
      <c r="IO55" s="350">
        <f t="shared" si="277"/>
        <v>0</v>
      </c>
      <c r="IP55" s="350">
        <f t="shared" si="277"/>
        <v>0</v>
      </c>
      <c r="IQ55" s="350">
        <f t="shared" si="277"/>
        <v>0</v>
      </c>
      <c r="IR55" s="350">
        <f t="shared" si="277"/>
        <v>0</v>
      </c>
      <c r="IT55" s="184">
        <v>8</v>
      </c>
      <c r="IU55" s="791" t="s">
        <v>103</v>
      </c>
      <c r="IV55" s="791"/>
      <c r="IW55" s="350">
        <f t="shared" ref="IW55:JJ55" si="278">SUM(IW13,IW34)</f>
        <v>0</v>
      </c>
      <c r="IX55" s="350">
        <f t="shared" si="278"/>
        <v>0</v>
      </c>
      <c r="IY55" s="350">
        <f t="shared" si="278"/>
        <v>0</v>
      </c>
      <c r="IZ55" s="350">
        <f t="shared" si="278"/>
        <v>0</v>
      </c>
      <c r="JA55" s="350">
        <f t="shared" si="278"/>
        <v>0</v>
      </c>
      <c r="JB55" s="350">
        <f t="shared" si="278"/>
        <v>0</v>
      </c>
      <c r="JC55" s="350">
        <f t="shared" si="278"/>
        <v>0</v>
      </c>
      <c r="JD55" s="350">
        <f t="shared" si="278"/>
        <v>0</v>
      </c>
      <c r="JE55" s="350">
        <f t="shared" si="278"/>
        <v>0</v>
      </c>
      <c r="JF55" s="350">
        <f t="shared" si="278"/>
        <v>0</v>
      </c>
      <c r="JG55" s="350">
        <f t="shared" si="278"/>
        <v>0</v>
      </c>
      <c r="JH55" s="350">
        <f t="shared" si="278"/>
        <v>0</v>
      </c>
      <c r="JI55" s="350">
        <f t="shared" si="278"/>
        <v>0</v>
      </c>
      <c r="JJ55" s="350">
        <f t="shared" si="278"/>
        <v>0</v>
      </c>
      <c r="JL55" s="184">
        <v>8</v>
      </c>
      <c r="JM55" s="791" t="s">
        <v>103</v>
      </c>
      <c r="JN55" s="791"/>
      <c r="JO55" s="350" t="e">
        <f t="shared" ref="JO55:KB55" si="279">SUM(JO13,JO34)</f>
        <v>#REF!</v>
      </c>
      <c r="JP55" s="350" t="e">
        <f t="shared" si="279"/>
        <v>#REF!</v>
      </c>
      <c r="JQ55" s="350" t="e">
        <f t="shared" si="279"/>
        <v>#REF!</v>
      </c>
      <c r="JR55" s="350" t="e">
        <f t="shared" si="279"/>
        <v>#REF!</v>
      </c>
      <c r="JS55" s="350" t="e">
        <f t="shared" si="279"/>
        <v>#REF!</v>
      </c>
      <c r="JT55" s="350" t="e">
        <f t="shared" si="279"/>
        <v>#REF!</v>
      </c>
      <c r="JU55" s="350" t="e">
        <f t="shared" si="279"/>
        <v>#REF!</v>
      </c>
      <c r="JV55" s="350" t="e">
        <f t="shared" si="279"/>
        <v>#REF!</v>
      </c>
      <c r="JW55" s="350" t="e">
        <f t="shared" si="279"/>
        <v>#REF!</v>
      </c>
      <c r="JX55" s="350" t="e">
        <f t="shared" si="279"/>
        <v>#REF!</v>
      </c>
      <c r="JY55" s="350" t="e">
        <f t="shared" si="279"/>
        <v>#REF!</v>
      </c>
      <c r="JZ55" s="350" t="e">
        <f t="shared" si="279"/>
        <v>#REF!</v>
      </c>
      <c r="KA55" s="350" t="e">
        <f t="shared" si="279"/>
        <v>#REF!</v>
      </c>
      <c r="KB55" s="350" t="e">
        <f t="shared" si="279"/>
        <v>#REF!</v>
      </c>
    </row>
    <row r="56" spans="2:288" s="234" customFormat="1" ht="27" customHeight="1">
      <c r="B56" s="184">
        <v>9</v>
      </c>
      <c r="C56" s="791" t="s">
        <v>105</v>
      </c>
      <c r="D56" s="791"/>
      <c r="E56" s="350">
        <f t="shared" ref="E56:R56" si="280">SUM(E14,E35)</f>
        <v>3</v>
      </c>
      <c r="F56" s="350">
        <f t="shared" si="280"/>
        <v>1.8</v>
      </c>
      <c r="G56" s="350">
        <f t="shared" si="280"/>
        <v>0</v>
      </c>
      <c r="H56" s="350">
        <f t="shared" si="280"/>
        <v>3</v>
      </c>
      <c r="I56" s="350">
        <f t="shared" si="280"/>
        <v>0</v>
      </c>
      <c r="J56" s="350">
        <f t="shared" si="280"/>
        <v>0</v>
      </c>
      <c r="K56" s="350">
        <f t="shared" si="280"/>
        <v>0</v>
      </c>
      <c r="L56" s="350">
        <f t="shared" si="280"/>
        <v>0</v>
      </c>
      <c r="M56" s="350">
        <f t="shared" si="280"/>
        <v>0</v>
      </c>
      <c r="N56" s="350">
        <f t="shared" si="280"/>
        <v>0</v>
      </c>
      <c r="O56" s="350">
        <f t="shared" si="280"/>
        <v>0</v>
      </c>
      <c r="P56" s="350">
        <f t="shared" si="280"/>
        <v>0</v>
      </c>
      <c r="Q56" s="350">
        <f t="shared" si="280"/>
        <v>0</v>
      </c>
      <c r="R56" s="350">
        <f t="shared" si="280"/>
        <v>0</v>
      </c>
      <c r="T56" s="184">
        <v>9</v>
      </c>
      <c r="U56" s="791" t="s">
        <v>105</v>
      </c>
      <c r="V56" s="791"/>
      <c r="W56" s="350">
        <f t="shared" ref="W56:AJ56" si="281">SUM(W14,W35)</f>
        <v>0</v>
      </c>
      <c r="X56" s="350">
        <f t="shared" si="281"/>
        <v>0</v>
      </c>
      <c r="Y56" s="350">
        <f t="shared" si="281"/>
        <v>0</v>
      </c>
      <c r="Z56" s="350">
        <f t="shared" si="281"/>
        <v>0</v>
      </c>
      <c r="AA56" s="350">
        <f t="shared" si="281"/>
        <v>0</v>
      </c>
      <c r="AB56" s="350">
        <f t="shared" si="281"/>
        <v>0</v>
      </c>
      <c r="AC56" s="350">
        <f t="shared" si="281"/>
        <v>0</v>
      </c>
      <c r="AD56" s="350">
        <f t="shared" si="281"/>
        <v>0</v>
      </c>
      <c r="AE56" s="350">
        <f t="shared" si="281"/>
        <v>0</v>
      </c>
      <c r="AF56" s="350">
        <f t="shared" si="281"/>
        <v>0</v>
      </c>
      <c r="AG56" s="350">
        <f t="shared" si="281"/>
        <v>0</v>
      </c>
      <c r="AH56" s="350">
        <f t="shared" si="281"/>
        <v>0</v>
      </c>
      <c r="AI56" s="350">
        <f t="shared" si="281"/>
        <v>0</v>
      </c>
      <c r="AJ56" s="350">
        <f t="shared" si="281"/>
        <v>0</v>
      </c>
      <c r="AL56" s="184">
        <v>9</v>
      </c>
      <c r="AM56" s="791" t="s">
        <v>105</v>
      </c>
      <c r="AN56" s="791"/>
      <c r="AO56" s="350">
        <f t="shared" ref="AO56:BB56" si="282">SUM(AO14,AO35)</f>
        <v>0</v>
      </c>
      <c r="AP56" s="350">
        <f t="shared" si="282"/>
        <v>0</v>
      </c>
      <c r="AQ56" s="350">
        <f t="shared" si="282"/>
        <v>0</v>
      </c>
      <c r="AR56" s="350">
        <f t="shared" si="282"/>
        <v>0</v>
      </c>
      <c r="AS56" s="350">
        <f t="shared" si="282"/>
        <v>0</v>
      </c>
      <c r="AT56" s="350">
        <f t="shared" si="282"/>
        <v>0</v>
      </c>
      <c r="AU56" s="350">
        <f t="shared" si="282"/>
        <v>0</v>
      </c>
      <c r="AV56" s="350">
        <f t="shared" si="282"/>
        <v>0</v>
      </c>
      <c r="AW56" s="350">
        <f t="shared" si="282"/>
        <v>0</v>
      </c>
      <c r="AX56" s="350">
        <f t="shared" si="282"/>
        <v>0</v>
      </c>
      <c r="AY56" s="350">
        <f t="shared" si="282"/>
        <v>0</v>
      </c>
      <c r="AZ56" s="350">
        <f t="shared" si="282"/>
        <v>0</v>
      </c>
      <c r="BA56" s="350">
        <f t="shared" si="282"/>
        <v>0</v>
      </c>
      <c r="BB56" s="350">
        <f t="shared" si="282"/>
        <v>0</v>
      </c>
      <c r="BD56" s="184">
        <v>9</v>
      </c>
      <c r="BE56" s="791" t="s">
        <v>105</v>
      </c>
      <c r="BF56" s="791"/>
      <c r="BG56" s="350">
        <f t="shared" ref="BG56:BT56" si="283">SUM(BG14,BG35)</f>
        <v>0</v>
      </c>
      <c r="BH56" s="350">
        <f t="shared" si="283"/>
        <v>0</v>
      </c>
      <c r="BI56" s="350">
        <f t="shared" si="283"/>
        <v>0</v>
      </c>
      <c r="BJ56" s="350">
        <f t="shared" si="283"/>
        <v>0</v>
      </c>
      <c r="BK56" s="350">
        <f t="shared" si="283"/>
        <v>0</v>
      </c>
      <c r="BL56" s="350">
        <f t="shared" si="283"/>
        <v>0</v>
      </c>
      <c r="BM56" s="350">
        <f t="shared" si="283"/>
        <v>0</v>
      </c>
      <c r="BN56" s="350">
        <f t="shared" si="283"/>
        <v>0</v>
      </c>
      <c r="BO56" s="350">
        <f t="shared" si="283"/>
        <v>0</v>
      </c>
      <c r="BP56" s="350">
        <f t="shared" si="283"/>
        <v>0</v>
      </c>
      <c r="BQ56" s="350">
        <f t="shared" si="283"/>
        <v>0</v>
      </c>
      <c r="BR56" s="350">
        <f t="shared" si="283"/>
        <v>0</v>
      </c>
      <c r="BS56" s="350">
        <f t="shared" si="283"/>
        <v>0</v>
      </c>
      <c r="BT56" s="350">
        <f t="shared" si="283"/>
        <v>0</v>
      </c>
      <c r="BV56" s="184">
        <v>9</v>
      </c>
      <c r="BW56" s="791" t="s">
        <v>105</v>
      </c>
      <c r="BX56" s="791"/>
      <c r="BY56" s="350">
        <f t="shared" ref="BY56:CL56" si="284">SUM(BY14,BY35)</f>
        <v>0</v>
      </c>
      <c r="BZ56" s="350">
        <f t="shared" si="284"/>
        <v>0</v>
      </c>
      <c r="CA56" s="350">
        <f t="shared" si="284"/>
        <v>0</v>
      </c>
      <c r="CB56" s="350">
        <f t="shared" si="284"/>
        <v>0</v>
      </c>
      <c r="CC56" s="350">
        <f t="shared" si="284"/>
        <v>0</v>
      </c>
      <c r="CD56" s="350">
        <f t="shared" si="284"/>
        <v>0</v>
      </c>
      <c r="CE56" s="350">
        <f t="shared" si="284"/>
        <v>0</v>
      </c>
      <c r="CF56" s="350">
        <f t="shared" si="284"/>
        <v>0</v>
      </c>
      <c r="CG56" s="350">
        <f t="shared" si="284"/>
        <v>0</v>
      </c>
      <c r="CH56" s="350">
        <f t="shared" si="284"/>
        <v>0</v>
      </c>
      <c r="CI56" s="350">
        <f t="shared" si="284"/>
        <v>0</v>
      </c>
      <c r="CJ56" s="350">
        <f t="shared" si="284"/>
        <v>0</v>
      </c>
      <c r="CK56" s="350">
        <f t="shared" si="284"/>
        <v>0</v>
      </c>
      <c r="CL56" s="350">
        <f t="shared" si="284"/>
        <v>0</v>
      </c>
      <c r="CN56" s="184">
        <v>9</v>
      </c>
      <c r="CO56" s="791" t="s">
        <v>105</v>
      </c>
      <c r="CP56" s="791"/>
      <c r="CQ56" s="350">
        <f t="shared" ref="CQ56:DD56" si="285">SUM(CQ14,CQ35)</f>
        <v>0</v>
      </c>
      <c r="CR56" s="350">
        <f t="shared" si="285"/>
        <v>0</v>
      </c>
      <c r="CS56" s="350">
        <f t="shared" si="285"/>
        <v>0</v>
      </c>
      <c r="CT56" s="350">
        <f t="shared" si="285"/>
        <v>0</v>
      </c>
      <c r="CU56" s="350">
        <f t="shared" si="285"/>
        <v>0</v>
      </c>
      <c r="CV56" s="350">
        <f t="shared" si="285"/>
        <v>0</v>
      </c>
      <c r="CW56" s="350">
        <f t="shared" si="285"/>
        <v>0</v>
      </c>
      <c r="CX56" s="350">
        <f t="shared" si="285"/>
        <v>0</v>
      </c>
      <c r="CY56" s="350">
        <f t="shared" si="285"/>
        <v>0</v>
      </c>
      <c r="CZ56" s="350">
        <f t="shared" si="285"/>
        <v>0</v>
      </c>
      <c r="DA56" s="350">
        <f t="shared" si="285"/>
        <v>0</v>
      </c>
      <c r="DB56" s="350">
        <f t="shared" si="285"/>
        <v>0</v>
      </c>
      <c r="DC56" s="350">
        <f t="shared" si="285"/>
        <v>0</v>
      </c>
      <c r="DD56" s="350">
        <f t="shared" si="285"/>
        <v>0</v>
      </c>
      <c r="DF56" s="184">
        <v>9</v>
      </c>
      <c r="DG56" s="791" t="s">
        <v>105</v>
      </c>
      <c r="DH56" s="791"/>
      <c r="DI56" s="350">
        <f t="shared" ref="DI56:DV56" si="286">SUM(DI14,DI35)</f>
        <v>0</v>
      </c>
      <c r="DJ56" s="350">
        <f t="shared" si="286"/>
        <v>0</v>
      </c>
      <c r="DK56" s="350">
        <f t="shared" si="286"/>
        <v>0</v>
      </c>
      <c r="DL56" s="350">
        <f t="shared" si="286"/>
        <v>0</v>
      </c>
      <c r="DM56" s="350">
        <f t="shared" si="286"/>
        <v>0</v>
      </c>
      <c r="DN56" s="350">
        <f t="shared" si="286"/>
        <v>0</v>
      </c>
      <c r="DO56" s="350">
        <f t="shared" si="286"/>
        <v>0</v>
      </c>
      <c r="DP56" s="350">
        <f t="shared" si="286"/>
        <v>0</v>
      </c>
      <c r="DQ56" s="350">
        <f t="shared" si="286"/>
        <v>0</v>
      </c>
      <c r="DR56" s="350">
        <f t="shared" si="286"/>
        <v>0</v>
      </c>
      <c r="DS56" s="350">
        <f t="shared" si="286"/>
        <v>0</v>
      </c>
      <c r="DT56" s="350">
        <f t="shared" si="286"/>
        <v>0</v>
      </c>
      <c r="DU56" s="350">
        <f t="shared" si="286"/>
        <v>0</v>
      </c>
      <c r="DV56" s="350">
        <f t="shared" si="286"/>
        <v>0</v>
      </c>
      <c r="DX56" s="184">
        <v>9</v>
      </c>
      <c r="DY56" s="791" t="s">
        <v>105</v>
      </c>
      <c r="DZ56" s="791"/>
      <c r="EA56" s="350">
        <f t="shared" ref="EA56:EN56" si="287">SUM(EA14,EA35)</f>
        <v>0</v>
      </c>
      <c r="EB56" s="350">
        <f t="shared" si="287"/>
        <v>0</v>
      </c>
      <c r="EC56" s="350">
        <f t="shared" si="287"/>
        <v>0</v>
      </c>
      <c r="ED56" s="350">
        <f t="shared" si="287"/>
        <v>0</v>
      </c>
      <c r="EE56" s="350">
        <f t="shared" si="287"/>
        <v>0</v>
      </c>
      <c r="EF56" s="350">
        <f t="shared" si="287"/>
        <v>0</v>
      </c>
      <c r="EG56" s="350">
        <f t="shared" si="287"/>
        <v>0</v>
      </c>
      <c r="EH56" s="350">
        <f t="shared" si="287"/>
        <v>0</v>
      </c>
      <c r="EI56" s="350">
        <f t="shared" si="287"/>
        <v>0</v>
      </c>
      <c r="EJ56" s="350">
        <f t="shared" si="287"/>
        <v>0</v>
      </c>
      <c r="EK56" s="350">
        <f t="shared" si="287"/>
        <v>0</v>
      </c>
      <c r="EL56" s="350">
        <f t="shared" si="287"/>
        <v>0</v>
      </c>
      <c r="EM56" s="350">
        <f t="shared" si="287"/>
        <v>0</v>
      </c>
      <c r="EN56" s="350">
        <f t="shared" si="287"/>
        <v>0</v>
      </c>
      <c r="EP56" s="184">
        <v>9</v>
      </c>
      <c r="EQ56" s="791" t="s">
        <v>105</v>
      </c>
      <c r="ER56" s="791"/>
      <c r="ES56" s="350">
        <f t="shared" ref="ES56:FF56" si="288">SUM(ES14,ES35)</f>
        <v>2</v>
      </c>
      <c r="ET56" s="350">
        <f t="shared" si="288"/>
        <v>1.2</v>
      </c>
      <c r="EU56" s="350">
        <f t="shared" si="288"/>
        <v>0</v>
      </c>
      <c r="EV56" s="350">
        <f t="shared" si="288"/>
        <v>2</v>
      </c>
      <c r="EW56" s="350">
        <f t="shared" si="288"/>
        <v>0</v>
      </c>
      <c r="EX56" s="350">
        <f t="shared" si="288"/>
        <v>0</v>
      </c>
      <c r="EY56" s="350">
        <f t="shared" si="288"/>
        <v>0</v>
      </c>
      <c r="EZ56" s="350">
        <f t="shared" si="288"/>
        <v>0</v>
      </c>
      <c r="FA56" s="350">
        <f t="shared" si="288"/>
        <v>0</v>
      </c>
      <c r="FB56" s="350">
        <f t="shared" si="288"/>
        <v>0</v>
      </c>
      <c r="FC56" s="350">
        <f t="shared" si="288"/>
        <v>0</v>
      </c>
      <c r="FD56" s="350">
        <f t="shared" si="288"/>
        <v>0</v>
      </c>
      <c r="FE56" s="350">
        <f t="shared" si="288"/>
        <v>0</v>
      </c>
      <c r="FF56" s="350">
        <f t="shared" si="288"/>
        <v>0</v>
      </c>
      <c r="FH56" s="184">
        <v>9</v>
      </c>
      <c r="FI56" s="791" t="s">
        <v>105</v>
      </c>
      <c r="FJ56" s="791"/>
      <c r="FK56" s="350">
        <f t="shared" ref="FK56:FX56" si="289">SUM(FK14,FK35)</f>
        <v>1</v>
      </c>
      <c r="FL56" s="350">
        <f t="shared" si="289"/>
        <v>0.6</v>
      </c>
      <c r="FM56" s="350">
        <f t="shared" si="289"/>
        <v>0</v>
      </c>
      <c r="FN56" s="350">
        <f t="shared" si="289"/>
        <v>1</v>
      </c>
      <c r="FO56" s="350">
        <f t="shared" si="289"/>
        <v>0</v>
      </c>
      <c r="FP56" s="350">
        <f t="shared" si="289"/>
        <v>0</v>
      </c>
      <c r="FQ56" s="350">
        <f t="shared" si="289"/>
        <v>0</v>
      </c>
      <c r="FR56" s="350">
        <f t="shared" si="289"/>
        <v>0</v>
      </c>
      <c r="FS56" s="350">
        <f t="shared" si="289"/>
        <v>0</v>
      </c>
      <c r="FT56" s="350">
        <f t="shared" si="289"/>
        <v>0</v>
      </c>
      <c r="FU56" s="350">
        <f t="shared" si="289"/>
        <v>0</v>
      </c>
      <c r="FV56" s="350">
        <f t="shared" si="289"/>
        <v>0</v>
      </c>
      <c r="FW56" s="350">
        <f t="shared" si="289"/>
        <v>0</v>
      </c>
      <c r="FX56" s="350">
        <f t="shared" si="289"/>
        <v>0</v>
      </c>
      <c r="FZ56" s="184">
        <v>9</v>
      </c>
      <c r="GA56" s="791" t="s">
        <v>105</v>
      </c>
      <c r="GB56" s="791"/>
      <c r="GC56" s="350">
        <f t="shared" ref="GC56:GP56" si="290">SUM(GC14,GC35)</f>
        <v>0</v>
      </c>
      <c r="GD56" s="350">
        <f t="shared" si="290"/>
        <v>0</v>
      </c>
      <c r="GE56" s="350">
        <f t="shared" si="290"/>
        <v>0</v>
      </c>
      <c r="GF56" s="350">
        <f t="shared" si="290"/>
        <v>0</v>
      </c>
      <c r="GG56" s="350">
        <f t="shared" si="290"/>
        <v>0</v>
      </c>
      <c r="GH56" s="350">
        <f t="shared" si="290"/>
        <v>0</v>
      </c>
      <c r="GI56" s="350">
        <f t="shared" si="290"/>
        <v>0</v>
      </c>
      <c r="GJ56" s="350">
        <f t="shared" si="290"/>
        <v>0</v>
      </c>
      <c r="GK56" s="350">
        <f t="shared" si="290"/>
        <v>0</v>
      </c>
      <c r="GL56" s="350">
        <f t="shared" si="290"/>
        <v>0</v>
      </c>
      <c r="GM56" s="350">
        <f t="shared" si="290"/>
        <v>0</v>
      </c>
      <c r="GN56" s="350">
        <f t="shared" si="290"/>
        <v>0</v>
      </c>
      <c r="GO56" s="350">
        <f t="shared" si="290"/>
        <v>0</v>
      </c>
      <c r="GP56" s="350">
        <f t="shared" si="290"/>
        <v>0</v>
      </c>
      <c r="GR56" s="184">
        <v>9</v>
      </c>
      <c r="GS56" s="791" t="s">
        <v>105</v>
      </c>
      <c r="GT56" s="791"/>
      <c r="GU56" s="350">
        <f t="shared" ref="GU56:HH56" si="291">SUM(GU14,GU35)</f>
        <v>0</v>
      </c>
      <c r="GV56" s="350">
        <f t="shared" si="291"/>
        <v>0</v>
      </c>
      <c r="GW56" s="350">
        <f t="shared" si="291"/>
        <v>0</v>
      </c>
      <c r="GX56" s="350">
        <f t="shared" si="291"/>
        <v>0</v>
      </c>
      <c r="GY56" s="350">
        <f t="shared" si="291"/>
        <v>0</v>
      </c>
      <c r="GZ56" s="350">
        <f t="shared" si="291"/>
        <v>0</v>
      </c>
      <c r="HA56" s="350">
        <f t="shared" si="291"/>
        <v>0</v>
      </c>
      <c r="HB56" s="350">
        <f t="shared" si="291"/>
        <v>0</v>
      </c>
      <c r="HC56" s="350">
        <f t="shared" si="291"/>
        <v>0</v>
      </c>
      <c r="HD56" s="350">
        <f t="shared" si="291"/>
        <v>0</v>
      </c>
      <c r="HE56" s="350">
        <f t="shared" si="291"/>
        <v>0</v>
      </c>
      <c r="HF56" s="350">
        <f t="shared" si="291"/>
        <v>0</v>
      </c>
      <c r="HG56" s="350">
        <f t="shared" si="291"/>
        <v>0</v>
      </c>
      <c r="HH56" s="350">
        <f t="shared" si="291"/>
        <v>0</v>
      </c>
      <c r="HJ56" s="184">
        <v>9</v>
      </c>
      <c r="HK56" s="791" t="s">
        <v>105</v>
      </c>
      <c r="HL56" s="791"/>
      <c r="HM56" s="350" t="e">
        <f t="shared" ref="HM56:HZ56" si="292">SUM(HM14,HM35)</f>
        <v>#REF!</v>
      </c>
      <c r="HN56" s="350" t="e">
        <f t="shared" si="292"/>
        <v>#REF!</v>
      </c>
      <c r="HO56" s="350" t="e">
        <f t="shared" si="292"/>
        <v>#REF!</v>
      </c>
      <c r="HP56" s="350" t="e">
        <f t="shared" si="292"/>
        <v>#REF!</v>
      </c>
      <c r="HQ56" s="350" t="e">
        <f t="shared" si="292"/>
        <v>#REF!</v>
      </c>
      <c r="HR56" s="350" t="e">
        <f t="shared" si="292"/>
        <v>#REF!</v>
      </c>
      <c r="HS56" s="350" t="e">
        <f t="shared" si="292"/>
        <v>#REF!</v>
      </c>
      <c r="HT56" s="350" t="e">
        <f t="shared" si="292"/>
        <v>#REF!</v>
      </c>
      <c r="HU56" s="350" t="e">
        <f t="shared" si="292"/>
        <v>#REF!</v>
      </c>
      <c r="HV56" s="350" t="e">
        <f t="shared" si="292"/>
        <v>#REF!</v>
      </c>
      <c r="HW56" s="350" t="e">
        <f t="shared" si="292"/>
        <v>#REF!</v>
      </c>
      <c r="HX56" s="350" t="e">
        <f t="shared" si="292"/>
        <v>#REF!</v>
      </c>
      <c r="HY56" s="350" t="e">
        <f t="shared" si="292"/>
        <v>#REF!</v>
      </c>
      <c r="HZ56" s="350" t="e">
        <f t="shared" si="292"/>
        <v>#REF!</v>
      </c>
      <c r="IB56" s="184">
        <v>9</v>
      </c>
      <c r="IC56" s="791" t="s">
        <v>105</v>
      </c>
      <c r="ID56" s="791"/>
      <c r="IE56" s="350">
        <f t="shared" ref="IE56:IR56" si="293">SUM(IE14,IE35)</f>
        <v>0</v>
      </c>
      <c r="IF56" s="350">
        <f t="shared" si="293"/>
        <v>0</v>
      </c>
      <c r="IG56" s="350">
        <f t="shared" si="293"/>
        <v>0</v>
      </c>
      <c r="IH56" s="350">
        <f t="shared" si="293"/>
        <v>0</v>
      </c>
      <c r="II56" s="350">
        <f t="shared" si="293"/>
        <v>0</v>
      </c>
      <c r="IJ56" s="350">
        <f t="shared" si="293"/>
        <v>0</v>
      </c>
      <c r="IK56" s="350">
        <f t="shared" si="293"/>
        <v>0</v>
      </c>
      <c r="IL56" s="350">
        <f t="shared" si="293"/>
        <v>0</v>
      </c>
      <c r="IM56" s="350">
        <f t="shared" si="293"/>
        <v>0</v>
      </c>
      <c r="IN56" s="350">
        <f t="shared" si="293"/>
        <v>0</v>
      </c>
      <c r="IO56" s="350">
        <f t="shared" si="293"/>
        <v>0</v>
      </c>
      <c r="IP56" s="350">
        <f t="shared" si="293"/>
        <v>0</v>
      </c>
      <c r="IQ56" s="350">
        <f t="shared" si="293"/>
        <v>0</v>
      </c>
      <c r="IR56" s="350">
        <f t="shared" si="293"/>
        <v>0</v>
      </c>
      <c r="IT56" s="184">
        <v>9</v>
      </c>
      <c r="IU56" s="791" t="s">
        <v>105</v>
      </c>
      <c r="IV56" s="791"/>
      <c r="IW56" s="350">
        <f t="shared" ref="IW56:JJ56" si="294">SUM(IW14,IW35)</f>
        <v>0</v>
      </c>
      <c r="IX56" s="350">
        <f t="shared" si="294"/>
        <v>0</v>
      </c>
      <c r="IY56" s="350">
        <f t="shared" si="294"/>
        <v>0</v>
      </c>
      <c r="IZ56" s="350">
        <f t="shared" si="294"/>
        <v>0</v>
      </c>
      <c r="JA56" s="350">
        <f t="shared" si="294"/>
        <v>0</v>
      </c>
      <c r="JB56" s="350">
        <f t="shared" si="294"/>
        <v>0</v>
      </c>
      <c r="JC56" s="350">
        <f t="shared" si="294"/>
        <v>0</v>
      </c>
      <c r="JD56" s="350">
        <f t="shared" si="294"/>
        <v>0</v>
      </c>
      <c r="JE56" s="350">
        <f t="shared" si="294"/>
        <v>0</v>
      </c>
      <c r="JF56" s="350">
        <f t="shared" si="294"/>
        <v>0</v>
      </c>
      <c r="JG56" s="350">
        <f t="shared" si="294"/>
        <v>0</v>
      </c>
      <c r="JH56" s="350">
        <f t="shared" si="294"/>
        <v>0</v>
      </c>
      <c r="JI56" s="350">
        <f t="shared" si="294"/>
        <v>0</v>
      </c>
      <c r="JJ56" s="350">
        <f t="shared" si="294"/>
        <v>0</v>
      </c>
      <c r="JL56" s="184">
        <v>9</v>
      </c>
      <c r="JM56" s="791" t="s">
        <v>105</v>
      </c>
      <c r="JN56" s="791"/>
      <c r="JO56" s="350" t="e">
        <f t="shared" ref="JO56:KB56" si="295">SUM(JO14,JO35)</f>
        <v>#REF!</v>
      </c>
      <c r="JP56" s="350" t="e">
        <f t="shared" si="295"/>
        <v>#REF!</v>
      </c>
      <c r="JQ56" s="350" t="e">
        <f t="shared" si="295"/>
        <v>#REF!</v>
      </c>
      <c r="JR56" s="350" t="e">
        <f t="shared" si="295"/>
        <v>#REF!</v>
      </c>
      <c r="JS56" s="350" t="e">
        <f t="shared" si="295"/>
        <v>#REF!</v>
      </c>
      <c r="JT56" s="350" t="e">
        <f t="shared" si="295"/>
        <v>#REF!</v>
      </c>
      <c r="JU56" s="350" t="e">
        <f t="shared" si="295"/>
        <v>#REF!</v>
      </c>
      <c r="JV56" s="350" t="e">
        <f t="shared" si="295"/>
        <v>#REF!</v>
      </c>
      <c r="JW56" s="350" t="e">
        <f t="shared" si="295"/>
        <v>#REF!</v>
      </c>
      <c r="JX56" s="350" t="e">
        <f t="shared" si="295"/>
        <v>#REF!</v>
      </c>
      <c r="JY56" s="350" t="e">
        <f t="shared" si="295"/>
        <v>#REF!</v>
      </c>
      <c r="JZ56" s="350" t="e">
        <f t="shared" si="295"/>
        <v>#REF!</v>
      </c>
      <c r="KA56" s="350" t="e">
        <f t="shared" si="295"/>
        <v>#REF!</v>
      </c>
      <c r="KB56" s="350" t="e">
        <f t="shared" si="295"/>
        <v>#REF!</v>
      </c>
    </row>
    <row r="57" spans="2:288" s="234" customFormat="1" ht="27" customHeight="1">
      <c r="B57" s="184">
        <v>10</v>
      </c>
      <c r="C57" s="792" t="s">
        <v>106</v>
      </c>
      <c r="D57" s="792"/>
      <c r="E57" s="350">
        <f t="shared" ref="E57:R57" si="296">SUM(E15,E36)</f>
        <v>0</v>
      </c>
      <c r="F57" s="350">
        <f t="shared" si="296"/>
        <v>0</v>
      </c>
      <c r="G57" s="350">
        <f t="shared" si="296"/>
        <v>0</v>
      </c>
      <c r="H57" s="350">
        <f t="shared" si="296"/>
        <v>0</v>
      </c>
      <c r="I57" s="350">
        <f t="shared" si="296"/>
        <v>0</v>
      </c>
      <c r="J57" s="350">
        <f t="shared" si="296"/>
        <v>0</v>
      </c>
      <c r="K57" s="350">
        <f t="shared" si="296"/>
        <v>0</v>
      </c>
      <c r="L57" s="350">
        <f t="shared" si="296"/>
        <v>0</v>
      </c>
      <c r="M57" s="350">
        <f t="shared" si="296"/>
        <v>0</v>
      </c>
      <c r="N57" s="350">
        <f t="shared" si="296"/>
        <v>0</v>
      </c>
      <c r="O57" s="350">
        <f t="shared" si="296"/>
        <v>0</v>
      </c>
      <c r="P57" s="350">
        <f t="shared" si="296"/>
        <v>0</v>
      </c>
      <c r="Q57" s="350">
        <f t="shared" si="296"/>
        <v>0</v>
      </c>
      <c r="R57" s="350">
        <f t="shared" si="296"/>
        <v>0</v>
      </c>
      <c r="T57" s="184">
        <v>10</v>
      </c>
      <c r="U57" s="792" t="s">
        <v>106</v>
      </c>
      <c r="V57" s="792"/>
      <c r="W57" s="350">
        <f t="shared" ref="W57:AJ57" si="297">SUM(W15,W36)</f>
        <v>0</v>
      </c>
      <c r="X57" s="350">
        <f t="shared" si="297"/>
        <v>0</v>
      </c>
      <c r="Y57" s="350">
        <f t="shared" si="297"/>
        <v>0</v>
      </c>
      <c r="Z57" s="350">
        <f t="shared" si="297"/>
        <v>0</v>
      </c>
      <c r="AA57" s="350">
        <f t="shared" si="297"/>
        <v>0</v>
      </c>
      <c r="AB57" s="350">
        <f t="shared" si="297"/>
        <v>0</v>
      </c>
      <c r="AC57" s="350">
        <f t="shared" si="297"/>
        <v>0</v>
      </c>
      <c r="AD57" s="350">
        <f t="shared" si="297"/>
        <v>0</v>
      </c>
      <c r="AE57" s="350">
        <f t="shared" si="297"/>
        <v>0</v>
      </c>
      <c r="AF57" s="350">
        <f t="shared" si="297"/>
        <v>0</v>
      </c>
      <c r="AG57" s="350">
        <f t="shared" si="297"/>
        <v>0</v>
      </c>
      <c r="AH57" s="350">
        <f t="shared" si="297"/>
        <v>0</v>
      </c>
      <c r="AI57" s="350">
        <f t="shared" si="297"/>
        <v>0</v>
      </c>
      <c r="AJ57" s="350">
        <f t="shared" si="297"/>
        <v>0</v>
      </c>
      <c r="AL57" s="184">
        <v>10</v>
      </c>
      <c r="AM57" s="792" t="s">
        <v>106</v>
      </c>
      <c r="AN57" s="792"/>
      <c r="AO57" s="350">
        <f t="shared" ref="AO57:BB57" si="298">SUM(AO15,AO36)</f>
        <v>0</v>
      </c>
      <c r="AP57" s="350">
        <f t="shared" si="298"/>
        <v>0</v>
      </c>
      <c r="AQ57" s="350">
        <f t="shared" si="298"/>
        <v>0</v>
      </c>
      <c r="AR57" s="350">
        <f t="shared" si="298"/>
        <v>0</v>
      </c>
      <c r="AS57" s="350">
        <f t="shared" si="298"/>
        <v>0</v>
      </c>
      <c r="AT57" s="350">
        <f t="shared" si="298"/>
        <v>0</v>
      </c>
      <c r="AU57" s="350">
        <f t="shared" si="298"/>
        <v>0</v>
      </c>
      <c r="AV57" s="350">
        <f t="shared" si="298"/>
        <v>0</v>
      </c>
      <c r="AW57" s="350">
        <f t="shared" si="298"/>
        <v>0</v>
      </c>
      <c r="AX57" s="350">
        <f t="shared" si="298"/>
        <v>0</v>
      </c>
      <c r="AY57" s="350">
        <f t="shared" si="298"/>
        <v>0</v>
      </c>
      <c r="AZ57" s="350">
        <f t="shared" si="298"/>
        <v>0</v>
      </c>
      <c r="BA57" s="350">
        <f t="shared" si="298"/>
        <v>0</v>
      </c>
      <c r="BB57" s="350">
        <f t="shared" si="298"/>
        <v>0</v>
      </c>
      <c r="BD57" s="184">
        <v>10</v>
      </c>
      <c r="BE57" s="792" t="s">
        <v>106</v>
      </c>
      <c r="BF57" s="792"/>
      <c r="BG57" s="350">
        <f t="shared" ref="BG57:BT57" si="299">SUM(BG15,BG36)</f>
        <v>0</v>
      </c>
      <c r="BH57" s="350">
        <f t="shared" si="299"/>
        <v>0</v>
      </c>
      <c r="BI57" s="350">
        <f t="shared" si="299"/>
        <v>0</v>
      </c>
      <c r="BJ57" s="350">
        <f t="shared" si="299"/>
        <v>0</v>
      </c>
      <c r="BK57" s="350">
        <f t="shared" si="299"/>
        <v>0</v>
      </c>
      <c r="BL57" s="350">
        <f t="shared" si="299"/>
        <v>0</v>
      </c>
      <c r="BM57" s="350">
        <f t="shared" si="299"/>
        <v>0</v>
      </c>
      <c r="BN57" s="350">
        <f t="shared" si="299"/>
        <v>0</v>
      </c>
      <c r="BO57" s="350">
        <f t="shared" si="299"/>
        <v>0</v>
      </c>
      <c r="BP57" s="350">
        <f t="shared" si="299"/>
        <v>0</v>
      </c>
      <c r="BQ57" s="350">
        <f t="shared" si="299"/>
        <v>0</v>
      </c>
      <c r="BR57" s="350">
        <f t="shared" si="299"/>
        <v>0</v>
      </c>
      <c r="BS57" s="350">
        <f t="shared" si="299"/>
        <v>0</v>
      </c>
      <c r="BT57" s="350">
        <f t="shared" si="299"/>
        <v>0</v>
      </c>
      <c r="BV57" s="184">
        <v>10</v>
      </c>
      <c r="BW57" s="792" t="s">
        <v>106</v>
      </c>
      <c r="BX57" s="792"/>
      <c r="BY57" s="350">
        <f t="shared" ref="BY57:CL57" si="300">SUM(BY15,BY36)</f>
        <v>0</v>
      </c>
      <c r="BZ57" s="350">
        <f t="shared" si="300"/>
        <v>0</v>
      </c>
      <c r="CA57" s="350">
        <f t="shared" si="300"/>
        <v>0</v>
      </c>
      <c r="CB57" s="350">
        <f t="shared" si="300"/>
        <v>0</v>
      </c>
      <c r="CC57" s="350">
        <f t="shared" si="300"/>
        <v>0</v>
      </c>
      <c r="CD57" s="350">
        <f t="shared" si="300"/>
        <v>0</v>
      </c>
      <c r="CE57" s="350">
        <f t="shared" si="300"/>
        <v>0</v>
      </c>
      <c r="CF57" s="350">
        <f t="shared" si="300"/>
        <v>0</v>
      </c>
      <c r="CG57" s="350">
        <f t="shared" si="300"/>
        <v>0</v>
      </c>
      <c r="CH57" s="350">
        <f t="shared" si="300"/>
        <v>0</v>
      </c>
      <c r="CI57" s="350">
        <f t="shared" si="300"/>
        <v>0</v>
      </c>
      <c r="CJ57" s="350">
        <f t="shared" si="300"/>
        <v>0</v>
      </c>
      <c r="CK57" s="350">
        <f t="shared" si="300"/>
        <v>0</v>
      </c>
      <c r="CL57" s="350">
        <f t="shared" si="300"/>
        <v>0</v>
      </c>
      <c r="CN57" s="184">
        <v>10</v>
      </c>
      <c r="CO57" s="792" t="s">
        <v>106</v>
      </c>
      <c r="CP57" s="792"/>
      <c r="CQ57" s="350">
        <f t="shared" ref="CQ57:DD57" si="301">SUM(CQ15,CQ36)</f>
        <v>72</v>
      </c>
      <c r="CR57" s="350">
        <f t="shared" si="301"/>
        <v>21.6</v>
      </c>
      <c r="CS57" s="350">
        <f t="shared" si="301"/>
        <v>0</v>
      </c>
      <c r="CT57" s="350">
        <f t="shared" si="301"/>
        <v>72</v>
      </c>
      <c r="CU57" s="350">
        <f t="shared" si="301"/>
        <v>0</v>
      </c>
      <c r="CV57" s="350">
        <f t="shared" si="301"/>
        <v>0</v>
      </c>
      <c r="CW57" s="350">
        <f t="shared" si="301"/>
        <v>0</v>
      </c>
      <c r="CX57" s="350">
        <f t="shared" si="301"/>
        <v>0</v>
      </c>
      <c r="CY57" s="350">
        <f t="shared" si="301"/>
        <v>0</v>
      </c>
      <c r="CZ57" s="350">
        <f t="shared" si="301"/>
        <v>0</v>
      </c>
      <c r="DA57" s="350">
        <f t="shared" si="301"/>
        <v>0</v>
      </c>
      <c r="DB57" s="350">
        <f t="shared" si="301"/>
        <v>0</v>
      </c>
      <c r="DC57" s="350">
        <f t="shared" si="301"/>
        <v>0</v>
      </c>
      <c r="DD57" s="350">
        <f t="shared" si="301"/>
        <v>0</v>
      </c>
      <c r="DF57" s="184">
        <v>10</v>
      </c>
      <c r="DG57" s="792" t="s">
        <v>106</v>
      </c>
      <c r="DH57" s="792"/>
      <c r="DI57" s="350">
        <f t="shared" ref="DI57:DV57" si="302">SUM(DI15,DI36)</f>
        <v>61</v>
      </c>
      <c r="DJ57" s="350">
        <f t="shared" si="302"/>
        <v>18.3</v>
      </c>
      <c r="DK57" s="350">
        <f t="shared" si="302"/>
        <v>0</v>
      </c>
      <c r="DL57" s="350">
        <f t="shared" si="302"/>
        <v>61</v>
      </c>
      <c r="DM57" s="350">
        <f t="shared" si="302"/>
        <v>0</v>
      </c>
      <c r="DN57" s="350">
        <f t="shared" si="302"/>
        <v>0</v>
      </c>
      <c r="DO57" s="350">
        <f t="shared" si="302"/>
        <v>0</v>
      </c>
      <c r="DP57" s="350">
        <f t="shared" si="302"/>
        <v>0</v>
      </c>
      <c r="DQ57" s="350">
        <f t="shared" si="302"/>
        <v>0</v>
      </c>
      <c r="DR57" s="350">
        <f t="shared" si="302"/>
        <v>0</v>
      </c>
      <c r="DS57" s="350">
        <f t="shared" si="302"/>
        <v>0</v>
      </c>
      <c r="DT57" s="350">
        <f t="shared" si="302"/>
        <v>0</v>
      </c>
      <c r="DU57" s="350">
        <f t="shared" si="302"/>
        <v>0</v>
      </c>
      <c r="DV57" s="350">
        <f t="shared" si="302"/>
        <v>0</v>
      </c>
      <c r="DX57" s="184">
        <v>10</v>
      </c>
      <c r="DY57" s="792" t="s">
        <v>106</v>
      </c>
      <c r="DZ57" s="792"/>
      <c r="EA57" s="350">
        <f t="shared" ref="EA57:EN57" si="303">SUM(EA15,EA36)</f>
        <v>0</v>
      </c>
      <c r="EB57" s="350">
        <f t="shared" si="303"/>
        <v>0</v>
      </c>
      <c r="EC57" s="350">
        <f t="shared" si="303"/>
        <v>0</v>
      </c>
      <c r="ED57" s="350">
        <f t="shared" si="303"/>
        <v>0</v>
      </c>
      <c r="EE57" s="350">
        <f t="shared" si="303"/>
        <v>0</v>
      </c>
      <c r="EF57" s="350">
        <f t="shared" si="303"/>
        <v>0</v>
      </c>
      <c r="EG57" s="350">
        <f t="shared" si="303"/>
        <v>0</v>
      </c>
      <c r="EH57" s="350">
        <f t="shared" si="303"/>
        <v>0</v>
      </c>
      <c r="EI57" s="350">
        <f t="shared" si="303"/>
        <v>0</v>
      </c>
      <c r="EJ57" s="350">
        <f t="shared" si="303"/>
        <v>0</v>
      </c>
      <c r="EK57" s="350">
        <f t="shared" si="303"/>
        <v>0</v>
      </c>
      <c r="EL57" s="350">
        <f t="shared" si="303"/>
        <v>0</v>
      </c>
      <c r="EM57" s="350">
        <f t="shared" si="303"/>
        <v>0</v>
      </c>
      <c r="EN57" s="350">
        <f t="shared" si="303"/>
        <v>0</v>
      </c>
      <c r="EP57" s="184">
        <v>10</v>
      </c>
      <c r="EQ57" s="792" t="s">
        <v>106</v>
      </c>
      <c r="ER57" s="792"/>
      <c r="ES57" s="350">
        <f t="shared" ref="ES57:FF57" si="304">SUM(ES15,ES36)</f>
        <v>0</v>
      </c>
      <c r="ET57" s="350">
        <f t="shared" si="304"/>
        <v>0</v>
      </c>
      <c r="EU57" s="350">
        <f t="shared" si="304"/>
        <v>0</v>
      </c>
      <c r="EV57" s="350">
        <f t="shared" si="304"/>
        <v>0</v>
      </c>
      <c r="EW57" s="350">
        <f t="shared" si="304"/>
        <v>0</v>
      </c>
      <c r="EX57" s="350">
        <f t="shared" si="304"/>
        <v>0</v>
      </c>
      <c r="EY57" s="350">
        <f t="shared" si="304"/>
        <v>0</v>
      </c>
      <c r="EZ57" s="350">
        <f t="shared" si="304"/>
        <v>0</v>
      </c>
      <c r="FA57" s="350">
        <f t="shared" si="304"/>
        <v>0</v>
      </c>
      <c r="FB57" s="350">
        <f t="shared" si="304"/>
        <v>0</v>
      </c>
      <c r="FC57" s="350">
        <f t="shared" si="304"/>
        <v>0</v>
      </c>
      <c r="FD57" s="350">
        <f t="shared" si="304"/>
        <v>0</v>
      </c>
      <c r="FE57" s="350">
        <f t="shared" si="304"/>
        <v>0</v>
      </c>
      <c r="FF57" s="350">
        <f t="shared" si="304"/>
        <v>0</v>
      </c>
      <c r="FH57" s="184">
        <v>10</v>
      </c>
      <c r="FI57" s="792" t="s">
        <v>106</v>
      </c>
      <c r="FJ57" s="792"/>
      <c r="FK57" s="350">
        <f t="shared" ref="FK57:FX57" si="305">SUM(FK15,FK36)</f>
        <v>101</v>
      </c>
      <c r="FL57" s="350">
        <f t="shared" si="305"/>
        <v>31</v>
      </c>
      <c r="FM57" s="350">
        <f t="shared" si="305"/>
        <v>0</v>
      </c>
      <c r="FN57" s="350">
        <f>SUM(FN70,FN36)</f>
        <v>101</v>
      </c>
      <c r="FO57" s="350">
        <f>SUM(FO15,FO36)</f>
        <v>0</v>
      </c>
      <c r="FP57" s="350">
        <f t="shared" si="305"/>
        <v>0</v>
      </c>
      <c r="FQ57" s="350">
        <f t="shared" si="305"/>
        <v>0</v>
      </c>
      <c r="FR57" s="350">
        <f t="shared" si="305"/>
        <v>0</v>
      </c>
      <c r="FS57" s="350">
        <f t="shared" si="305"/>
        <v>0</v>
      </c>
      <c r="FT57" s="350">
        <f t="shared" si="305"/>
        <v>0</v>
      </c>
      <c r="FU57" s="350">
        <f t="shared" si="305"/>
        <v>0</v>
      </c>
      <c r="FV57" s="350">
        <f t="shared" si="305"/>
        <v>0</v>
      </c>
      <c r="FW57" s="350">
        <f t="shared" si="305"/>
        <v>0</v>
      </c>
      <c r="FX57" s="350">
        <f t="shared" si="305"/>
        <v>0</v>
      </c>
      <c r="FZ57" s="184">
        <v>10</v>
      </c>
      <c r="GA57" s="792" t="s">
        <v>106</v>
      </c>
      <c r="GB57" s="792"/>
      <c r="GC57" s="350">
        <f t="shared" ref="GC57:GP57" si="306">SUM(GC15,GC36)</f>
        <v>0</v>
      </c>
      <c r="GD57" s="350">
        <f t="shared" si="306"/>
        <v>0</v>
      </c>
      <c r="GE57" s="350">
        <f t="shared" si="306"/>
        <v>0</v>
      </c>
      <c r="GF57" s="350">
        <f t="shared" si="306"/>
        <v>0</v>
      </c>
      <c r="GG57" s="350">
        <f t="shared" si="306"/>
        <v>0</v>
      </c>
      <c r="GH57" s="350">
        <f t="shared" si="306"/>
        <v>0</v>
      </c>
      <c r="GI57" s="350">
        <f t="shared" si="306"/>
        <v>0</v>
      </c>
      <c r="GJ57" s="350">
        <f t="shared" si="306"/>
        <v>0</v>
      </c>
      <c r="GK57" s="350">
        <f t="shared" si="306"/>
        <v>0</v>
      </c>
      <c r="GL57" s="350">
        <f t="shared" si="306"/>
        <v>0</v>
      </c>
      <c r="GM57" s="350">
        <f t="shared" si="306"/>
        <v>0</v>
      </c>
      <c r="GN57" s="350">
        <f t="shared" si="306"/>
        <v>0</v>
      </c>
      <c r="GO57" s="350">
        <f t="shared" si="306"/>
        <v>0</v>
      </c>
      <c r="GP57" s="350">
        <f t="shared" si="306"/>
        <v>0</v>
      </c>
      <c r="GR57" s="184">
        <v>10</v>
      </c>
      <c r="GS57" s="792" t="s">
        <v>106</v>
      </c>
      <c r="GT57" s="792"/>
      <c r="GU57" s="350">
        <f t="shared" ref="GU57:HH57" si="307">SUM(GU15,GU36)</f>
        <v>0</v>
      </c>
      <c r="GV57" s="350">
        <f t="shared" si="307"/>
        <v>0</v>
      </c>
      <c r="GW57" s="350">
        <f t="shared" si="307"/>
        <v>0</v>
      </c>
      <c r="GX57" s="350">
        <f t="shared" si="307"/>
        <v>0</v>
      </c>
      <c r="GY57" s="350">
        <f t="shared" si="307"/>
        <v>0</v>
      </c>
      <c r="GZ57" s="350">
        <f t="shared" si="307"/>
        <v>0</v>
      </c>
      <c r="HA57" s="350">
        <f t="shared" si="307"/>
        <v>0</v>
      </c>
      <c r="HB57" s="350">
        <f t="shared" si="307"/>
        <v>0</v>
      </c>
      <c r="HC57" s="350">
        <f t="shared" si="307"/>
        <v>0</v>
      </c>
      <c r="HD57" s="350">
        <f t="shared" si="307"/>
        <v>0</v>
      </c>
      <c r="HE57" s="350">
        <f t="shared" si="307"/>
        <v>0</v>
      </c>
      <c r="HF57" s="350">
        <f t="shared" si="307"/>
        <v>0</v>
      </c>
      <c r="HG57" s="350">
        <f t="shared" si="307"/>
        <v>0</v>
      </c>
      <c r="HH57" s="350">
        <f t="shared" si="307"/>
        <v>0</v>
      </c>
      <c r="HJ57" s="184">
        <v>10</v>
      </c>
      <c r="HK57" s="792" t="s">
        <v>106</v>
      </c>
      <c r="HL57" s="792"/>
      <c r="HM57" s="350">
        <f t="shared" ref="HM57:HZ57" si="308">SUM(HM15,HM36)</f>
        <v>0</v>
      </c>
      <c r="HN57" s="350">
        <f t="shared" si="308"/>
        <v>0</v>
      </c>
      <c r="HO57" s="350">
        <f t="shared" si="308"/>
        <v>0</v>
      </c>
      <c r="HP57" s="350">
        <f t="shared" si="308"/>
        <v>0</v>
      </c>
      <c r="HQ57" s="350">
        <f t="shared" si="308"/>
        <v>0</v>
      </c>
      <c r="HR57" s="350">
        <f t="shared" si="308"/>
        <v>0</v>
      </c>
      <c r="HS57" s="350">
        <f t="shared" si="308"/>
        <v>0</v>
      </c>
      <c r="HT57" s="350">
        <f t="shared" si="308"/>
        <v>0</v>
      </c>
      <c r="HU57" s="350">
        <f t="shared" si="308"/>
        <v>0</v>
      </c>
      <c r="HV57" s="350">
        <f t="shared" si="308"/>
        <v>0</v>
      </c>
      <c r="HW57" s="350">
        <f t="shared" si="308"/>
        <v>0</v>
      </c>
      <c r="HX57" s="350">
        <f t="shared" si="308"/>
        <v>0</v>
      </c>
      <c r="HY57" s="350">
        <f t="shared" si="308"/>
        <v>0</v>
      </c>
      <c r="HZ57" s="350">
        <f t="shared" si="308"/>
        <v>0</v>
      </c>
      <c r="IB57" s="184">
        <v>10</v>
      </c>
      <c r="IC57" s="792" t="s">
        <v>106</v>
      </c>
      <c r="ID57" s="792"/>
      <c r="IE57" s="350">
        <f t="shared" ref="IE57:IR57" si="309">SUM(IE15,IE36)</f>
        <v>0</v>
      </c>
      <c r="IF57" s="350">
        <f t="shared" si="309"/>
        <v>0</v>
      </c>
      <c r="IG57" s="350">
        <f t="shared" si="309"/>
        <v>0</v>
      </c>
      <c r="IH57" s="350">
        <f t="shared" si="309"/>
        <v>0</v>
      </c>
      <c r="II57" s="350">
        <f t="shared" si="309"/>
        <v>0</v>
      </c>
      <c r="IJ57" s="350">
        <f t="shared" si="309"/>
        <v>0</v>
      </c>
      <c r="IK57" s="350">
        <f t="shared" si="309"/>
        <v>0</v>
      </c>
      <c r="IL57" s="350">
        <f t="shared" si="309"/>
        <v>0</v>
      </c>
      <c r="IM57" s="350">
        <f t="shared" si="309"/>
        <v>0</v>
      </c>
      <c r="IN57" s="350">
        <f t="shared" si="309"/>
        <v>0</v>
      </c>
      <c r="IO57" s="350">
        <f t="shared" si="309"/>
        <v>0</v>
      </c>
      <c r="IP57" s="350">
        <f t="shared" si="309"/>
        <v>0</v>
      </c>
      <c r="IQ57" s="350">
        <f t="shared" si="309"/>
        <v>0</v>
      </c>
      <c r="IR57" s="350">
        <f t="shared" si="309"/>
        <v>0</v>
      </c>
      <c r="IT57" s="184">
        <v>10</v>
      </c>
      <c r="IU57" s="792" t="s">
        <v>106</v>
      </c>
      <c r="IV57" s="792"/>
      <c r="IW57" s="350">
        <f t="shared" ref="IW57:JJ57" si="310">SUM(IW15,IW36)</f>
        <v>42</v>
      </c>
      <c r="IX57" s="350">
        <f t="shared" si="310"/>
        <v>12.6</v>
      </c>
      <c r="IY57" s="350">
        <f t="shared" si="310"/>
        <v>0</v>
      </c>
      <c r="IZ57" s="350">
        <f t="shared" si="310"/>
        <v>42</v>
      </c>
      <c r="JA57" s="350">
        <f t="shared" si="310"/>
        <v>0</v>
      </c>
      <c r="JB57" s="350">
        <f t="shared" si="310"/>
        <v>0</v>
      </c>
      <c r="JC57" s="350">
        <f t="shared" si="310"/>
        <v>0</v>
      </c>
      <c r="JD57" s="350">
        <f t="shared" si="310"/>
        <v>0</v>
      </c>
      <c r="JE57" s="350">
        <f t="shared" si="310"/>
        <v>0</v>
      </c>
      <c r="JF57" s="350">
        <f t="shared" si="310"/>
        <v>0</v>
      </c>
      <c r="JG57" s="350">
        <f t="shared" si="310"/>
        <v>0</v>
      </c>
      <c r="JH57" s="350">
        <f t="shared" si="310"/>
        <v>0</v>
      </c>
      <c r="JI57" s="350">
        <f t="shared" si="310"/>
        <v>0</v>
      </c>
      <c r="JJ57" s="350">
        <f t="shared" si="310"/>
        <v>0</v>
      </c>
      <c r="JL57" s="184">
        <v>10</v>
      </c>
      <c r="JM57" s="792" t="s">
        <v>106</v>
      </c>
      <c r="JN57" s="792"/>
      <c r="JO57" s="350">
        <f t="shared" ref="JO57:KB57" si="311">SUM(JO15,JO36)</f>
        <v>276</v>
      </c>
      <c r="JP57" s="350">
        <f t="shared" si="311"/>
        <v>83.5</v>
      </c>
      <c r="JQ57" s="350">
        <f t="shared" si="311"/>
        <v>0</v>
      </c>
      <c r="JR57" s="350">
        <f t="shared" si="311"/>
        <v>276</v>
      </c>
      <c r="JS57" s="350">
        <f t="shared" si="311"/>
        <v>0</v>
      </c>
      <c r="JT57" s="350">
        <f t="shared" si="311"/>
        <v>0</v>
      </c>
      <c r="JU57" s="350">
        <f t="shared" si="311"/>
        <v>0</v>
      </c>
      <c r="JV57" s="350">
        <f t="shared" si="311"/>
        <v>0</v>
      </c>
      <c r="JW57" s="350">
        <f t="shared" si="311"/>
        <v>0</v>
      </c>
      <c r="JX57" s="350">
        <f t="shared" si="311"/>
        <v>0</v>
      </c>
      <c r="JY57" s="350">
        <f t="shared" si="311"/>
        <v>0</v>
      </c>
      <c r="JZ57" s="350">
        <f t="shared" si="311"/>
        <v>0</v>
      </c>
      <c r="KA57" s="350">
        <f t="shared" si="311"/>
        <v>0</v>
      </c>
      <c r="KB57" s="350">
        <f t="shared" si="311"/>
        <v>0</v>
      </c>
    </row>
    <row r="58" spans="2:288" s="234" customFormat="1" ht="27" customHeight="1">
      <c r="B58" s="184">
        <v>11</v>
      </c>
      <c r="C58" s="791" t="s">
        <v>107</v>
      </c>
      <c r="D58" s="791"/>
      <c r="E58" s="350">
        <f t="shared" ref="E58:R58" si="312">SUM(E16,E37)</f>
        <v>14</v>
      </c>
      <c r="F58" s="350">
        <f t="shared" si="312"/>
        <v>7</v>
      </c>
      <c r="G58" s="350">
        <f t="shared" si="312"/>
        <v>0</v>
      </c>
      <c r="H58" s="350">
        <f t="shared" si="312"/>
        <v>10</v>
      </c>
      <c r="I58" s="350">
        <f t="shared" si="312"/>
        <v>2</v>
      </c>
      <c r="J58" s="350">
        <f t="shared" si="312"/>
        <v>0</v>
      </c>
      <c r="K58" s="350">
        <f t="shared" si="312"/>
        <v>0</v>
      </c>
      <c r="L58" s="350">
        <f t="shared" si="312"/>
        <v>2</v>
      </c>
      <c r="M58" s="350">
        <f t="shared" si="312"/>
        <v>0</v>
      </c>
      <c r="N58" s="350">
        <f t="shared" si="312"/>
        <v>0</v>
      </c>
      <c r="O58" s="350">
        <f t="shared" si="312"/>
        <v>0</v>
      </c>
      <c r="P58" s="350">
        <f t="shared" si="312"/>
        <v>0</v>
      </c>
      <c r="Q58" s="350">
        <f t="shared" si="312"/>
        <v>0</v>
      </c>
      <c r="R58" s="350">
        <f t="shared" si="312"/>
        <v>982</v>
      </c>
      <c r="T58" s="184">
        <v>11</v>
      </c>
      <c r="U58" s="791" t="s">
        <v>107</v>
      </c>
      <c r="V58" s="791"/>
      <c r="W58" s="350">
        <f t="shared" ref="W58:AJ58" si="313">SUM(W16,W37)</f>
        <v>8</v>
      </c>
      <c r="X58" s="350">
        <f t="shared" si="313"/>
        <v>4</v>
      </c>
      <c r="Y58" s="350">
        <f t="shared" si="313"/>
        <v>0</v>
      </c>
      <c r="Z58" s="350">
        <f t="shared" si="313"/>
        <v>7</v>
      </c>
      <c r="AA58" s="350">
        <f t="shared" si="313"/>
        <v>1</v>
      </c>
      <c r="AB58" s="350">
        <f t="shared" si="313"/>
        <v>0</v>
      </c>
      <c r="AC58" s="350">
        <f t="shared" si="313"/>
        <v>0</v>
      </c>
      <c r="AD58" s="350">
        <f t="shared" si="313"/>
        <v>0</v>
      </c>
      <c r="AE58" s="350">
        <f t="shared" si="313"/>
        <v>0</v>
      </c>
      <c r="AF58" s="350">
        <f t="shared" si="313"/>
        <v>0</v>
      </c>
      <c r="AG58" s="350">
        <f t="shared" si="313"/>
        <v>0</v>
      </c>
      <c r="AH58" s="350">
        <f t="shared" si="313"/>
        <v>0</v>
      </c>
      <c r="AI58" s="350">
        <f t="shared" si="313"/>
        <v>0</v>
      </c>
      <c r="AJ58" s="350">
        <f t="shared" si="313"/>
        <v>0</v>
      </c>
      <c r="AL58" s="184">
        <v>11</v>
      </c>
      <c r="AM58" s="791" t="s">
        <v>107</v>
      </c>
      <c r="AN58" s="791"/>
      <c r="AO58" s="350">
        <f t="shared" ref="AO58:BB58" si="314">SUM(AO16,AO37)</f>
        <v>2</v>
      </c>
      <c r="AP58" s="350">
        <f t="shared" si="314"/>
        <v>1.5</v>
      </c>
      <c r="AQ58" s="350">
        <f t="shared" si="314"/>
        <v>0</v>
      </c>
      <c r="AR58" s="350">
        <f t="shared" si="314"/>
        <v>1</v>
      </c>
      <c r="AS58" s="350">
        <f t="shared" si="314"/>
        <v>1</v>
      </c>
      <c r="AT58" s="350">
        <f t="shared" si="314"/>
        <v>0</v>
      </c>
      <c r="AU58" s="350">
        <f t="shared" si="314"/>
        <v>0</v>
      </c>
      <c r="AV58" s="350">
        <f t="shared" si="314"/>
        <v>0</v>
      </c>
      <c r="AW58" s="350">
        <f t="shared" si="314"/>
        <v>0</v>
      </c>
      <c r="AX58" s="350">
        <f t="shared" si="314"/>
        <v>0</v>
      </c>
      <c r="AY58" s="350">
        <f t="shared" si="314"/>
        <v>0</v>
      </c>
      <c r="AZ58" s="350">
        <f t="shared" si="314"/>
        <v>0</v>
      </c>
      <c r="BA58" s="350">
        <f t="shared" si="314"/>
        <v>0</v>
      </c>
      <c r="BB58" s="350">
        <f t="shared" si="314"/>
        <v>0</v>
      </c>
      <c r="BD58" s="184">
        <v>11</v>
      </c>
      <c r="BE58" s="791" t="s">
        <v>107</v>
      </c>
      <c r="BF58" s="791"/>
      <c r="BG58" s="350">
        <f t="shared" ref="BG58:BT58" si="315">SUM(BG16,BG37)</f>
        <v>0</v>
      </c>
      <c r="BH58" s="350">
        <f t="shared" si="315"/>
        <v>0</v>
      </c>
      <c r="BI58" s="350">
        <f t="shared" si="315"/>
        <v>0</v>
      </c>
      <c r="BJ58" s="350">
        <f t="shared" si="315"/>
        <v>0</v>
      </c>
      <c r="BK58" s="350">
        <f t="shared" si="315"/>
        <v>0</v>
      </c>
      <c r="BL58" s="350">
        <f t="shared" si="315"/>
        <v>0</v>
      </c>
      <c r="BM58" s="350">
        <f t="shared" si="315"/>
        <v>0</v>
      </c>
      <c r="BN58" s="350">
        <f t="shared" si="315"/>
        <v>0</v>
      </c>
      <c r="BO58" s="350">
        <f t="shared" si="315"/>
        <v>0</v>
      </c>
      <c r="BP58" s="350">
        <f t="shared" si="315"/>
        <v>0</v>
      </c>
      <c r="BQ58" s="350">
        <f t="shared" si="315"/>
        <v>0</v>
      </c>
      <c r="BR58" s="350">
        <f t="shared" si="315"/>
        <v>0</v>
      </c>
      <c r="BS58" s="350">
        <f t="shared" si="315"/>
        <v>0</v>
      </c>
      <c r="BT58" s="350">
        <f t="shared" si="315"/>
        <v>0</v>
      </c>
      <c r="BV58" s="184">
        <v>11</v>
      </c>
      <c r="BW58" s="791" t="s">
        <v>107</v>
      </c>
      <c r="BX58" s="791"/>
      <c r="BY58" s="350">
        <f t="shared" ref="BY58:CL58" si="316">SUM(BY16,BY37)</f>
        <v>15</v>
      </c>
      <c r="BZ58" s="350">
        <f t="shared" si="316"/>
        <v>8.5</v>
      </c>
      <c r="CA58" s="350">
        <f t="shared" si="316"/>
        <v>0</v>
      </c>
      <c r="CB58" s="350">
        <f t="shared" si="316"/>
        <v>10</v>
      </c>
      <c r="CC58" s="350">
        <f t="shared" si="316"/>
        <v>0</v>
      </c>
      <c r="CD58" s="350">
        <f t="shared" si="316"/>
        <v>0</v>
      </c>
      <c r="CE58" s="350">
        <f t="shared" si="316"/>
        <v>1</v>
      </c>
      <c r="CF58" s="350">
        <f t="shared" si="316"/>
        <v>4</v>
      </c>
      <c r="CG58" s="350">
        <f t="shared" si="316"/>
        <v>0</v>
      </c>
      <c r="CH58" s="350">
        <f t="shared" si="316"/>
        <v>0</v>
      </c>
      <c r="CI58" s="350">
        <f t="shared" si="316"/>
        <v>0</v>
      </c>
      <c r="CJ58" s="350">
        <f t="shared" si="316"/>
        <v>0</v>
      </c>
      <c r="CK58" s="350">
        <f t="shared" si="316"/>
        <v>0</v>
      </c>
      <c r="CL58" s="350">
        <f t="shared" si="316"/>
        <v>0</v>
      </c>
      <c r="CN58" s="184">
        <v>11</v>
      </c>
      <c r="CO58" s="791" t="s">
        <v>107</v>
      </c>
      <c r="CP58" s="791"/>
      <c r="CQ58" s="350">
        <f t="shared" ref="CQ58:DD58" si="317">SUM(CQ16,CQ37)</f>
        <v>33</v>
      </c>
      <c r="CR58" s="350">
        <f t="shared" si="317"/>
        <v>9.3000000000000007</v>
      </c>
      <c r="CS58" s="350">
        <f t="shared" si="317"/>
        <v>0</v>
      </c>
      <c r="CT58" s="350">
        <f t="shared" si="317"/>
        <v>31</v>
      </c>
      <c r="CU58" s="350">
        <f t="shared" si="317"/>
        <v>1</v>
      </c>
      <c r="CV58" s="350">
        <f t="shared" si="317"/>
        <v>0</v>
      </c>
      <c r="CW58" s="350">
        <f t="shared" si="317"/>
        <v>1</v>
      </c>
      <c r="CX58" s="350">
        <f t="shared" si="317"/>
        <v>0</v>
      </c>
      <c r="CY58" s="350">
        <f t="shared" si="317"/>
        <v>0</v>
      </c>
      <c r="CZ58" s="350">
        <f t="shared" si="317"/>
        <v>0</v>
      </c>
      <c r="DA58" s="350">
        <f t="shared" si="317"/>
        <v>0</v>
      </c>
      <c r="DB58" s="350">
        <f t="shared" si="317"/>
        <v>0</v>
      </c>
      <c r="DC58" s="350">
        <f t="shared" si="317"/>
        <v>0</v>
      </c>
      <c r="DD58" s="350">
        <f t="shared" si="317"/>
        <v>0</v>
      </c>
      <c r="DF58" s="184">
        <v>11</v>
      </c>
      <c r="DG58" s="791" t="s">
        <v>107</v>
      </c>
      <c r="DH58" s="791"/>
      <c r="DI58" s="350">
        <f t="shared" ref="DI58:DV58" si="318">SUM(DI16,DI37)</f>
        <v>26</v>
      </c>
      <c r="DJ58" s="350">
        <f t="shared" si="318"/>
        <v>7.8</v>
      </c>
      <c r="DK58" s="350">
        <f t="shared" si="318"/>
        <v>0</v>
      </c>
      <c r="DL58" s="350">
        <f t="shared" si="318"/>
        <v>24</v>
      </c>
      <c r="DM58" s="350">
        <f t="shared" si="318"/>
        <v>2</v>
      </c>
      <c r="DN58" s="350">
        <f t="shared" si="318"/>
        <v>0</v>
      </c>
      <c r="DO58" s="350">
        <f t="shared" si="318"/>
        <v>0</v>
      </c>
      <c r="DP58" s="350">
        <f t="shared" si="318"/>
        <v>0</v>
      </c>
      <c r="DQ58" s="350">
        <f t="shared" si="318"/>
        <v>0</v>
      </c>
      <c r="DR58" s="350">
        <f t="shared" si="318"/>
        <v>0</v>
      </c>
      <c r="DS58" s="350">
        <f t="shared" si="318"/>
        <v>0</v>
      </c>
      <c r="DT58" s="350">
        <f t="shared" si="318"/>
        <v>0</v>
      </c>
      <c r="DU58" s="350">
        <f t="shared" si="318"/>
        <v>0</v>
      </c>
      <c r="DV58" s="350">
        <f t="shared" si="318"/>
        <v>0</v>
      </c>
      <c r="DX58" s="184">
        <v>11</v>
      </c>
      <c r="DY58" s="791" t="s">
        <v>107</v>
      </c>
      <c r="DZ58" s="791"/>
      <c r="EA58" s="350">
        <f t="shared" ref="EA58:EN58" si="319">SUM(EA16,EA37)</f>
        <v>70</v>
      </c>
      <c r="EB58" s="350">
        <f t="shared" si="319"/>
        <v>21.4</v>
      </c>
      <c r="EC58" s="350">
        <f t="shared" si="319"/>
        <v>0</v>
      </c>
      <c r="ED58" s="350">
        <f t="shared" si="319"/>
        <v>63</v>
      </c>
      <c r="EE58" s="350">
        <f t="shared" si="319"/>
        <v>6</v>
      </c>
      <c r="EF58" s="350">
        <f t="shared" si="319"/>
        <v>0</v>
      </c>
      <c r="EG58" s="350">
        <f t="shared" si="319"/>
        <v>0</v>
      </c>
      <c r="EH58" s="350">
        <f t="shared" si="319"/>
        <v>0</v>
      </c>
      <c r="EI58" s="350">
        <f t="shared" si="319"/>
        <v>0</v>
      </c>
      <c r="EJ58" s="350">
        <f t="shared" si="319"/>
        <v>0</v>
      </c>
      <c r="EK58" s="350">
        <f t="shared" si="319"/>
        <v>0</v>
      </c>
      <c r="EL58" s="350">
        <f t="shared" si="319"/>
        <v>0</v>
      </c>
      <c r="EM58" s="350">
        <f t="shared" si="319"/>
        <v>1</v>
      </c>
      <c r="EN58" s="350">
        <f t="shared" si="319"/>
        <v>0</v>
      </c>
      <c r="EP58" s="184">
        <v>11</v>
      </c>
      <c r="EQ58" s="791" t="s">
        <v>107</v>
      </c>
      <c r="ER58" s="791"/>
      <c r="ES58" s="350">
        <f t="shared" ref="ES58:FF58" si="320">SUM(ES16,ES37)</f>
        <v>56</v>
      </c>
      <c r="ET58" s="350">
        <f t="shared" si="320"/>
        <v>24.2</v>
      </c>
      <c r="EU58" s="350">
        <f t="shared" si="320"/>
        <v>0</v>
      </c>
      <c r="EV58" s="350">
        <f t="shared" si="320"/>
        <v>53</v>
      </c>
      <c r="EW58" s="350">
        <f t="shared" si="320"/>
        <v>3</v>
      </c>
      <c r="EX58" s="350">
        <f t="shared" si="320"/>
        <v>0</v>
      </c>
      <c r="EY58" s="350">
        <f t="shared" si="320"/>
        <v>0</v>
      </c>
      <c r="EZ58" s="350">
        <f t="shared" si="320"/>
        <v>0</v>
      </c>
      <c r="FA58" s="350">
        <f t="shared" si="320"/>
        <v>0</v>
      </c>
      <c r="FB58" s="350">
        <f t="shared" si="320"/>
        <v>0</v>
      </c>
      <c r="FC58" s="350">
        <f t="shared" si="320"/>
        <v>0</v>
      </c>
      <c r="FD58" s="350">
        <f t="shared" si="320"/>
        <v>0</v>
      </c>
      <c r="FE58" s="350">
        <f t="shared" si="320"/>
        <v>0</v>
      </c>
      <c r="FF58" s="350">
        <f t="shared" si="320"/>
        <v>0</v>
      </c>
      <c r="FH58" s="184">
        <v>11</v>
      </c>
      <c r="FI58" s="791" t="s">
        <v>107</v>
      </c>
      <c r="FJ58" s="791"/>
      <c r="FK58" s="350">
        <f t="shared" ref="FK58:FX58" si="321">SUM(FK16,FK37)</f>
        <v>17</v>
      </c>
      <c r="FL58" s="350">
        <f t="shared" si="321"/>
        <v>2.375</v>
      </c>
      <c r="FM58" s="350">
        <f t="shared" si="321"/>
        <v>0</v>
      </c>
      <c r="FN58" s="350">
        <f t="shared" si="321"/>
        <v>17</v>
      </c>
      <c r="FO58" s="350">
        <f t="shared" si="321"/>
        <v>0</v>
      </c>
      <c r="FP58" s="350">
        <f t="shared" si="321"/>
        <v>0</v>
      </c>
      <c r="FQ58" s="350">
        <f t="shared" si="321"/>
        <v>0</v>
      </c>
      <c r="FR58" s="350">
        <f t="shared" si="321"/>
        <v>0</v>
      </c>
      <c r="FS58" s="350">
        <f t="shared" si="321"/>
        <v>0</v>
      </c>
      <c r="FT58" s="350">
        <f t="shared" si="321"/>
        <v>0</v>
      </c>
      <c r="FU58" s="350">
        <f t="shared" si="321"/>
        <v>0</v>
      </c>
      <c r="FV58" s="350">
        <f t="shared" si="321"/>
        <v>0</v>
      </c>
      <c r="FW58" s="350">
        <f t="shared" si="321"/>
        <v>0</v>
      </c>
      <c r="FX58" s="350">
        <f t="shared" si="321"/>
        <v>0</v>
      </c>
      <c r="FZ58" s="184">
        <v>11</v>
      </c>
      <c r="GA58" s="791" t="s">
        <v>107</v>
      </c>
      <c r="GB58" s="791"/>
      <c r="GC58" s="350">
        <f t="shared" ref="GC58:GP58" si="322">SUM(GC16,GC37)</f>
        <v>16</v>
      </c>
      <c r="GD58" s="350">
        <f t="shared" si="322"/>
        <v>4</v>
      </c>
      <c r="GE58" s="350">
        <f t="shared" si="322"/>
        <v>0</v>
      </c>
      <c r="GF58" s="350">
        <f t="shared" si="322"/>
        <v>16</v>
      </c>
      <c r="GG58" s="350">
        <f t="shared" si="322"/>
        <v>0</v>
      </c>
      <c r="GH58" s="350">
        <f t="shared" si="322"/>
        <v>0</v>
      </c>
      <c r="GI58" s="350">
        <f t="shared" si="322"/>
        <v>0</v>
      </c>
      <c r="GJ58" s="350">
        <f t="shared" si="322"/>
        <v>0</v>
      </c>
      <c r="GK58" s="350">
        <f t="shared" si="322"/>
        <v>0</v>
      </c>
      <c r="GL58" s="350">
        <f t="shared" si="322"/>
        <v>0</v>
      </c>
      <c r="GM58" s="350">
        <f t="shared" si="322"/>
        <v>0</v>
      </c>
      <c r="GN58" s="350">
        <f t="shared" si="322"/>
        <v>0</v>
      </c>
      <c r="GO58" s="350">
        <f t="shared" si="322"/>
        <v>0</v>
      </c>
      <c r="GP58" s="350">
        <f t="shared" si="322"/>
        <v>0</v>
      </c>
      <c r="GR58" s="184">
        <v>11</v>
      </c>
      <c r="GS58" s="791" t="s">
        <v>107</v>
      </c>
      <c r="GT58" s="791"/>
      <c r="GU58" s="350">
        <f t="shared" ref="GU58:HH58" si="323">SUM(GU16,GU37)</f>
        <v>37</v>
      </c>
      <c r="GV58" s="350">
        <f t="shared" si="323"/>
        <v>7.3</v>
      </c>
      <c r="GW58" s="350">
        <f t="shared" si="323"/>
        <v>0</v>
      </c>
      <c r="GX58" s="350">
        <f t="shared" si="323"/>
        <v>28</v>
      </c>
      <c r="GY58" s="350">
        <f t="shared" si="323"/>
        <v>9</v>
      </c>
      <c r="GZ58" s="350">
        <f t="shared" si="323"/>
        <v>0</v>
      </c>
      <c r="HA58" s="350">
        <f t="shared" si="323"/>
        <v>0</v>
      </c>
      <c r="HB58" s="350">
        <f t="shared" si="323"/>
        <v>0</v>
      </c>
      <c r="HC58" s="350">
        <f t="shared" si="323"/>
        <v>0</v>
      </c>
      <c r="HD58" s="350">
        <f t="shared" si="323"/>
        <v>0</v>
      </c>
      <c r="HE58" s="350">
        <f t="shared" si="323"/>
        <v>0</v>
      </c>
      <c r="HF58" s="350">
        <f t="shared" si="323"/>
        <v>0</v>
      </c>
      <c r="HG58" s="350">
        <f t="shared" si="323"/>
        <v>0</v>
      </c>
      <c r="HH58" s="350">
        <f t="shared" si="323"/>
        <v>0</v>
      </c>
      <c r="HJ58" s="184">
        <v>11</v>
      </c>
      <c r="HK58" s="791" t="s">
        <v>107</v>
      </c>
      <c r="HL58" s="791"/>
      <c r="HM58" s="350" t="e">
        <f t="shared" ref="HM58:HZ58" si="324">SUM(HM16,HM37)</f>
        <v>#REF!</v>
      </c>
      <c r="HN58" s="350" t="e">
        <f t="shared" si="324"/>
        <v>#REF!</v>
      </c>
      <c r="HO58" s="350" t="e">
        <f t="shared" si="324"/>
        <v>#REF!</v>
      </c>
      <c r="HP58" s="350" t="e">
        <f t="shared" si="324"/>
        <v>#REF!</v>
      </c>
      <c r="HQ58" s="350" t="e">
        <f t="shared" si="324"/>
        <v>#REF!</v>
      </c>
      <c r="HR58" s="350" t="e">
        <f t="shared" si="324"/>
        <v>#REF!</v>
      </c>
      <c r="HS58" s="350" t="e">
        <f t="shared" si="324"/>
        <v>#REF!</v>
      </c>
      <c r="HT58" s="350" t="e">
        <f t="shared" si="324"/>
        <v>#REF!</v>
      </c>
      <c r="HU58" s="350" t="e">
        <f t="shared" si="324"/>
        <v>#REF!</v>
      </c>
      <c r="HV58" s="350" t="e">
        <f t="shared" si="324"/>
        <v>#REF!</v>
      </c>
      <c r="HW58" s="350" t="e">
        <f t="shared" si="324"/>
        <v>#REF!</v>
      </c>
      <c r="HX58" s="350" t="e">
        <f t="shared" si="324"/>
        <v>#REF!</v>
      </c>
      <c r="HY58" s="350" t="e">
        <f t="shared" si="324"/>
        <v>#REF!</v>
      </c>
      <c r="HZ58" s="350" t="e">
        <f t="shared" si="324"/>
        <v>#REF!</v>
      </c>
      <c r="IB58" s="184">
        <v>11</v>
      </c>
      <c r="IC58" s="791" t="s">
        <v>107</v>
      </c>
      <c r="ID58" s="791"/>
      <c r="IE58" s="350">
        <f t="shared" ref="IE58:IR58" si="325">SUM(IE16,IE37)</f>
        <v>30</v>
      </c>
      <c r="IF58" s="350">
        <f t="shared" si="325"/>
        <v>15</v>
      </c>
      <c r="IG58" s="350">
        <f t="shared" si="325"/>
        <v>0</v>
      </c>
      <c r="IH58" s="350">
        <f t="shared" si="325"/>
        <v>30</v>
      </c>
      <c r="II58" s="350">
        <f t="shared" si="325"/>
        <v>0</v>
      </c>
      <c r="IJ58" s="350">
        <f t="shared" si="325"/>
        <v>0</v>
      </c>
      <c r="IK58" s="350">
        <f t="shared" si="325"/>
        <v>0</v>
      </c>
      <c r="IL58" s="350">
        <f t="shared" si="325"/>
        <v>0</v>
      </c>
      <c r="IM58" s="350">
        <f t="shared" si="325"/>
        <v>0</v>
      </c>
      <c r="IN58" s="350">
        <f t="shared" si="325"/>
        <v>0</v>
      </c>
      <c r="IO58" s="350">
        <f t="shared" si="325"/>
        <v>0</v>
      </c>
      <c r="IP58" s="350">
        <f t="shared" si="325"/>
        <v>0</v>
      </c>
      <c r="IQ58" s="350">
        <f t="shared" si="325"/>
        <v>0</v>
      </c>
      <c r="IR58" s="350">
        <f t="shared" si="325"/>
        <v>0</v>
      </c>
      <c r="IT58" s="184">
        <v>11</v>
      </c>
      <c r="IU58" s="791" t="s">
        <v>107</v>
      </c>
      <c r="IV58" s="791"/>
      <c r="IW58" s="350">
        <f t="shared" ref="IW58:JJ58" si="326">SUM(IW16,IW37)</f>
        <v>30</v>
      </c>
      <c r="IX58" s="350">
        <f t="shared" si="326"/>
        <v>15</v>
      </c>
      <c r="IY58" s="350">
        <f t="shared" si="326"/>
        <v>0</v>
      </c>
      <c r="IZ58" s="350">
        <f t="shared" si="326"/>
        <v>24</v>
      </c>
      <c r="JA58" s="350">
        <f t="shared" si="326"/>
        <v>5</v>
      </c>
      <c r="JB58" s="350">
        <f t="shared" si="326"/>
        <v>0</v>
      </c>
      <c r="JC58" s="350">
        <f t="shared" si="326"/>
        <v>0</v>
      </c>
      <c r="JD58" s="350">
        <f t="shared" si="326"/>
        <v>0</v>
      </c>
      <c r="JE58" s="350">
        <f t="shared" si="326"/>
        <v>0</v>
      </c>
      <c r="JF58" s="350">
        <f t="shared" si="326"/>
        <v>1</v>
      </c>
      <c r="JG58" s="350">
        <f t="shared" si="326"/>
        <v>0</v>
      </c>
      <c r="JH58" s="350">
        <f t="shared" si="326"/>
        <v>0</v>
      </c>
      <c r="JI58" s="350">
        <f t="shared" si="326"/>
        <v>0</v>
      </c>
      <c r="JJ58" s="350">
        <f t="shared" si="326"/>
        <v>1257</v>
      </c>
      <c r="JL58" s="184">
        <v>11</v>
      </c>
      <c r="JM58" s="791" t="s">
        <v>107</v>
      </c>
      <c r="JN58" s="791"/>
      <c r="JO58" s="350" t="e">
        <f t="shared" ref="JO58:KB58" si="327">SUM(JO16,JO37)</f>
        <v>#REF!</v>
      </c>
      <c r="JP58" s="350" t="e">
        <f t="shared" si="327"/>
        <v>#REF!</v>
      </c>
      <c r="JQ58" s="350" t="e">
        <f t="shared" si="327"/>
        <v>#REF!</v>
      </c>
      <c r="JR58" s="350" t="e">
        <f t="shared" si="327"/>
        <v>#REF!</v>
      </c>
      <c r="JS58" s="350" t="e">
        <f t="shared" si="327"/>
        <v>#REF!</v>
      </c>
      <c r="JT58" s="350" t="e">
        <f t="shared" si="327"/>
        <v>#REF!</v>
      </c>
      <c r="JU58" s="350" t="e">
        <f t="shared" si="327"/>
        <v>#REF!</v>
      </c>
      <c r="JV58" s="350" t="e">
        <f t="shared" si="327"/>
        <v>#REF!</v>
      </c>
      <c r="JW58" s="350" t="e">
        <f t="shared" si="327"/>
        <v>#REF!</v>
      </c>
      <c r="JX58" s="350" t="e">
        <f t="shared" si="327"/>
        <v>#REF!</v>
      </c>
      <c r="JY58" s="350" t="e">
        <f t="shared" si="327"/>
        <v>#REF!</v>
      </c>
      <c r="JZ58" s="350" t="e">
        <f t="shared" si="327"/>
        <v>#REF!</v>
      </c>
      <c r="KA58" s="350" t="e">
        <f t="shared" si="327"/>
        <v>#REF!</v>
      </c>
      <c r="KB58" s="350" t="e">
        <f t="shared" si="327"/>
        <v>#REF!</v>
      </c>
    </row>
    <row r="59" spans="2:288" s="234" customFormat="1" ht="27" customHeight="1">
      <c r="B59" s="783" t="s">
        <v>3100</v>
      </c>
      <c r="C59" s="784"/>
      <c r="D59" s="785"/>
      <c r="E59" s="350">
        <f>SUM(E48,E50,E51,E52,E53,E55,E56,E58)</f>
        <v>73</v>
      </c>
      <c r="F59" s="350">
        <f t="shared" ref="F59:R59" si="328">SUM(F48,F50,F51,F52,F53,F55,F56,F58)</f>
        <v>106.39999999999999</v>
      </c>
      <c r="G59" s="350">
        <f t="shared" si="328"/>
        <v>0</v>
      </c>
      <c r="H59" s="350">
        <f t="shared" si="328"/>
        <v>37</v>
      </c>
      <c r="I59" s="350">
        <f t="shared" si="328"/>
        <v>26</v>
      </c>
      <c r="J59" s="350">
        <f t="shared" si="328"/>
        <v>0</v>
      </c>
      <c r="K59" s="350">
        <f t="shared" si="328"/>
        <v>0</v>
      </c>
      <c r="L59" s="350">
        <f t="shared" si="328"/>
        <v>10</v>
      </c>
      <c r="M59" s="350">
        <f t="shared" si="328"/>
        <v>0</v>
      </c>
      <c r="N59" s="350">
        <f t="shared" si="328"/>
        <v>0</v>
      </c>
      <c r="O59" s="350">
        <f t="shared" si="328"/>
        <v>0</v>
      </c>
      <c r="P59" s="350">
        <f t="shared" si="328"/>
        <v>0</v>
      </c>
      <c r="Q59" s="350">
        <f t="shared" si="328"/>
        <v>0</v>
      </c>
      <c r="R59" s="350">
        <f t="shared" si="328"/>
        <v>5021</v>
      </c>
      <c r="T59" s="783" t="s">
        <v>3100</v>
      </c>
      <c r="U59" s="784"/>
      <c r="V59" s="785"/>
      <c r="W59" s="350">
        <f>SUM(W48,W50,W51,W52,W53,W55,W56,W58)</f>
        <v>67</v>
      </c>
      <c r="X59" s="350">
        <f t="shared" ref="X59:AJ59" si="329">SUM(X48,X50,X51,X52,X53,X55,X56,X58)</f>
        <v>84.1</v>
      </c>
      <c r="Y59" s="350">
        <f t="shared" si="329"/>
        <v>0</v>
      </c>
      <c r="Z59" s="350">
        <f t="shared" si="329"/>
        <v>34</v>
      </c>
      <c r="AA59" s="350">
        <f t="shared" si="329"/>
        <v>33</v>
      </c>
      <c r="AB59" s="350">
        <f t="shared" si="329"/>
        <v>0</v>
      </c>
      <c r="AC59" s="350">
        <f t="shared" si="329"/>
        <v>0</v>
      </c>
      <c r="AD59" s="350">
        <f t="shared" si="329"/>
        <v>0</v>
      </c>
      <c r="AE59" s="350">
        <f t="shared" si="329"/>
        <v>0</v>
      </c>
      <c r="AF59" s="350">
        <f t="shared" si="329"/>
        <v>0</v>
      </c>
      <c r="AG59" s="350">
        <f t="shared" si="329"/>
        <v>0</v>
      </c>
      <c r="AH59" s="350">
        <f t="shared" si="329"/>
        <v>0</v>
      </c>
      <c r="AI59" s="350">
        <f t="shared" si="329"/>
        <v>0</v>
      </c>
      <c r="AJ59" s="350">
        <f t="shared" si="329"/>
        <v>0</v>
      </c>
      <c r="AL59" s="783" t="s">
        <v>3100</v>
      </c>
      <c r="AM59" s="784"/>
      <c r="AN59" s="785"/>
      <c r="AO59" s="350">
        <f>SUM(AO48,AO50,AO51,AO52,AO53,AO55,AO56,AO58)</f>
        <v>59</v>
      </c>
      <c r="AP59" s="350">
        <f t="shared" ref="AP59:BB59" si="330">SUM(AP48,AP50,AP51,AP52,AP53,AP55,AP56,AP58)</f>
        <v>63.5</v>
      </c>
      <c r="AQ59" s="350">
        <f t="shared" si="330"/>
        <v>0</v>
      </c>
      <c r="AR59" s="350">
        <f t="shared" si="330"/>
        <v>20</v>
      </c>
      <c r="AS59" s="350">
        <f t="shared" si="330"/>
        <v>38</v>
      </c>
      <c r="AT59" s="350">
        <f t="shared" si="330"/>
        <v>0</v>
      </c>
      <c r="AU59" s="350">
        <f t="shared" si="330"/>
        <v>0</v>
      </c>
      <c r="AV59" s="350">
        <f t="shared" si="330"/>
        <v>0</v>
      </c>
      <c r="AW59" s="350">
        <f t="shared" si="330"/>
        <v>0</v>
      </c>
      <c r="AX59" s="350">
        <f t="shared" si="330"/>
        <v>0</v>
      </c>
      <c r="AY59" s="350">
        <f t="shared" si="330"/>
        <v>0</v>
      </c>
      <c r="AZ59" s="350">
        <f t="shared" si="330"/>
        <v>0</v>
      </c>
      <c r="BA59" s="350">
        <f t="shared" si="330"/>
        <v>1</v>
      </c>
      <c r="BB59" s="350">
        <f t="shared" si="330"/>
        <v>0</v>
      </c>
      <c r="BD59" s="783" t="s">
        <v>3100</v>
      </c>
      <c r="BE59" s="784"/>
      <c r="BF59" s="785"/>
      <c r="BG59" s="350">
        <f>SUM(BG48,BG50,BG51,BG52,BG53,BG55,BG56,BG58)</f>
        <v>54</v>
      </c>
      <c r="BH59" s="350">
        <f t="shared" ref="BH59:BT59" si="331">SUM(BH48,BH50,BH51,BH52,BH53,BH55,BH56,BH58)</f>
        <v>71.5</v>
      </c>
      <c r="BI59" s="350">
        <f t="shared" si="331"/>
        <v>0</v>
      </c>
      <c r="BJ59" s="350">
        <f t="shared" si="331"/>
        <v>10</v>
      </c>
      <c r="BK59" s="350">
        <f t="shared" si="331"/>
        <v>39</v>
      </c>
      <c r="BL59" s="350">
        <f t="shared" si="331"/>
        <v>0</v>
      </c>
      <c r="BM59" s="350">
        <f t="shared" si="331"/>
        <v>0</v>
      </c>
      <c r="BN59" s="350">
        <f t="shared" si="331"/>
        <v>0</v>
      </c>
      <c r="BO59" s="350">
        <f t="shared" si="331"/>
        <v>2</v>
      </c>
      <c r="BP59" s="350">
        <f t="shared" si="331"/>
        <v>1</v>
      </c>
      <c r="BQ59" s="350">
        <f t="shared" si="331"/>
        <v>0</v>
      </c>
      <c r="BR59" s="350">
        <f t="shared" si="331"/>
        <v>0</v>
      </c>
      <c r="BS59" s="350">
        <f t="shared" si="331"/>
        <v>2</v>
      </c>
      <c r="BT59" s="350">
        <f t="shared" si="331"/>
        <v>0</v>
      </c>
      <c r="BV59" s="783" t="s">
        <v>3100</v>
      </c>
      <c r="BW59" s="784"/>
      <c r="BX59" s="785"/>
      <c r="BY59" s="350">
        <f>SUM(BY48,BY50,BY51,BY52,BY53,BY55,BY56,BY58)</f>
        <v>78</v>
      </c>
      <c r="BZ59" s="350">
        <f t="shared" ref="BZ59:CL59" si="332">SUM(BZ48,BZ50,BZ51,BZ52,BZ53,BZ55,BZ56,BZ58)</f>
        <v>64.3</v>
      </c>
      <c r="CA59" s="350">
        <f t="shared" si="332"/>
        <v>0</v>
      </c>
      <c r="CB59" s="350">
        <f t="shared" si="332"/>
        <v>37</v>
      </c>
      <c r="CC59" s="350">
        <f t="shared" si="332"/>
        <v>20</v>
      </c>
      <c r="CD59" s="350">
        <f t="shared" si="332"/>
        <v>0</v>
      </c>
      <c r="CE59" s="350">
        <f t="shared" si="332"/>
        <v>8</v>
      </c>
      <c r="CF59" s="350">
        <f t="shared" si="332"/>
        <v>13</v>
      </c>
      <c r="CG59" s="350">
        <f t="shared" si="332"/>
        <v>0</v>
      </c>
      <c r="CH59" s="350">
        <f t="shared" si="332"/>
        <v>0</v>
      </c>
      <c r="CI59" s="350">
        <f t="shared" si="332"/>
        <v>0</v>
      </c>
      <c r="CJ59" s="350">
        <f t="shared" si="332"/>
        <v>0</v>
      </c>
      <c r="CK59" s="350">
        <f t="shared" si="332"/>
        <v>0</v>
      </c>
      <c r="CL59" s="350">
        <f t="shared" si="332"/>
        <v>1089</v>
      </c>
      <c r="CN59" s="783" t="s">
        <v>3100</v>
      </c>
      <c r="CO59" s="784"/>
      <c r="CP59" s="785"/>
      <c r="CQ59" s="350">
        <f>SUM(CQ48,CQ50,CQ51,CQ52,CQ53,CQ55,CQ56,CQ58)</f>
        <v>143</v>
      </c>
      <c r="CR59" s="350">
        <f t="shared" ref="CR59:DD59" si="333">SUM(CR48,CR50,CR51,CR52,CR53,CR55,CR56,CR58)</f>
        <v>90.75</v>
      </c>
      <c r="CS59" s="350">
        <f t="shared" si="333"/>
        <v>0</v>
      </c>
      <c r="CT59" s="350">
        <f t="shared" si="333"/>
        <v>83</v>
      </c>
      <c r="CU59" s="350">
        <f t="shared" si="333"/>
        <v>29</v>
      </c>
      <c r="CV59" s="350">
        <f t="shared" si="333"/>
        <v>7</v>
      </c>
      <c r="CW59" s="350">
        <f t="shared" si="333"/>
        <v>16</v>
      </c>
      <c r="CX59" s="350">
        <f t="shared" si="333"/>
        <v>6</v>
      </c>
      <c r="CY59" s="350">
        <f t="shared" si="333"/>
        <v>0</v>
      </c>
      <c r="CZ59" s="350">
        <f t="shared" si="333"/>
        <v>0</v>
      </c>
      <c r="DA59" s="350">
        <f t="shared" si="333"/>
        <v>0</v>
      </c>
      <c r="DB59" s="350">
        <f t="shared" si="333"/>
        <v>0</v>
      </c>
      <c r="DC59" s="350">
        <f t="shared" si="333"/>
        <v>2</v>
      </c>
      <c r="DD59" s="350">
        <f t="shared" si="333"/>
        <v>1291</v>
      </c>
      <c r="DF59" s="783" t="s">
        <v>3100</v>
      </c>
      <c r="DG59" s="784"/>
      <c r="DH59" s="785"/>
      <c r="DI59" s="350">
        <f>SUM(DI48,DI50,DI51,DI52,DI53,DI55,DI56,DI58)</f>
        <v>102</v>
      </c>
      <c r="DJ59" s="350">
        <f t="shared" ref="DJ59:DV59" si="334">SUM(DJ48,DJ50,DJ51,DJ52,DJ53,DJ55,DJ56,DJ58)</f>
        <v>61.15</v>
      </c>
      <c r="DK59" s="350">
        <f t="shared" si="334"/>
        <v>0</v>
      </c>
      <c r="DL59" s="350">
        <f t="shared" si="334"/>
        <v>79</v>
      </c>
      <c r="DM59" s="350">
        <f t="shared" si="334"/>
        <v>23</v>
      </c>
      <c r="DN59" s="350">
        <f t="shared" si="334"/>
        <v>0</v>
      </c>
      <c r="DO59" s="350">
        <f t="shared" si="334"/>
        <v>0</v>
      </c>
      <c r="DP59" s="350">
        <f t="shared" si="334"/>
        <v>0</v>
      </c>
      <c r="DQ59" s="350">
        <f t="shared" si="334"/>
        <v>0</v>
      </c>
      <c r="DR59" s="350">
        <f t="shared" si="334"/>
        <v>0</v>
      </c>
      <c r="DS59" s="350">
        <f t="shared" si="334"/>
        <v>0</v>
      </c>
      <c r="DT59" s="350">
        <f t="shared" si="334"/>
        <v>0</v>
      </c>
      <c r="DU59" s="350">
        <f t="shared" si="334"/>
        <v>0</v>
      </c>
      <c r="DV59" s="350">
        <f t="shared" si="334"/>
        <v>0</v>
      </c>
      <c r="DX59" s="783" t="s">
        <v>3100</v>
      </c>
      <c r="DY59" s="784"/>
      <c r="DZ59" s="785"/>
      <c r="EA59" s="350">
        <f>SUM(EA48,EA50,EA51,EA52,EA53,EA55,EA56,EA58)</f>
        <v>309</v>
      </c>
      <c r="EB59" s="350">
        <f t="shared" ref="EB59:EN59" si="335">SUM(EB48,EB50,EB51,EB52,EB53,EB55,EB56,EB58)</f>
        <v>169.9</v>
      </c>
      <c r="EC59" s="350">
        <f t="shared" si="335"/>
        <v>0</v>
      </c>
      <c r="ED59" s="350">
        <f t="shared" si="335"/>
        <v>204</v>
      </c>
      <c r="EE59" s="350">
        <f t="shared" si="335"/>
        <v>62</v>
      </c>
      <c r="EF59" s="350">
        <f t="shared" si="335"/>
        <v>0</v>
      </c>
      <c r="EG59" s="350">
        <f t="shared" si="335"/>
        <v>0</v>
      </c>
      <c r="EH59" s="350">
        <f t="shared" si="335"/>
        <v>11</v>
      </c>
      <c r="EI59" s="350">
        <f t="shared" si="335"/>
        <v>0</v>
      </c>
      <c r="EJ59" s="350">
        <f t="shared" si="335"/>
        <v>7</v>
      </c>
      <c r="EK59" s="350">
        <f t="shared" si="335"/>
        <v>0</v>
      </c>
      <c r="EL59" s="350">
        <f t="shared" si="335"/>
        <v>0</v>
      </c>
      <c r="EM59" s="350">
        <f t="shared" si="335"/>
        <v>25</v>
      </c>
      <c r="EN59" s="350">
        <f t="shared" si="335"/>
        <v>0</v>
      </c>
      <c r="EP59" s="783" t="s">
        <v>3100</v>
      </c>
      <c r="EQ59" s="784"/>
      <c r="ER59" s="785"/>
      <c r="ES59" s="350">
        <f>SUM(ES48,ES50,ES51,ES52,ES53,ES55,ES56,ES58)</f>
        <v>246</v>
      </c>
      <c r="ET59" s="350">
        <f t="shared" ref="ET59:FF59" si="336">SUM(ET48,ET50,ET51,ET52,ET53,ET55,ET56,ET58)</f>
        <v>184.04999999999998</v>
      </c>
      <c r="EU59" s="350">
        <f t="shared" si="336"/>
        <v>0</v>
      </c>
      <c r="EV59" s="350">
        <f t="shared" si="336"/>
        <v>198</v>
      </c>
      <c r="EW59" s="350">
        <f t="shared" si="336"/>
        <v>38</v>
      </c>
      <c r="EX59" s="350">
        <f t="shared" si="336"/>
        <v>0</v>
      </c>
      <c r="EY59" s="350">
        <f t="shared" si="336"/>
        <v>0</v>
      </c>
      <c r="EZ59" s="350">
        <f t="shared" si="336"/>
        <v>0</v>
      </c>
      <c r="FA59" s="350">
        <f t="shared" si="336"/>
        <v>0</v>
      </c>
      <c r="FB59" s="350">
        <f t="shared" si="336"/>
        <v>0</v>
      </c>
      <c r="FC59" s="350">
        <f t="shared" si="336"/>
        <v>3</v>
      </c>
      <c r="FD59" s="350">
        <f t="shared" si="336"/>
        <v>0</v>
      </c>
      <c r="FE59" s="350">
        <f t="shared" si="336"/>
        <v>7</v>
      </c>
      <c r="FF59" s="350">
        <f t="shared" si="336"/>
        <v>0</v>
      </c>
      <c r="FH59" s="783" t="s">
        <v>3100</v>
      </c>
      <c r="FI59" s="784"/>
      <c r="FJ59" s="785"/>
      <c r="FK59" s="350">
        <f>SUM(FK48,FK50,FK51,FK52,FK53,FK55,FK56,FK58)</f>
        <v>176</v>
      </c>
      <c r="FL59" s="350">
        <f t="shared" ref="FL59:FX59" si="337">SUM(FL48,FL50,FL51,FL52,FL53,FL55,FL56,FL58)</f>
        <v>156.22499999999999</v>
      </c>
      <c r="FM59" s="350">
        <f t="shared" si="337"/>
        <v>0</v>
      </c>
      <c r="FN59" s="350">
        <f t="shared" si="337"/>
        <v>115</v>
      </c>
      <c r="FO59" s="350">
        <f t="shared" si="337"/>
        <v>35</v>
      </c>
      <c r="FP59" s="350">
        <f t="shared" si="337"/>
        <v>0</v>
      </c>
      <c r="FQ59" s="350">
        <f t="shared" si="337"/>
        <v>0</v>
      </c>
      <c r="FR59" s="350">
        <f t="shared" si="337"/>
        <v>12</v>
      </c>
      <c r="FS59" s="350">
        <f t="shared" si="337"/>
        <v>0</v>
      </c>
      <c r="FT59" s="350">
        <f t="shared" si="337"/>
        <v>0</v>
      </c>
      <c r="FU59" s="350">
        <f t="shared" si="337"/>
        <v>0</v>
      </c>
      <c r="FV59" s="350">
        <f t="shared" si="337"/>
        <v>0</v>
      </c>
      <c r="FW59" s="350">
        <f t="shared" si="337"/>
        <v>14</v>
      </c>
      <c r="FX59" s="350">
        <f t="shared" si="337"/>
        <v>590</v>
      </c>
      <c r="FZ59" s="783" t="s">
        <v>3100</v>
      </c>
      <c r="GA59" s="784"/>
      <c r="GB59" s="785"/>
      <c r="GC59" s="350">
        <f>SUM(GC48,GC50,GC51,GC52,GC53,GC55,GC56,GC58)</f>
        <v>235</v>
      </c>
      <c r="GD59" s="350">
        <f t="shared" ref="GD59:GP59" si="338">SUM(GD48,GD50,GD51,GD52,GD53,GD55,GD56,GD58)</f>
        <v>152.19999999999999</v>
      </c>
      <c r="GE59" s="350">
        <f t="shared" si="338"/>
        <v>0</v>
      </c>
      <c r="GF59" s="350">
        <f t="shared" si="338"/>
        <v>133</v>
      </c>
      <c r="GG59" s="350">
        <f t="shared" si="338"/>
        <v>98</v>
      </c>
      <c r="GH59" s="350">
        <f t="shared" si="338"/>
        <v>0</v>
      </c>
      <c r="GI59" s="350">
        <f t="shared" si="338"/>
        <v>0</v>
      </c>
      <c r="GJ59" s="350">
        <f t="shared" si="338"/>
        <v>0</v>
      </c>
      <c r="GK59" s="350">
        <f t="shared" si="338"/>
        <v>0</v>
      </c>
      <c r="GL59" s="350">
        <f t="shared" si="338"/>
        <v>0</v>
      </c>
      <c r="GM59" s="350">
        <f t="shared" si="338"/>
        <v>0</v>
      </c>
      <c r="GN59" s="350">
        <f t="shared" si="338"/>
        <v>0</v>
      </c>
      <c r="GO59" s="350">
        <f t="shared" si="338"/>
        <v>4</v>
      </c>
      <c r="GP59" s="350">
        <f t="shared" si="338"/>
        <v>0</v>
      </c>
      <c r="GR59" s="783" t="s">
        <v>3100</v>
      </c>
      <c r="GS59" s="784"/>
      <c r="GT59" s="785"/>
      <c r="GU59" s="350">
        <f>SUM(GU48,GU50,GU51,GU52,GU53,GU55,GU56,GU58)</f>
        <v>185</v>
      </c>
      <c r="GV59" s="350">
        <f t="shared" ref="GV59:HH59" si="339">SUM(GV48,GV50,GV51,GV52,GV53,GV55,GV56,GV58)</f>
        <v>86.199999999999989</v>
      </c>
      <c r="GW59" s="350">
        <f t="shared" si="339"/>
        <v>0</v>
      </c>
      <c r="GX59" s="350">
        <f t="shared" si="339"/>
        <v>96</v>
      </c>
      <c r="GY59" s="350">
        <f t="shared" si="339"/>
        <v>67</v>
      </c>
      <c r="GZ59" s="350">
        <f t="shared" si="339"/>
        <v>0</v>
      </c>
      <c r="HA59" s="350">
        <f t="shared" si="339"/>
        <v>14</v>
      </c>
      <c r="HB59" s="350">
        <f t="shared" si="339"/>
        <v>8</v>
      </c>
      <c r="HC59" s="350">
        <f t="shared" si="339"/>
        <v>0</v>
      </c>
      <c r="HD59" s="350">
        <f t="shared" si="339"/>
        <v>0</v>
      </c>
      <c r="HE59" s="350">
        <f t="shared" si="339"/>
        <v>0</v>
      </c>
      <c r="HF59" s="350">
        <f t="shared" si="339"/>
        <v>0</v>
      </c>
      <c r="HG59" s="350">
        <f t="shared" si="339"/>
        <v>0</v>
      </c>
      <c r="HH59" s="350">
        <f t="shared" si="339"/>
        <v>0</v>
      </c>
      <c r="HJ59" s="783" t="s">
        <v>3100</v>
      </c>
      <c r="HK59" s="784"/>
      <c r="HL59" s="785"/>
      <c r="HM59" s="350" t="e">
        <f>SUM(HM48,HM50,HM51,HM52,HM53,HM55,HM56,HM58)</f>
        <v>#REF!</v>
      </c>
      <c r="HN59" s="350" t="e">
        <f t="shared" ref="HN59:HZ59" si="340">SUM(HN48,HN50,HN51,HN52,HN53,HN55,HN56,HN58)</f>
        <v>#REF!</v>
      </c>
      <c r="HO59" s="350" t="e">
        <f t="shared" si="340"/>
        <v>#REF!</v>
      </c>
      <c r="HP59" s="350" t="e">
        <f t="shared" si="340"/>
        <v>#REF!</v>
      </c>
      <c r="HQ59" s="350" t="e">
        <f t="shared" si="340"/>
        <v>#REF!</v>
      </c>
      <c r="HR59" s="350" t="e">
        <f t="shared" si="340"/>
        <v>#REF!</v>
      </c>
      <c r="HS59" s="350" t="e">
        <f t="shared" si="340"/>
        <v>#REF!</v>
      </c>
      <c r="HT59" s="350" t="e">
        <f t="shared" si="340"/>
        <v>#REF!</v>
      </c>
      <c r="HU59" s="350" t="e">
        <f t="shared" si="340"/>
        <v>#REF!</v>
      </c>
      <c r="HV59" s="350" t="e">
        <f t="shared" si="340"/>
        <v>#REF!</v>
      </c>
      <c r="HW59" s="350" t="e">
        <f t="shared" si="340"/>
        <v>#REF!</v>
      </c>
      <c r="HX59" s="350" t="e">
        <f t="shared" si="340"/>
        <v>#REF!</v>
      </c>
      <c r="HY59" s="350" t="e">
        <f t="shared" si="340"/>
        <v>#REF!</v>
      </c>
      <c r="HZ59" s="350" t="e">
        <f t="shared" si="340"/>
        <v>#REF!</v>
      </c>
      <c r="IB59" s="783" t="s">
        <v>3100</v>
      </c>
      <c r="IC59" s="784"/>
      <c r="ID59" s="785"/>
      <c r="IE59" s="350">
        <f>SUM(IE48,IE50,IE51,IE52,IE53,IE55,IE56,IE58)</f>
        <v>144</v>
      </c>
      <c r="IF59" s="350">
        <f t="shared" ref="IF59:IR59" si="341">SUM(IF48,IF50,IF51,IF52,IF53,IF55,IF56,IF58)</f>
        <v>96</v>
      </c>
      <c r="IG59" s="350">
        <f t="shared" si="341"/>
        <v>0</v>
      </c>
      <c r="IH59" s="350">
        <f t="shared" si="341"/>
        <v>124</v>
      </c>
      <c r="II59" s="350">
        <f t="shared" si="341"/>
        <v>20</v>
      </c>
      <c r="IJ59" s="350">
        <f t="shared" si="341"/>
        <v>0</v>
      </c>
      <c r="IK59" s="350">
        <f t="shared" si="341"/>
        <v>0</v>
      </c>
      <c r="IL59" s="350">
        <f t="shared" si="341"/>
        <v>0</v>
      </c>
      <c r="IM59" s="350">
        <f t="shared" si="341"/>
        <v>0</v>
      </c>
      <c r="IN59" s="350">
        <f t="shared" si="341"/>
        <v>0</v>
      </c>
      <c r="IO59" s="350">
        <f t="shared" si="341"/>
        <v>0</v>
      </c>
      <c r="IP59" s="350">
        <f t="shared" si="341"/>
        <v>0</v>
      </c>
      <c r="IQ59" s="350">
        <f t="shared" si="341"/>
        <v>0</v>
      </c>
      <c r="IR59" s="350">
        <f t="shared" si="341"/>
        <v>0</v>
      </c>
      <c r="IT59" s="783" t="s">
        <v>3100</v>
      </c>
      <c r="IU59" s="784"/>
      <c r="IV59" s="785"/>
      <c r="IW59" s="350">
        <f>SUM(IW48,IW50,IW51,IW52,IW53,IW55,IW56,IW58)</f>
        <v>122</v>
      </c>
      <c r="IX59" s="350">
        <f t="shared" ref="IX59:JJ59" si="342">SUM(IX48,IX50,IX51,IX52,IX53,IX55,IX56,IX58)</f>
        <v>76.5</v>
      </c>
      <c r="IY59" s="350">
        <f t="shared" si="342"/>
        <v>0</v>
      </c>
      <c r="IZ59" s="350">
        <f t="shared" si="342"/>
        <v>68</v>
      </c>
      <c r="JA59" s="350">
        <f t="shared" si="342"/>
        <v>43</v>
      </c>
      <c r="JB59" s="350">
        <f t="shared" si="342"/>
        <v>0</v>
      </c>
      <c r="JC59" s="350">
        <f t="shared" si="342"/>
        <v>0</v>
      </c>
      <c r="JD59" s="350">
        <f t="shared" si="342"/>
        <v>0</v>
      </c>
      <c r="JE59" s="350">
        <f t="shared" si="342"/>
        <v>0</v>
      </c>
      <c r="JF59" s="350">
        <f t="shared" si="342"/>
        <v>6</v>
      </c>
      <c r="JG59" s="350">
        <f t="shared" si="342"/>
        <v>0</v>
      </c>
      <c r="JH59" s="350">
        <f t="shared" si="342"/>
        <v>0</v>
      </c>
      <c r="JI59" s="350">
        <f t="shared" si="342"/>
        <v>5</v>
      </c>
      <c r="JJ59" s="350">
        <f t="shared" si="342"/>
        <v>4887</v>
      </c>
      <c r="JL59" s="783" t="s">
        <v>3100</v>
      </c>
      <c r="JM59" s="784"/>
      <c r="JN59" s="785"/>
      <c r="JO59" s="350" t="e">
        <f t="shared" ref="JO59:KB59" si="343">SUM(JO17,JO38)</f>
        <v>#REF!</v>
      </c>
      <c r="JP59" s="350" t="e">
        <f t="shared" si="343"/>
        <v>#REF!</v>
      </c>
      <c r="JQ59" s="350" t="e">
        <f t="shared" si="343"/>
        <v>#REF!</v>
      </c>
      <c r="JR59" s="350" t="e">
        <f t="shared" si="343"/>
        <v>#REF!</v>
      </c>
      <c r="JS59" s="350" t="e">
        <f t="shared" si="343"/>
        <v>#REF!</v>
      </c>
      <c r="JT59" s="350" t="e">
        <f t="shared" si="343"/>
        <v>#REF!</v>
      </c>
      <c r="JU59" s="350" t="e">
        <f t="shared" si="343"/>
        <v>#REF!</v>
      </c>
      <c r="JV59" s="350" t="e">
        <f t="shared" si="343"/>
        <v>#REF!</v>
      </c>
      <c r="JW59" s="350" t="e">
        <f t="shared" si="343"/>
        <v>#REF!</v>
      </c>
      <c r="JX59" s="350" t="e">
        <f t="shared" si="343"/>
        <v>#REF!</v>
      </c>
      <c r="JY59" s="350" t="e">
        <f t="shared" si="343"/>
        <v>#REF!</v>
      </c>
      <c r="JZ59" s="350" t="e">
        <f t="shared" si="343"/>
        <v>#REF!</v>
      </c>
      <c r="KA59" s="350" t="e">
        <f t="shared" si="343"/>
        <v>#REF!</v>
      </c>
      <c r="KB59" s="350" t="e">
        <f t="shared" si="343"/>
        <v>#REF!</v>
      </c>
    </row>
    <row r="60" spans="2:288" s="234" customFormat="1" ht="27" customHeight="1">
      <c r="B60" s="783" t="s">
        <v>3101</v>
      </c>
      <c r="C60" s="784"/>
      <c r="D60" s="785"/>
      <c r="E60" s="350">
        <f>SUM(E49,E54,E57)</f>
        <v>13</v>
      </c>
      <c r="F60" s="350">
        <f t="shared" ref="F60:R60" si="344">SUM(F49,F54,F57)</f>
        <v>0.39</v>
      </c>
      <c r="G60" s="350">
        <f t="shared" si="344"/>
        <v>0</v>
      </c>
      <c r="H60" s="350">
        <f t="shared" si="344"/>
        <v>13</v>
      </c>
      <c r="I60" s="350">
        <f t="shared" si="344"/>
        <v>0</v>
      </c>
      <c r="J60" s="350">
        <f t="shared" si="344"/>
        <v>0</v>
      </c>
      <c r="K60" s="350">
        <f t="shared" si="344"/>
        <v>0</v>
      </c>
      <c r="L60" s="350">
        <f t="shared" si="344"/>
        <v>0</v>
      </c>
      <c r="M60" s="350">
        <f t="shared" si="344"/>
        <v>0</v>
      </c>
      <c r="N60" s="350">
        <f t="shared" si="344"/>
        <v>0</v>
      </c>
      <c r="O60" s="350">
        <f t="shared" si="344"/>
        <v>0</v>
      </c>
      <c r="P60" s="350">
        <f t="shared" si="344"/>
        <v>0</v>
      </c>
      <c r="Q60" s="350">
        <f t="shared" si="344"/>
        <v>0</v>
      </c>
      <c r="R60" s="350">
        <f t="shared" si="344"/>
        <v>0</v>
      </c>
      <c r="T60" s="783" t="s">
        <v>3101</v>
      </c>
      <c r="U60" s="784"/>
      <c r="V60" s="785"/>
      <c r="W60" s="350">
        <f>SUM(W49,W54,W57)</f>
        <v>0</v>
      </c>
      <c r="X60" s="350">
        <f t="shared" ref="X60:AJ60" si="345">SUM(X49,X54,X57)</f>
        <v>0</v>
      </c>
      <c r="Y60" s="350">
        <f t="shared" si="345"/>
        <v>0</v>
      </c>
      <c r="Z60" s="350">
        <f t="shared" si="345"/>
        <v>0</v>
      </c>
      <c r="AA60" s="350">
        <f t="shared" si="345"/>
        <v>0</v>
      </c>
      <c r="AB60" s="350">
        <f t="shared" si="345"/>
        <v>0</v>
      </c>
      <c r="AC60" s="350">
        <f t="shared" si="345"/>
        <v>0</v>
      </c>
      <c r="AD60" s="350">
        <f t="shared" si="345"/>
        <v>0</v>
      </c>
      <c r="AE60" s="350">
        <f t="shared" si="345"/>
        <v>0</v>
      </c>
      <c r="AF60" s="350">
        <f t="shared" si="345"/>
        <v>0</v>
      </c>
      <c r="AG60" s="350">
        <f t="shared" si="345"/>
        <v>0</v>
      </c>
      <c r="AH60" s="350">
        <f t="shared" si="345"/>
        <v>0</v>
      </c>
      <c r="AI60" s="350">
        <f t="shared" si="345"/>
        <v>0</v>
      </c>
      <c r="AJ60" s="350">
        <f t="shared" si="345"/>
        <v>0</v>
      </c>
      <c r="AL60" s="783" t="s">
        <v>3101</v>
      </c>
      <c r="AM60" s="784"/>
      <c r="AN60" s="785"/>
      <c r="AO60" s="350">
        <f>SUM(AO49,AO54,AO57)</f>
        <v>0</v>
      </c>
      <c r="AP60" s="350">
        <f t="shared" ref="AP60:BB60" si="346">SUM(AP49,AP54,AP57)</f>
        <v>0</v>
      </c>
      <c r="AQ60" s="350">
        <f t="shared" si="346"/>
        <v>0</v>
      </c>
      <c r="AR60" s="350">
        <f t="shared" si="346"/>
        <v>0</v>
      </c>
      <c r="AS60" s="350">
        <f t="shared" si="346"/>
        <v>0</v>
      </c>
      <c r="AT60" s="350">
        <f t="shared" si="346"/>
        <v>0</v>
      </c>
      <c r="AU60" s="350">
        <f t="shared" si="346"/>
        <v>0</v>
      </c>
      <c r="AV60" s="350">
        <f t="shared" si="346"/>
        <v>0</v>
      </c>
      <c r="AW60" s="350">
        <f t="shared" si="346"/>
        <v>0</v>
      </c>
      <c r="AX60" s="350">
        <f t="shared" si="346"/>
        <v>0</v>
      </c>
      <c r="AY60" s="350">
        <f t="shared" si="346"/>
        <v>0</v>
      </c>
      <c r="AZ60" s="350">
        <f t="shared" si="346"/>
        <v>0</v>
      </c>
      <c r="BA60" s="350">
        <f t="shared" si="346"/>
        <v>0</v>
      </c>
      <c r="BB60" s="350">
        <f t="shared" si="346"/>
        <v>0</v>
      </c>
      <c r="BD60" s="783" t="s">
        <v>3101</v>
      </c>
      <c r="BE60" s="784"/>
      <c r="BF60" s="785"/>
      <c r="BG60" s="350">
        <f>SUM(BG49,BG54,BG57)</f>
        <v>0</v>
      </c>
      <c r="BH60" s="350">
        <f t="shared" ref="BH60:BT60" si="347">SUM(BH49,BH54,BH57)</f>
        <v>0</v>
      </c>
      <c r="BI60" s="350">
        <f t="shared" si="347"/>
        <v>0</v>
      </c>
      <c r="BJ60" s="350">
        <f t="shared" si="347"/>
        <v>0</v>
      </c>
      <c r="BK60" s="350">
        <f t="shared" si="347"/>
        <v>0</v>
      </c>
      <c r="BL60" s="350">
        <f t="shared" si="347"/>
        <v>0</v>
      </c>
      <c r="BM60" s="350">
        <f t="shared" si="347"/>
        <v>0</v>
      </c>
      <c r="BN60" s="350">
        <f t="shared" si="347"/>
        <v>0</v>
      </c>
      <c r="BO60" s="350">
        <f t="shared" si="347"/>
        <v>0</v>
      </c>
      <c r="BP60" s="350">
        <f t="shared" si="347"/>
        <v>0</v>
      </c>
      <c r="BQ60" s="350">
        <f t="shared" si="347"/>
        <v>0</v>
      </c>
      <c r="BR60" s="350">
        <f t="shared" si="347"/>
        <v>0</v>
      </c>
      <c r="BS60" s="350">
        <f t="shared" si="347"/>
        <v>0</v>
      </c>
      <c r="BT60" s="350">
        <f t="shared" si="347"/>
        <v>0</v>
      </c>
      <c r="BV60" s="783" t="s">
        <v>3101</v>
      </c>
      <c r="BW60" s="784"/>
      <c r="BX60" s="785"/>
      <c r="BY60" s="350">
        <f>SUM(BY49,BY54,BY57)</f>
        <v>0</v>
      </c>
      <c r="BZ60" s="350">
        <f t="shared" ref="BZ60:CL60" si="348">SUM(BZ49,BZ54,BZ57)</f>
        <v>0</v>
      </c>
      <c r="CA60" s="350">
        <f t="shared" si="348"/>
        <v>0</v>
      </c>
      <c r="CB60" s="350">
        <f t="shared" si="348"/>
        <v>0</v>
      </c>
      <c r="CC60" s="350">
        <f t="shared" si="348"/>
        <v>0</v>
      </c>
      <c r="CD60" s="350">
        <f t="shared" si="348"/>
        <v>0</v>
      </c>
      <c r="CE60" s="350">
        <f t="shared" si="348"/>
        <v>0</v>
      </c>
      <c r="CF60" s="350">
        <f t="shared" si="348"/>
        <v>0</v>
      </c>
      <c r="CG60" s="350">
        <f t="shared" si="348"/>
        <v>0</v>
      </c>
      <c r="CH60" s="350">
        <f t="shared" si="348"/>
        <v>0</v>
      </c>
      <c r="CI60" s="350">
        <f t="shared" si="348"/>
        <v>0</v>
      </c>
      <c r="CJ60" s="350">
        <f t="shared" si="348"/>
        <v>0</v>
      </c>
      <c r="CK60" s="350">
        <f t="shared" si="348"/>
        <v>0</v>
      </c>
      <c r="CL60" s="350">
        <f t="shared" si="348"/>
        <v>0</v>
      </c>
      <c r="CN60" s="783" t="s">
        <v>3101</v>
      </c>
      <c r="CO60" s="784"/>
      <c r="CP60" s="785"/>
      <c r="CQ60" s="350">
        <f>SUM(CQ49,CQ54,CQ57)</f>
        <v>111</v>
      </c>
      <c r="CR60" s="350">
        <f t="shared" ref="CR60:DD60" si="349">SUM(CR49,CR54,CR57)</f>
        <v>22.770000000000003</v>
      </c>
      <c r="CS60" s="350">
        <f t="shared" si="349"/>
        <v>0</v>
      </c>
      <c r="CT60" s="350">
        <f t="shared" si="349"/>
        <v>111</v>
      </c>
      <c r="CU60" s="350">
        <f t="shared" si="349"/>
        <v>0</v>
      </c>
      <c r="CV60" s="350">
        <f t="shared" si="349"/>
        <v>0</v>
      </c>
      <c r="CW60" s="350">
        <f t="shared" si="349"/>
        <v>0</v>
      </c>
      <c r="CX60" s="350">
        <f t="shared" si="349"/>
        <v>0</v>
      </c>
      <c r="CY60" s="350">
        <f t="shared" si="349"/>
        <v>0</v>
      </c>
      <c r="CZ60" s="350">
        <f t="shared" si="349"/>
        <v>0</v>
      </c>
      <c r="DA60" s="350">
        <f t="shared" si="349"/>
        <v>0</v>
      </c>
      <c r="DB60" s="350">
        <f t="shared" si="349"/>
        <v>0</v>
      </c>
      <c r="DC60" s="350">
        <f t="shared" si="349"/>
        <v>0</v>
      </c>
      <c r="DD60" s="350">
        <f t="shared" si="349"/>
        <v>0</v>
      </c>
      <c r="DF60" s="783" t="s">
        <v>3101</v>
      </c>
      <c r="DG60" s="784"/>
      <c r="DH60" s="785"/>
      <c r="DI60" s="350">
        <f>SUM(DI49,DI54,DI57)</f>
        <v>100</v>
      </c>
      <c r="DJ60" s="350">
        <f t="shared" ref="DJ60:DV60" si="350">SUM(DJ49,DJ54,DJ57)</f>
        <v>19.47</v>
      </c>
      <c r="DK60" s="350">
        <f t="shared" si="350"/>
        <v>0</v>
      </c>
      <c r="DL60" s="350">
        <f t="shared" si="350"/>
        <v>100</v>
      </c>
      <c r="DM60" s="350">
        <f t="shared" si="350"/>
        <v>0</v>
      </c>
      <c r="DN60" s="350">
        <f t="shared" si="350"/>
        <v>0</v>
      </c>
      <c r="DO60" s="350">
        <f t="shared" si="350"/>
        <v>0</v>
      </c>
      <c r="DP60" s="350">
        <f t="shared" si="350"/>
        <v>0</v>
      </c>
      <c r="DQ60" s="350">
        <f t="shared" si="350"/>
        <v>0</v>
      </c>
      <c r="DR60" s="350">
        <f t="shared" si="350"/>
        <v>0</v>
      </c>
      <c r="DS60" s="350">
        <f t="shared" si="350"/>
        <v>0</v>
      </c>
      <c r="DT60" s="350">
        <f t="shared" si="350"/>
        <v>0</v>
      </c>
      <c r="DU60" s="350">
        <f t="shared" si="350"/>
        <v>0</v>
      </c>
      <c r="DV60" s="350">
        <f t="shared" si="350"/>
        <v>0</v>
      </c>
      <c r="DX60" s="783" t="s">
        <v>3101</v>
      </c>
      <c r="DY60" s="784"/>
      <c r="DZ60" s="785"/>
      <c r="EA60" s="350">
        <f>SUM(EA49,EA54,EA57)</f>
        <v>0</v>
      </c>
      <c r="EB60" s="350">
        <f t="shared" ref="EB60:EN60" si="351">SUM(EB49,EB54,EB57)</f>
        <v>0</v>
      </c>
      <c r="EC60" s="350">
        <f t="shared" si="351"/>
        <v>0</v>
      </c>
      <c r="ED60" s="350">
        <f t="shared" si="351"/>
        <v>0</v>
      </c>
      <c r="EE60" s="350">
        <f t="shared" si="351"/>
        <v>0</v>
      </c>
      <c r="EF60" s="350">
        <f t="shared" si="351"/>
        <v>0</v>
      </c>
      <c r="EG60" s="350">
        <f t="shared" si="351"/>
        <v>0</v>
      </c>
      <c r="EH60" s="350">
        <f t="shared" si="351"/>
        <v>0</v>
      </c>
      <c r="EI60" s="350">
        <f t="shared" si="351"/>
        <v>0</v>
      </c>
      <c r="EJ60" s="350">
        <f t="shared" si="351"/>
        <v>0</v>
      </c>
      <c r="EK60" s="350">
        <f t="shared" si="351"/>
        <v>0</v>
      </c>
      <c r="EL60" s="350">
        <f t="shared" si="351"/>
        <v>0</v>
      </c>
      <c r="EM60" s="350">
        <f t="shared" si="351"/>
        <v>0</v>
      </c>
      <c r="EN60" s="350">
        <f t="shared" si="351"/>
        <v>0</v>
      </c>
      <c r="EP60" s="783" t="s">
        <v>3101</v>
      </c>
      <c r="EQ60" s="784"/>
      <c r="ER60" s="785"/>
      <c r="ES60" s="350">
        <f>SUM(ES49,ES54,ES57)</f>
        <v>0</v>
      </c>
      <c r="ET60" s="350">
        <f t="shared" ref="ET60:FF60" si="352">SUM(ET49,ET54,ET57)</f>
        <v>0</v>
      </c>
      <c r="EU60" s="350">
        <f t="shared" si="352"/>
        <v>0</v>
      </c>
      <c r="EV60" s="350">
        <f t="shared" si="352"/>
        <v>0</v>
      </c>
      <c r="EW60" s="350">
        <f t="shared" si="352"/>
        <v>0</v>
      </c>
      <c r="EX60" s="350">
        <f t="shared" si="352"/>
        <v>0</v>
      </c>
      <c r="EY60" s="350">
        <f t="shared" si="352"/>
        <v>0</v>
      </c>
      <c r="EZ60" s="350">
        <f t="shared" si="352"/>
        <v>0</v>
      </c>
      <c r="FA60" s="350">
        <f t="shared" si="352"/>
        <v>0</v>
      </c>
      <c r="FB60" s="350">
        <f t="shared" si="352"/>
        <v>0</v>
      </c>
      <c r="FC60" s="350">
        <f t="shared" si="352"/>
        <v>0</v>
      </c>
      <c r="FD60" s="350">
        <f t="shared" si="352"/>
        <v>0</v>
      </c>
      <c r="FE60" s="350">
        <f t="shared" si="352"/>
        <v>0</v>
      </c>
      <c r="FF60" s="350">
        <f t="shared" si="352"/>
        <v>0</v>
      </c>
      <c r="FH60" s="783" t="s">
        <v>3101</v>
      </c>
      <c r="FI60" s="784"/>
      <c r="FJ60" s="785"/>
      <c r="FK60" s="350">
        <f>SUM(FK49,FK54,FK57)</f>
        <v>131</v>
      </c>
      <c r="FL60" s="350">
        <f t="shared" ref="FL60:FX60" si="353">SUM(FL49,FL54,FL57)</f>
        <v>31.9</v>
      </c>
      <c r="FM60" s="350">
        <f t="shared" si="353"/>
        <v>0</v>
      </c>
      <c r="FN60" s="350">
        <f t="shared" si="353"/>
        <v>131</v>
      </c>
      <c r="FO60" s="350">
        <f t="shared" si="353"/>
        <v>0</v>
      </c>
      <c r="FP60" s="350">
        <f t="shared" si="353"/>
        <v>0</v>
      </c>
      <c r="FQ60" s="350">
        <f t="shared" si="353"/>
        <v>0</v>
      </c>
      <c r="FR60" s="350">
        <f t="shared" si="353"/>
        <v>0</v>
      </c>
      <c r="FS60" s="350">
        <f t="shared" si="353"/>
        <v>0</v>
      </c>
      <c r="FT60" s="350">
        <f t="shared" si="353"/>
        <v>0</v>
      </c>
      <c r="FU60" s="350">
        <f t="shared" si="353"/>
        <v>0</v>
      </c>
      <c r="FV60" s="350">
        <f t="shared" si="353"/>
        <v>0</v>
      </c>
      <c r="FW60" s="350">
        <f t="shared" si="353"/>
        <v>0</v>
      </c>
      <c r="FX60" s="350">
        <f t="shared" si="353"/>
        <v>0</v>
      </c>
      <c r="FZ60" s="783" t="s">
        <v>3101</v>
      </c>
      <c r="GA60" s="784"/>
      <c r="GB60" s="785"/>
      <c r="GC60" s="350">
        <f>SUM(GC49,GC54,GC57)</f>
        <v>9</v>
      </c>
      <c r="GD60" s="350">
        <f t="shared" ref="GD60:GP60" si="354">SUM(GD49,GD54,GD57)</f>
        <v>0.27</v>
      </c>
      <c r="GE60" s="350">
        <f t="shared" si="354"/>
        <v>0</v>
      </c>
      <c r="GF60" s="350">
        <f t="shared" si="354"/>
        <v>9</v>
      </c>
      <c r="GG60" s="350">
        <f t="shared" si="354"/>
        <v>0</v>
      </c>
      <c r="GH60" s="350">
        <f t="shared" si="354"/>
        <v>0</v>
      </c>
      <c r="GI60" s="350">
        <f t="shared" si="354"/>
        <v>0</v>
      </c>
      <c r="GJ60" s="350">
        <f t="shared" si="354"/>
        <v>0</v>
      </c>
      <c r="GK60" s="350">
        <f t="shared" si="354"/>
        <v>0</v>
      </c>
      <c r="GL60" s="350">
        <f t="shared" si="354"/>
        <v>0</v>
      </c>
      <c r="GM60" s="350">
        <f t="shared" si="354"/>
        <v>0</v>
      </c>
      <c r="GN60" s="350">
        <f t="shared" si="354"/>
        <v>0</v>
      </c>
      <c r="GO60" s="350">
        <f t="shared" si="354"/>
        <v>0</v>
      </c>
      <c r="GP60" s="350">
        <f t="shared" si="354"/>
        <v>0</v>
      </c>
      <c r="GR60" s="783" t="s">
        <v>3101</v>
      </c>
      <c r="GS60" s="784"/>
      <c r="GT60" s="785"/>
      <c r="GU60" s="350">
        <f>SUM(GU49,GU54,GU57)</f>
        <v>0</v>
      </c>
      <c r="GV60" s="350">
        <f t="shared" ref="GV60:HH60" si="355">SUM(GV49,GV54,GV57)</f>
        <v>0</v>
      </c>
      <c r="GW60" s="350">
        <f t="shared" si="355"/>
        <v>0</v>
      </c>
      <c r="GX60" s="350">
        <f t="shared" si="355"/>
        <v>0</v>
      </c>
      <c r="GY60" s="350">
        <f t="shared" si="355"/>
        <v>0</v>
      </c>
      <c r="GZ60" s="350">
        <f t="shared" si="355"/>
        <v>0</v>
      </c>
      <c r="HA60" s="350">
        <f t="shared" si="355"/>
        <v>0</v>
      </c>
      <c r="HB60" s="350">
        <f t="shared" si="355"/>
        <v>0</v>
      </c>
      <c r="HC60" s="350">
        <f t="shared" si="355"/>
        <v>0</v>
      </c>
      <c r="HD60" s="350">
        <f t="shared" si="355"/>
        <v>0</v>
      </c>
      <c r="HE60" s="350">
        <f t="shared" si="355"/>
        <v>0</v>
      </c>
      <c r="HF60" s="350">
        <f t="shared" si="355"/>
        <v>0</v>
      </c>
      <c r="HG60" s="350">
        <f t="shared" si="355"/>
        <v>0</v>
      </c>
      <c r="HH60" s="350">
        <f t="shared" si="355"/>
        <v>0</v>
      </c>
      <c r="HJ60" s="783" t="s">
        <v>3101</v>
      </c>
      <c r="HK60" s="784"/>
      <c r="HL60" s="785"/>
      <c r="HM60" s="350">
        <f>SUM(HM49,HM54,HM57)</f>
        <v>0</v>
      </c>
      <c r="HN60" s="350">
        <f t="shared" ref="HN60:HZ60" si="356">SUM(HN49,HN54,HN57)</f>
        <v>0</v>
      </c>
      <c r="HO60" s="350">
        <f t="shared" si="356"/>
        <v>0</v>
      </c>
      <c r="HP60" s="350">
        <f t="shared" si="356"/>
        <v>0</v>
      </c>
      <c r="HQ60" s="350">
        <f t="shared" si="356"/>
        <v>0</v>
      </c>
      <c r="HR60" s="350">
        <f t="shared" si="356"/>
        <v>0</v>
      </c>
      <c r="HS60" s="350">
        <f t="shared" si="356"/>
        <v>0</v>
      </c>
      <c r="HT60" s="350">
        <f t="shared" si="356"/>
        <v>0</v>
      </c>
      <c r="HU60" s="350">
        <f t="shared" si="356"/>
        <v>0</v>
      </c>
      <c r="HV60" s="350">
        <f t="shared" si="356"/>
        <v>0</v>
      </c>
      <c r="HW60" s="350">
        <f t="shared" si="356"/>
        <v>0</v>
      </c>
      <c r="HX60" s="350">
        <f t="shared" si="356"/>
        <v>0</v>
      </c>
      <c r="HY60" s="350">
        <f t="shared" si="356"/>
        <v>0</v>
      </c>
      <c r="HZ60" s="350">
        <f t="shared" si="356"/>
        <v>0</v>
      </c>
      <c r="IB60" s="783" t="s">
        <v>3101</v>
      </c>
      <c r="IC60" s="784"/>
      <c r="ID60" s="785"/>
      <c r="IE60" s="350">
        <f>SUM(IE49,IE54,IE57)</f>
        <v>0</v>
      </c>
      <c r="IF60" s="350">
        <f t="shared" ref="IF60:IR60" si="357">SUM(IF49,IF54,IF57)</f>
        <v>0</v>
      </c>
      <c r="IG60" s="350">
        <f t="shared" si="357"/>
        <v>0</v>
      </c>
      <c r="IH60" s="350">
        <f t="shared" si="357"/>
        <v>0</v>
      </c>
      <c r="II60" s="350">
        <f t="shared" si="357"/>
        <v>0</v>
      </c>
      <c r="IJ60" s="350">
        <f t="shared" si="357"/>
        <v>0</v>
      </c>
      <c r="IK60" s="350">
        <f t="shared" si="357"/>
        <v>0</v>
      </c>
      <c r="IL60" s="350">
        <f t="shared" si="357"/>
        <v>0</v>
      </c>
      <c r="IM60" s="350">
        <f t="shared" si="357"/>
        <v>0</v>
      </c>
      <c r="IN60" s="350">
        <f t="shared" si="357"/>
        <v>0</v>
      </c>
      <c r="IO60" s="350">
        <f t="shared" si="357"/>
        <v>0</v>
      </c>
      <c r="IP60" s="350">
        <f t="shared" si="357"/>
        <v>0</v>
      </c>
      <c r="IQ60" s="350">
        <f t="shared" si="357"/>
        <v>0</v>
      </c>
      <c r="IR60" s="350">
        <f t="shared" si="357"/>
        <v>0</v>
      </c>
      <c r="IT60" s="783" t="s">
        <v>3101</v>
      </c>
      <c r="IU60" s="784"/>
      <c r="IV60" s="785"/>
      <c r="IW60" s="350">
        <f>SUM(IW49,IW54,IW57)</f>
        <v>42</v>
      </c>
      <c r="IX60" s="350">
        <f t="shared" ref="IX60:JJ60" si="358">SUM(IX49,IX54,IX57)</f>
        <v>12.6</v>
      </c>
      <c r="IY60" s="350">
        <f t="shared" si="358"/>
        <v>0</v>
      </c>
      <c r="IZ60" s="350">
        <f t="shared" si="358"/>
        <v>42</v>
      </c>
      <c r="JA60" s="350">
        <f t="shared" si="358"/>
        <v>0</v>
      </c>
      <c r="JB60" s="350">
        <f t="shared" si="358"/>
        <v>0</v>
      </c>
      <c r="JC60" s="350">
        <f t="shared" si="358"/>
        <v>0</v>
      </c>
      <c r="JD60" s="350">
        <f t="shared" si="358"/>
        <v>0</v>
      </c>
      <c r="JE60" s="350">
        <f t="shared" si="358"/>
        <v>0</v>
      </c>
      <c r="JF60" s="350">
        <f t="shared" si="358"/>
        <v>0</v>
      </c>
      <c r="JG60" s="350">
        <f t="shared" si="358"/>
        <v>0</v>
      </c>
      <c r="JH60" s="350">
        <f t="shared" si="358"/>
        <v>0</v>
      </c>
      <c r="JI60" s="350">
        <f t="shared" si="358"/>
        <v>0</v>
      </c>
      <c r="JJ60" s="350">
        <f t="shared" si="358"/>
        <v>0</v>
      </c>
      <c r="JL60" s="783" t="s">
        <v>3101</v>
      </c>
      <c r="JM60" s="784"/>
      <c r="JN60" s="785"/>
      <c r="JO60" s="350">
        <f t="shared" ref="JO60:KB60" si="359">SUM(JO18,JO39)</f>
        <v>406</v>
      </c>
      <c r="JP60" s="350">
        <f t="shared" si="359"/>
        <v>87.399999999999991</v>
      </c>
      <c r="JQ60" s="350">
        <f t="shared" si="359"/>
        <v>0</v>
      </c>
      <c r="JR60" s="350">
        <f t="shared" si="359"/>
        <v>406</v>
      </c>
      <c r="JS60" s="350">
        <f t="shared" si="359"/>
        <v>0</v>
      </c>
      <c r="JT60" s="350">
        <f t="shared" si="359"/>
        <v>0</v>
      </c>
      <c r="JU60" s="350">
        <f t="shared" si="359"/>
        <v>0</v>
      </c>
      <c r="JV60" s="350">
        <f t="shared" si="359"/>
        <v>0</v>
      </c>
      <c r="JW60" s="350">
        <f t="shared" si="359"/>
        <v>0</v>
      </c>
      <c r="JX60" s="350">
        <f t="shared" si="359"/>
        <v>0</v>
      </c>
      <c r="JY60" s="350">
        <f t="shared" si="359"/>
        <v>0</v>
      </c>
      <c r="JZ60" s="350">
        <f t="shared" si="359"/>
        <v>0</v>
      </c>
      <c r="KA60" s="350">
        <f t="shared" si="359"/>
        <v>0</v>
      </c>
      <c r="KB60" s="350">
        <f t="shared" si="359"/>
        <v>0</v>
      </c>
    </row>
    <row r="61" spans="2:288" ht="24.75" customHeight="1">
      <c r="B61" s="779" t="s">
        <v>87</v>
      </c>
      <c r="C61" s="780"/>
      <c r="D61" s="781"/>
      <c r="E61" s="351">
        <f>SUM(E59:E60)</f>
        <v>86</v>
      </c>
      <c r="F61" s="351">
        <f t="shared" ref="F61:R61" si="360">SUM(F59:F60)</f>
        <v>106.78999999999999</v>
      </c>
      <c r="G61" s="351">
        <f t="shared" si="360"/>
        <v>0</v>
      </c>
      <c r="H61" s="351">
        <f t="shared" si="360"/>
        <v>50</v>
      </c>
      <c r="I61" s="351">
        <f t="shared" si="360"/>
        <v>26</v>
      </c>
      <c r="J61" s="351">
        <f t="shared" si="360"/>
        <v>0</v>
      </c>
      <c r="K61" s="351">
        <f t="shared" si="360"/>
        <v>0</v>
      </c>
      <c r="L61" s="351">
        <f t="shared" si="360"/>
        <v>10</v>
      </c>
      <c r="M61" s="351">
        <f t="shared" si="360"/>
        <v>0</v>
      </c>
      <c r="N61" s="351">
        <f t="shared" si="360"/>
        <v>0</v>
      </c>
      <c r="O61" s="351">
        <f t="shared" si="360"/>
        <v>0</v>
      </c>
      <c r="P61" s="351">
        <f t="shared" si="360"/>
        <v>0</v>
      </c>
      <c r="Q61" s="351">
        <f t="shared" si="360"/>
        <v>0</v>
      </c>
      <c r="R61" s="351">
        <f t="shared" si="360"/>
        <v>5021</v>
      </c>
      <c r="T61" s="779" t="s">
        <v>87</v>
      </c>
      <c r="U61" s="780"/>
      <c r="V61" s="781"/>
      <c r="W61" s="351">
        <f>SUM(W59:W60)</f>
        <v>67</v>
      </c>
      <c r="X61" s="351">
        <f t="shared" ref="X61:AJ61" si="361">SUM(X59:X60)</f>
        <v>84.1</v>
      </c>
      <c r="Y61" s="351">
        <f t="shared" si="361"/>
        <v>0</v>
      </c>
      <c r="Z61" s="351">
        <f t="shared" si="361"/>
        <v>34</v>
      </c>
      <c r="AA61" s="351">
        <f t="shared" si="361"/>
        <v>33</v>
      </c>
      <c r="AB61" s="351">
        <f t="shared" si="361"/>
        <v>0</v>
      </c>
      <c r="AC61" s="351">
        <f t="shared" si="361"/>
        <v>0</v>
      </c>
      <c r="AD61" s="351">
        <f t="shared" si="361"/>
        <v>0</v>
      </c>
      <c r="AE61" s="351">
        <f t="shared" si="361"/>
        <v>0</v>
      </c>
      <c r="AF61" s="351">
        <f t="shared" si="361"/>
        <v>0</v>
      </c>
      <c r="AG61" s="351">
        <f t="shared" si="361"/>
        <v>0</v>
      </c>
      <c r="AH61" s="351">
        <f t="shared" si="361"/>
        <v>0</v>
      </c>
      <c r="AI61" s="351">
        <f t="shared" si="361"/>
        <v>0</v>
      </c>
      <c r="AJ61" s="351">
        <f t="shared" si="361"/>
        <v>0</v>
      </c>
      <c r="AL61" s="779" t="s">
        <v>87</v>
      </c>
      <c r="AM61" s="780"/>
      <c r="AN61" s="781"/>
      <c r="AO61" s="351">
        <f>SUM(AO59:AO60)</f>
        <v>59</v>
      </c>
      <c r="AP61" s="351">
        <f t="shared" ref="AP61:BB61" si="362">SUM(AP59:AP60)</f>
        <v>63.5</v>
      </c>
      <c r="AQ61" s="351">
        <f t="shared" si="362"/>
        <v>0</v>
      </c>
      <c r="AR61" s="351">
        <f t="shared" si="362"/>
        <v>20</v>
      </c>
      <c r="AS61" s="351">
        <f t="shared" si="362"/>
        <v>38</v>
      </c>
      <c r="AT61" s="351">
        <f t="shared" si="362"/>
        <v>0</v>
      </c>
      <c r="AU61" s="351">
        <f t="shared" si="362"/>
        <v>0</v>
      </c>
      <c r="AV61" s="351">
        <f t="shared" si="362"/>
        <v>0</v>
      </c>
      <c r="AW61" s="351">
        <f t="shared" si="362"/>
        <v>0</v>
      </c>
      <c r="AX61" s="351">
        <f t="shared" si="362"/>
        <v>0</v>
      </c>
      <c r="AY61" s="351">
        <f t="shared" si="362"/>
        <v>0</v>
      </c>
      <c r="AZ61" s="351">
        <f t="shared" si="362"/>
        <v>0</v>
      </c>
      <c r="BA61" s="351">
        <f t="shared" si="362"/>
        <v>1</v>
      </c>
      <c r="BB61" s="351">
        <f t="shared" si="362"/>
        <v>0</v>
      </c>
      <c r="BD61" s="779" t="s">
        <v>87</v>
      </c>
      <c r="BE61" s="780"/>
      <c r="BF61" s="781"/>
      <c r="BG61" s="351">
        <f>SUM(BG59:BG60)</f>
        <v>54</v>
      </c>
      <c r="BH61" s="351">
        <f t="shared" ref="BH61:BT61" si="363">SUM(BH59:BH60)</f>
        <v>71.5</v>
      </c>
      <c r="BI61" s="351">
        <f t="shared" si="363"/>
        <v>0</v>
      </c>
      <c r="BJ61" s="351">
        <f t="shared" si="363"/>
        <v>10</v>
      </c>
      <c r="BK61" s="351">
        <f t="shared" si="363"/>
        <v>39</v>
      </c>
      <c r="BL61" s="351">
        <f t="shared" si="363"/>
        <v>0</v>
      </c>
      <c r="BM61" s="351">
        <f t="shared" si="363"/>
        <v>0</v>
      </c>
      <c r="BN61" s="351">
        <f t="shared" si="363"/>
        <v>0</v>
      </c>
      <c r="BO61" s="351">
        <f t="shared" si="363"/>
        <v>2</v>
      </c>
      <c r="BP61" s="351">
        <f t="shared" si="363"/>
        <v>1</v>
      </c>
      <c r="BQ61" s="351">
        <f t="shared" si="363"/>
        <v>0</v>
      </c>
      <c r="BR61" s="351">
        <f t="shared" si="363"/>
        <v>0</v>
      </c>
      <c r="BS61" s="351">
        <f t="shared" si="363"/>
        <v>2</v>
      </c>
      <c r="BT61" s="351">
        <f t="shared" si="363"/>
        <v>0</v>
      </c>
      <c r="BV61" s="779" t="s">
        <v>87</v>
      </c>
      <c r="BW61" s="780"/>
      <c r="BX61" s="781"/>
      <c r="BY61" s="351">
        <f>SUM(BY59:BY60)</f>
        <v>78</v>
      </c>
      <c r="BZ61" s="351">
        <f t="shared" ref="BZ61:CL61" si="364">SUM(BZ59:BZ60)</f>
        <v>64.3</v>
      </c>
      <c r="CA61" s="351">
        <f t="shared" si="364"/>
        <v>0</v>
      </c>
      <c r="CB61" s="351">
        <f t="shared" si="364"/>
        <v>37</v>
      </c>
      <c r="CC61" s="351">
        <f t="shared" si="364"/>
        <v>20</v>
      </c>
      <c r="CD61" s="351">
        <f t="shared" si="364"/>
        <v>0</v>
      </c>
      <c r="CE61" s="351">
        <f t="shared" si="364"/>
        <v>8</v>
      </c>
      <c r="CF61" s="351">
        <f t="shared" si="364"/>
        <v>13</v>
      </c>
      <c r="CG61" s="351">
        <f t="shared" si="364"/>
        <v>0</v>
      </c>
      <c r="CH61" s="351">
        <f t="shared" si="364"/>
        <v>0</v>
      </c>
      <c r="CI61" s="351">
        <f t="shared" si="364"/>
        <v>0</v>
      </c>
      <c r="CJ61" s="351">
        <f t="shared" si="364"/>
        <v>0</v>
      </c>
      <c r="CK61" s="351">
        <f t="shared" si="364"/>
        <v>0</v>
      </c>
      <c r="CL61" s="351">
        <f t="shared" si="364"/>
        <v>1089</v>
      </c>
      <c r="CN61" s="779" t="s">
        <v>87</v>
      </c>
      <c r="CO61" s="780"/>
      <c r="CP61" s="781"/>
      <c r="CQ61" s="351">
        <f>SUM(CQ59:CQ60)</f>
        <v>254</v>
      </c>
      <c r="CR61" s="351">
        <f t="shared" ref="CR61:DD61" si="365">SUM(CR59:CR60)</f>
        <v>113.52000000000001</v>
      </c>
      <c r="CS61" s="351">
        <f t="shared" si="365"/>
        <v>0</v>
      </c>
      <c r="CT61" s="351">
        <f t="shared" si="365"/>
        <v>194</v>
      </c>
      <c r="CU61" s="351">
        <f t="shared" si="365"/>
        <v>29</v>
      </c>
      <c r="CV61" s="351">
        <f t="shared" si="365"/>
        <v>7</v>
      </c>
      <c r="CW61" s="351">
        <f t="shared" si="365"/>
        <v>16</v>
      </c>
      <c r="CX61" s="351">
        <f t="shared" si="365"/>
        <v>6</v>
      </c>
      <c r="CY61" s="351">
        <f t="shared" si="365"/>
        <v>0</v>
      </c>
      <c r="CZ61" s="351">
        <f t="shared" si="365"/>
        <v>0</v>
      </c>
      <c r="DA61" s="351">
        <f t="shared" si="365"/>
        <v>0</v>
      </c>
      <c r="DB61" s="351">
        <f t="shared" si="365"/>
        <v>0</v>
      </c>
      <c r="DC61" s="351">
        <f t="shared" si="365"/>
        <v>2</v>
      </c>
      <c r="DD61" s="351">
        <f t="shared" si="365"/>
        <v>1291</v>
      </c>
      <c r="DF61" s="779" t="s">
        <v>87</v>
      </c>
      <c r="DG61" s="780"/>
      <c r="DH61" s="781"/>
      <c r="DI61" s="351">
        <f>SUM(DI59:DI60)</f>
        <v>202</v>
      </c>
      <c r="DJ61" s="351">
        <f t="shared" ref="DJ61:DV61" si="366">SUM(DJ59:DJ60)</f>
        <v>80.62</v>
      </c>
      <c r="DK61" s="351">
        <f t="shared" si="366"/>
        <v>0</v>
      </c>
      <c r="DL61" s="351">
        <f t="shared" si="366"/>
        <v>179</v>
      </c>
      <c r="DM61" s="351">
        <f t="shared" si="366"/>
        <v>23</v>
      </c>
      <c r="DN61" s="351">
        <f t="shared" si="366"/>
        <v>0</v>
      </c>
      <c r="DO61" s="351">
        <f t="shared" si="366"/>
        <v>0</v>
      </c>
      <c r="DP61" s="351">
        <f t="shared" si="366"/>
        <v>0</v>
      </c>
      <c r="DQ61" s="351">
        <f t="shared" si="366"/>
        <v>0</v>
      </c>
      <c r="DR61" s="351">
        <f t="shared" si="366"/>
        <v>0</v>
      </c>
      <c r="DS61" s="351">
        <f t="shared" si="366"/>
        <v>0</v>
      </c>
      <c r="DT61" s="351">
        <f t="shared" si="366"/>
        <v>0</v>
      </c>
      <c r="DU61" s="351">
        <f t="shared" si="366"/>
        <v>0</v>
      </c>
      <c r="DV61" s="351">
        <f t="shared" si="366"/>
        <v>0</v>
      </c>
      <c r="DX61" s="779" t="s">
        <v>87</v>
      </c>
      <c r="DY61" s="780"/>
      <c r="DZ61" s="781"/>
      <c r="EA61" s="351">
        <f>SUM(EA59:EA60)</f>
        <v>309</v>
      </c>
      <c r="EB61" s="351">
        <f t="shared" ref="EB61:EN61" si="367">SUM(EB59:EB60)</f>
        <v>169.9</v>
      </c>
      <c r="EC61" s="351">
        <f t="shared" si="367"/>
        <v>0</v>
      </c>
      <c r="ED61" s="351">
        <f t="shared" si="367"/>
        <v>204</v>
      </c>
      <c r="EE61" s="351">
        <f t="shared" si="367"/>
        <v>62</v>
      </c>
      <c r="EF61" s="351">
        <f t="shared" si="367"/>
        <v>0</v>
      </c>
      <c r="EG61" s="351">
        <f t="shared" si="367"/>
        <v>0</v>
      </c>
      <c r="EH61" s="351">
        <f t="shared" si="367"/>
        <v>11</v>
      </c>
      <c r="EI61" s="351">
        <f t="shared" si="367"/>
        <v>0</v>
      </c>
      <c r="EJ61" s="351">
        <f t="shared" si="367"/>
        <v>7</v>
      </c>
      <c r="EK61" s="351">
        <f t="shared" si="367"/>
        <v>0</v>
      </c>
      <c r="EL61" s="351">
        <f t="shared" si="367"/>
        <v>0</v>
      </c>
      <c r="EM61" s="351">
        <f t="shared" si="367"/>
        <v>25</v>
      </c>
      <c r="EN61" s="351">
        <f t="shared" si="367"/>
        <v>0</v>
      </c>
      <c r="EP61" s="779" t="s">
        <v>87</v>
      </c>
      <c r="EQ61" s="780"/>
      <c r="ER61" s="781"/>
      <c r="ES61" s="351">
        <f>SUM(ES59:ES60)</f>
        <v>246</v>
      </c>
      <c r="ET61" s="351">
        <f t="shared" ref="ET61:FF61" si="368">SUM(ET59:ET60)</f>
        <v>184.04999999999998</v>
      </c>
      <c r="EU61" s="351">
        <f t="shared" si="368"/>
        <v>0</v>
      </c>
      <c r="EV61" s="351">
        <f t="shared" si="368"/>
        <v>198</v>
      </c>
      <c r="EW61" s="351">
        <f t="shared" si="368"/>
        <v>38</v>
      </c>
      <c r="EX61" s="351">
        <f t="shared" si="368"/>
        <v>0</v>
      </c>
      <c r="EY61" s="351">
        <f t="shared" si="368"/>
        <v>0</v>
      </c>
      <c r="EZ61" s="351">
        <f t="shared" si="368"/>
        <v>0</v>
      </c>
      <c r="FA61" s="351">
        <f t="shared" si="368"/>
        <v>0</v>
      </c>
      <c r="FB61" s="351">
        <f t="shared" si="368"/>
        <v>0</v>
      </c>
      <c r="FC61" s="351">
        <f t="shared" si="368"/>
        <v>3</v>
      </c>
      <c r="FD61" s="351">
        <f t="shared" si="368"/>
        <v>0</v>
      </c>
      <c r="FE61" s="351">
        <f t="shared" si="368"/>
        <v>7</v>
      </c>
      <c r="FF61" s="351">
        <f t="shared" si="368"/>
        <v>0</v>
      </c>
      <c r="FH61" s="779" t="s">
        <v>87</v>
      </c>
      <c r="FI61" s="780"/>
      <c r="FJ61" s="781"/>
      <c r="FK61" s="351">
        <f>SUM(FK59:FK60)</f>
        <v>307</v>
      </c>
      <c r="FL61" s="351">
        <f t="shared" ref="FL61:FX61" si="369">SUM(FL59:FL60)</f>
        <v>188.125</v>
      </c>
      <c r="FM61" s="351">
        <f t="shared" si="369"/>
        <v>0</v>
      </c>
      <c r="FN61" s="351">
        <f t="shared" si="369"/>
        <v>246</v>
      </c>
      <c r="FO61" s="351">
        <f t="shared" si="369"/>
        <v>35</v>
      </c>
      <c r="FP61" s="351">
        <f t="shared" si="369"/>
        <v>0</v>
      </c>
      <c r="FQ61" s="351">
        <f t="shared" si="369"/>
        <v>0</v>
      </c>
      <c r="FR61" s="351">
        <f t="shared" si="369"/>
        <v>12</v>
      </c>
      <c r="FS61" s="351">
        <f t="shared" si="369"/>
        <v>0</v>
      </c>
      <c r="FT61" s="351">
        <f t="shared" si="369"/>
        <v>0</v>
      </c>
      <c r="FU61" s="351">
        <f t="shared" si="369"/>
        <v>0</v>
      </c>
      <c r="FV61" s="351">
        <f t="shared" si="369"/>
        <v>0</v>
      </c>
      <c r="FW61" s="351">
        <f t="shared" si="369"/>
        <v>14</v>
      </c>
      <c r="FX61" s="351">
        <f t="shared" si="369"/>
        <v>590</v>
      </c>
      <c r="FZ61" s="779" t="s">
        <v>87</v>
      </c>
      <c r="GA61" s="780"/>
      <c r="GB61" s="781"/>
      <c r="GC61" s="351">
        <f>SUM(GC59:GC60)</f>
        <v>244</v>
      </c>
      <c r="GD61" s="351">
        <f t="shared" ref="GD61:GP61" si="370">SUM(GD59:GD60)</f>
        <v>152.47</v>
      </c>
      <c r="GE61" s="351">
        <f t="shared" si="370"/>
        <v>0</v>
      </c>
      <c r="GF61" s="351">
        <f t="shared" si="370"/>
        <v>142</v>
      </c>
      <c r="GG61" s="351">
        <f t="shared" si="370"/>
        <v>98</v>
      </c>
      <c r="GH61" s="351">
        <f t="shared" si="370"/>
        <v>0</v>
      </c>
      <c r="GI61" s="351">
        <f t="shared" si="370"/>
        <v>0</v>
      </c>
      <c r="GJ61" s="351">
        <f t="shared" si="370"/>
        <v>0</v>
      </c>
      <c r="GK61" s="351">
        <f t="shared" si="370"/>
        <v>0</v>
      </c>
      <c r="GL61" s="351">
        <f t="shared" si="370"/>
        <v>0</v>
      </c>
      <c r="GM61" s="351">
        <f t="shared" si="370"/>
        <v>0</v>
      </c>
      <c r="GN61" s="351">
        <f t="shared" si="370"/>
        <v>0</v>
      </c>
      <c r="GO61" s="351">
        <f t="shared" si="370"/>
        <v>4</v>
      </c>
      <c r="GP61" s="351">
        <f t="shared" si="370"/>
        <v>0</v>
      </c>
      <c r="GR61" s="779" t="s">
        <v>87</v>
      </c>
      <c r="GS61" s="780"/>
      <c r="GT61" s="781"/>
      <c r="GU61" s="351">
        <f>SUM(GU59:GU60)</f>
        <v>185</v>
      </c>
      <c r="GV61" s="351">
        <f t="shared" ref="GV61:HH61" si="371">SUM(GV59:GV60)</f>
        <v>86.199999999999989</v>
      </c>
      <c r="GW61" s="351">
        <f t="shared" si="371"/>
        <v>0</v>
      </c>
      <c r="GX61" s="351">
        <f t="shared" si="371"/>
        <v>96</v>
      </c>
      <c r="GY61" s="351">
        <f t="shared" si="371"/>
        <v>67</v>
      </c>
      <c r="GZ61" s="351">
        <f t="shared" si="371"/>
        <v>0</v>
      </c>
      <c r="HA61" s="351">
        <f t="shared" si="371"/>
        <v>14</v>
      </c>
      <c r="HB61" s="351">
        <f t="shared" si="371"/>
        <v>8</v>
      </c>
      <c r="HC61" s="351">
        <f t="shared" si="371"/>
        <v>0</v>
      </c>
      <c r="HD61" s="351">
        <f t="shared" si="371"/>
        <v>0</v>
      </c>
      <c r="HE61" s="351">
        <f t="shared" si="371"/>
        <v>0</v>
      </c>
      <c r="HF61" s="351">
        <f t="shared" si="371"/>
        <v>0</v>
      </c>
      <c r="HG61" s="351">
        <f t="shared" si="371"/>
        <v>0</v>
      </c>
      <c r="HH61" s="351">
        <f t="shared" si="371"/>
        <v>0</v>
      </c>
      <c r="HJ61" s="779" t="s">
        <v>87</v>
      </c>
      <c r="HK61" s="780"/>
      <c r="HL61" s="781"/>
      <c r="HM61" s="351" t="e">
        <f>SUM(HM59:HM60)</f>
        <v>#REF!</v>
      </c>
      <c r="HN61" s="351" t="e">
        <f t="shared" ref="HN61:HZ61" si="372">SUM(HN59:HN60)</f>
        <v>#REF!</v>
      </c>
      <c r="HO61" s="351" t="e">
        <f t="shared" si="372"/>
        <v>#REF!</v>
      </c>
      <c r="HP61" s="351" t="e">
        <f t="shared" si="372"/>
        <v>#REF!</v>
      </c>
      <c r="HQ61" s="351" t="e">
        <f t="shared" si="372"/>
        <v>#REF!</v>
      </c>
      <c r="HR61" s="351" t="e">
        <f t="shared" si="372"/>
        <v>#REF!</v>
      </c>
      <c r="HS61" s="351" t="e">
        <f t="shared" si="372"/>
        <v>#REF!</v>
      </c>
      <c r="HT61" s="351" t="e">
        <f t="shared" si="372"/>
        <v>#REF!</v>
      </c>
      <c r="HU61" s="351" t="e">
        <f t="shared" si="372"/>
        <v>#REF!</v>
      </c>
      <c r="HV61" s="351" t="e">
        <f t="shared" si="372"/>
        <v>#REF!</v>
      </c>
      <c r="HW61" s="351" t="e">
        <f t="shared" si="372"/>
        <v>#REF!</v>
      </c>
      <c r="HX61" s="351" t="e">
        <f t="shared" si="372"/>
        <v>#REF!</v>
      </c>
      <c r="HY61" s="351" t="e">
        <f t="shared" si="372"/>
        <v>#REF!</v>
      </c>
      <c r="HZ61" s="351" t="e">
        <f t="shared" si="372"/>
        <v>#REF!</v>
      </c>
      <c r="IB61" s="779" t="s">
        <v>87</v>
      </c>
      <c r="IC61" s="780"/>
      <c r="ID61" s="781"/>
      <c r="IE61" s="351">
        <f>SUM(IE59:IE60)</f>
        <v>144</v>
      </c>
      <c r="IF61" s="351">
        <f t="shared" ref="IF61:IR61" si="373">SUM(IF59:IF60)</f>
        <v>96</v>
      </c>
      <c r="IG61" s="351">
        <f t="shared" si="373"/>
        <v>0</v>
      </c>
      <c r="IH61" s="351">
        <f t="shared" si="373"/>
        <v>124</v>
      </c>
      <c r="II61" s="351">
        <f t="shared" si="373"/>
        <v>20</v>
      </c>
      <c r="IJ61" s="351">
        <f t="shared" si="373"/>
        <v>0</v>
      </c>
      <c r="IK61" s="351">
        <f t="shared" si="373"/>
        <v>0</v>
      </c>
      <c r="IL61" s="351">
        <f t="shared" si="373"/>
        <v>0</v>
      </c>
      <c r="IM61" s="351">
        <f t="shared" si="373"/>
        <v>0</v>
      </c>
      <c r="IN61" s="351">
        <f t="shared" si="373"/>
        <v>0</v>
      </c>
      <c r="IO61" s="351">
        <f t="shared" si="373"/>
        <v>0</v>
      </c>
      <c r="IP61" s="351">
        <f t="shared" si="373"/>
        <v>0</v>
      </c>
      <c r="IQ61" s="351">
        <f t="shared" si="373"/>
        <v>0</v>
      </c>
      <c r="IR61" s="351">
        <f t="shared" si="373"/>
        <v>0</v>
      </c>
      <c r="IT61" s="779" t="s">
        <v>87</v>
      </c>
      <c r="IU61" s="780"/>
      <c r="IV61" s="781"/>
      <c r="IW61" s="351">
        <f>SUM(IW59:IW60)</f>
        <v>164</v>
      </c>
      <c r="IX61" s="351">
        <f t="shared" ref="IX61:JJ61" si="374">SUM(IX59:IX60)</f>
        <v>89.1</v>
      </c>
      <c r="IY61" s="351">
        <f t="shared" si="374"/>
        <v>0</v>
      </c>
      <c r="IZ61" s="351">
        <f t="shared" si="374"/>
        <v>110</v>
      </c>
      <c r="JA61" s="351">
        <f t="shared" si="374"/>
        <v>43</v>
      </c>
      <c r="JB61" s="351">
        <f t="shared" si="374"/>
        <v>0</v>
      </c>
      <c r="JC61" s="351">
        <f t="shared" si="374"/>
        <v>0</v>
      </c>
      <c r="JD61" s="351">
        <f t="shared" si="374"/>
        <v>0</v>
      </c>
      <c r="JE61" s="351">
        <f t="shared" si="374"/>
        <v>0</v>
      </c>
      <c r="JF61" s="351">
        <f t="shared" si="374"/>
        <v>6</v>
      </c>
      <c r="JG61" s="351">
        <f t="shared" si="374"/>
        <v>0</v>
      </c>
      <c r="JH61" s="351">
        <f t="shared" si="374"/>
        <v>0</v>
      </c>
      <c r="JI61" s="351">
        <f t="shared" si="374"/>
        <v>5</v>
      </c>
      <c r="JJ61" s="351">
        <f t="shared" si="374"/>
        <v>4887</v>
      </c>
      <c r="JL61" s="779" t="s">
        <v>87</v>
      </c>
      <c r="JM61" s="780"/>
      <c r="JN61" s="781"/>
      <c r="JO61" s="351" t="e">
        <f>SUM(JO59:JO60)</f>
        <v>#REF!</v>
      </c>
      <c r="JP61" s="351" t="e">
        <f t="shared" ref="JP61:KB61" si="375">SUM(JP59:JP60)</f>
        <v>#REF!</v>
      </c>
      <c r="JQ61" s="351" t="e">
        <f t="shared" si="375"/>
        <v>#REF!</v>
      </c>
      <c r="JR61" s="351" t="e">
        <f t="shared" si="375"/>
        <v>#REF!</v>
      </c>
      <c r="JS61" s="351" t="e">
        <f t="shared" si="375"/>
        <v>#REF!</v>
      </c>
      <c r="JT61" s="351" t="e">
        <f t="shared" si="375"/>
        <v>#REF!</v>
      </c>
      <c r="JU61" s="351" t="e">
        <f t="shared" si="375"/>
        <v>#REF!</v>
      </c>
      <c r="JV61" s="351" t="e">
        <f t="shared" si="375"/>
        <v>#REF!</v>
      </c>
      <c r="JW61" s="351" t="e">
        <f t="shared" si="375"/>
        <v>#REF!</v>
      </c>
      <c r="JX61" s="351" t="e">
        <f t="shared" si="375"/>
        <v>#REF!</v>
      </c>
      <c r="JY61" s="351" t="e">
        <f t="shared" si="375"/>
        <v>#REF!</v>
      </c>
      <c r="JZ61" s="351" t="e">
        <f t="shared" si="375"/>
        <v>#REF!</v>
      </c>
      <c r="KA61" s="351" t="e">
        <f t="shared" si="375"/>
        <v>#REF!</v>
      </c>
      <c r="KB61" s="351" t="e">
        <f t="shared" si="375"/>
        <v>#REF!</v>
      </c>
    </row>
    <row r="66" spans="130:260">
      <c r="EE66" t="s">
        <v>3098</v>
      </c>
    </row>
    <row r="67" spans="130:260">
      <c r="DZ67" s="184">
        <f>SUM(බදුල්ල!J9,බදුල්ල!J10,බදුල්ල!J11,බදුල්ල!J12,බදුල්ල!J13,බදුල්ල!J14,බදුල්ල!J15,බදුල්ල!J16,බදුල්ල!J17,බදුල්ල!J18,බදුල්ල!J19,බදුල්ල!J20,බදුල්ල!J21,බදුල්ල!J22,බදුල්ල!J23,බදුල්ල!J24,බදුල්ල!J25,බදුල්ල!J26,බදුල්ල!J27,බදුල්ල!J28,බදුල්ල!J29,බදුල්ල!J30,බදුල්ල!J31,බදුල්ල!J32,බදුල්ල!J33,බදුල්ල!J34,බදුල්ල!J35,බදුල්ල!J36,බදුල්ල!J37,බදුල්ල!J38,බදුල්ල!J39,බදුල්ල!J40,බදුල්ල!J41,බදුල්ල!J42,බදුල්ල!J43,බදුල්ල!J44,බදුල්ල!J45,බදුල්ල!J46,බදුල්ල!J47,බදුල්ල!J49,බදුල්ල!J50,බදුල්ල!J51,බදුල්ල!J52,බදුල්ල!J53,බදුල්ල!J54,බදුල්ල!J55,බදුල්ල!J56,බදුල්ල!J57,බදුල්ල!J58,බදුල්ල!J59,බදුල්ල!J60,බදුල්ල!J61,බදුල්ල!J62,බදුල්ල!J63,බදුල්ල!J64,බදුල්ල!J65,බදුල්ල!J66,බදුල්ල!J67,බදුල්ල!J68,බදුල්ල!J69,බදුල්ල!J70,බදුල්ල!J71,බදුල්ල!J72,බදුල්ල!J73,බදුල්ල!J74,බදුල්ල!J75,බදුල්ල!J76,බදුල්ල!J77,බදුල්ල!J78,බදුල්ල!J79,බදුල්ල!J80,බදුල්ල!J81,බදුල්ල!J82,බදුල්ල!J83,බදුල්ල!J84,බදුල්ල!J85,බදුල්ල!J86,බදුල්ල!J87,බදුල්ල!J88,බදුල්ල!J89,බදුල්ල!J90,බදුල්ල!J91,බදුල්ල!J92,බදුල්ල!J93,බදුල්ල!J94,බදුල්ල!J95,බදුල්ල!J96,බදුල්ල!J97,බදුල්ල!J98,බදුල්ල!J99,බදුල්ල!J100,බදුල්ල!J101,බදුල්ල!J103,බදුල්ල!J102,බදුල්ල!J104,බදුල්ල!J105,බදුල්ල!J106,බදුල්ල!J107,බදුල්ල!J108,බදුල්ල!J109,බදුල්ල!J110,බදුල්ල!J111,බදුල්ල!J112,බදුල්ල!J113,බදුල්ල!J114,බදුල්ල!J115,බදුල්ල!J116,බදුල්ල!J117,බදුල්ල!J118,බදුල්ල!J119,බදුල්ල!J120,බදුල්ල!J121,බදුල්ල!J122,බදුල්ල!J123,බදුල්ල!J124,බදුල්ල!J125,බදුල්ල!J126,බදුල්ල!J127,බදුල්ල!J128,බදුල්ල!J129,බදුල්ල!J130,බදුල්ල!J131,බදුල්ල!J132,බදුල්ල!J133,බදුල්ල!J134,බදුල්ල!J135,බදුල්ල!J136,බදුල්ල!J137,බදුල්ල!J138,බදුල්ල!J139,බදුල්ල!J140,බදුල්ල!J141,බදුල්ල!J142,බදුල්ල!J143,බදුල්ල!J144,බදුල්ල!J145,බදුල්ල!J146,බදුල්ල!J147)</f>
        <v>69000000</v>
      </c>
      <c r="EA67" s="184">
        <f>SUM(බදුල්ල!K9,බදුල්ල!K10,බදුල්ල!K11,බදුල්ල!K12,බදුල්ල!K13,බදුල්ල!K14,බදුල්ල!K15,බදුල්ල!K16,බදුල්ල!K17,බදුල්ල!K18,බදුල්ල!K19,බදුල්ල!K20,බදුල්ල!K21,බදුල්ල!K22,බදුල්ල!K23,බදුල්ල!K24,බදුල්ල!K25,බදුල්ල!K26,බදුල්ල!K27,බදුල්ල!K28,බදුල්ල!K29,බදුල්ල!K30,බදුල්ල!K31,බදුල්ල!K32,බදුල්ල!K33,බදුල්ල!K34,බදුල්ල!K35,බදුල්ල!K36,බදුල්ල!K37,බදුල්ල!K38,බදුල්ල!K39,බදුල්ල!K40,බදුල්ල!K41,බදුල්ල!K42,බදුල්ල!K43,බදුල්ල!K44,බදුල්ල!K45,බදුල්ල!K46,බදුල්ල!K47,බදුල්ල!K49,බදුල්ල!K50,බදුල්ල!K51,බදුල්ල!K52,බදුල්ල!K53,බදුල්ල!K54,බදුල්ල!K55,බදුල්ල!K56,බදුල්ල!K57,බදුල්ල!K58,බදුල්ල!K59,බදුල්ල!K60,බදුල්ල!K61,බදුල්ල!K62,බදුල්ල!K63,බදුල්ල!K64,බදුල්ල!K65,බදුල්ල!K66,බදුල්ල!K67,බදුල්ල!K68,බදුල්ල!K69,බදුල්ල!K70,බදුල්ල!K71,බදුල්ල!K72,බදුල්ල!K73,බදුල්ල!K74,බදුල්ල!K75,බදුල්ල!K76,බදුල්ල!K77,බදුල්ල!K78,බදුල්ල!K79,බදුල්ල!K80,බදුල්ල!K81,බදුල්ල!K82,බදුල්ල!K83,බදුල්ල!K84,බදුල්ල!K85,බදුල්ල!K86,බදුල්ල!K87,බදුල්ල!K88,බදුල්ල!K89,බදුල්ල!K90,බදුල්ල!K91,බදුල්ල!K92,බදුල්ල!K93,බදුල්ල!K94,බදුල්ල!K95,බදුල්ල!K96,බදුල්ල!K97,බදුල්ල!K98,බදුල්ල!K99,බදුල්ල!K100,බදුල්ල!K101,බදුල්ල!K103,බදුල්ල!K102,බදුල්ල!K104,බදුල්ල!K105,බදුල්ල!K106,බදුල්ල!K107,බදුල්ල!K108,බදුල්ල!K109,බදුල්ල!K110,බදුල්ල!K111,බදුල්ල!K112,බදුල්ල!K113,බදුල්ල!K114,බදුල්ල!K115,බදුල්ල!K116,බදුල්ල!K117,බදුල්ල!K118,බදුල්ල!K119,බදුල්ල!K120,බදුල්ල!K121,බදුල්ල!K122,බදුල්ල!K123,බදුල්ල!K124,බදුල්ල!K125,බදුල්ල!K126,බදුල්ල!K127,බදුල්ල!K128,බදුල්ල!K129,බදුල්ල!K130,බදුල්ල!K131,බදුල්ල!K132,බදුල්ල!K133,බදුල්ල!K134,බදුල්ල!K135,බදුල්ල!K136,බදුල්ල!K137,බදුල්ල!K138,බදුල්ල!K139,බදුල්ල!K140,බදුල්ල!K141,බදුල්ල!K142,බදුල්ල!K143,බදුල්ල!K144,බදුල්ල!K145,බදුල්ල!K146,බදුල්ල!K147)</f>
        <v>0</v>
      </c>
      <c r="EB67" s="184">
        <f>SUM(බදුල්ල!L9,බදුල්ල!L10,බදුල්ල!L11,බදුල්ල!L12,බදුල්ල!L13,බදුල්ල!L14,බදුල්ල!L15,බදුල්ල!L16,බදුල්ල!L17,බදුල්ල!L18,බදුල්ල!L19,බදුල්ල!L20,බදුල්ල!L21,බදුල්ල!L22,බදුල්ල!L23,බදුල්ල!L24,බදුල්ල!L25,බදුල්ල!L26,බදුල්ල!L27,බදුල්ල!L28,බදුල්ල!L29,බදුල්ල!L30,බදුල්ල!L31,බදුල්ල!L32,බදුල්ල!L33,බදුල්ල!L34,බදුල්ල!L35,බදුල්ල!L36,බදුල්ල!L37,බදුල්ල!L38,බදුල්ල!L39,බදුල්ල!L40,බදුල්ල!L41,බදුල්ල!L42,බදුල්ල!L43,බදුල්ල!L44,බදුල්ල!L45,බදුල්ල!L46,බදුල්ල!L47,බදුල්ල!L49,බදුල්ල!L50,බදුල්ල!L51,බදුල්ල!L52,බදුල්ල!L53,බදුල්ල!L54,බදුල්ල!L55,බදුල්ල!L56,බදුල්ල!L57,බදුල්ල!L58,බදුල්ල!L59,බදුල්ල!L60,බදුල්ල!L61,බදුල්ල!L62,බදුල්ල!L63,බදුල්ල!L64,බදුල්ල!L65,බදුල්ල!L66,බදුල්ල!L67,බදුල්ල!L68,බදුල්ල!L69,බදුල්ල!L70,බදුල්ල!L71,බදුල්ල!L72,බදුල්ල!L73,බදුල්ල!L74,බදුල්ල!L75,බදුල්ල!L76,බදුල්ල!L77,බදුල්ල!L78,බදුල්ල!L79,බදුල්ල!L80,බදුල්ල!L81,බදුල්ල!L82,බදුල්ල!L83,බදුල්ල!L84,බදුල්ල!L85,බදුල්ල!L86,බදුල්ල!L87,බදුල්ල!L88,බදුල්ල!L89,බදුල්ල!L90,බදුල්ල!L91,බදුල්ල!L92,බදුල්ල!L93,බදුල්ල!L94,බදුල්ල!L95,බදුල්ල!L96,බදුල්ල!L97,බදුල්ල!L98,බදුල්ල!L99,බදුල්ල!L100,බදුල්ල!L101,බදුල්ල!L103,බදුල්ල!L102,බදුල්ල!L104,බදුල්ල!L105,බදුල්ල!L106,බදුල්ල!L107,බදුල්ල!L108,බදුල්ල!L109,බදුල්ල!L110,බදුල්ල!L111,බදුල්ල!L112,බදුල්ල!L113,බදුල්ල!L114,බදුල්ල!L115,බදුල්ල!L116,බදුල්ල!L117,බදුල්ල!L118,බදුල්ල!L119,බදුල්ල!L120,බදුල්ල!L121,බදුල්ල!L122,බදුල්ල!L123,බදුල්ල!L124,බදුල්ල!L125,බදුල්ල!L126,බදුල්ල!L127,බදුල්ල!L128,බදුල්ල!L129,බදුල්ල!L130,බදුල්ල!L131,බදුල්ල!L132,බදුල්ල!L133,බදුල්ල!L134,බදුල්ල!L135,බදුල්ල!L136,බදුල්ල!L137,බදුල්ල!L138,බදුල්ල!L139,බදුල්ල!L140,බදුල්ල!L141,බදුල්ල!L142,බදුල්ල!L143,බදුල්ල!L144,බදුල්ල!L145,බදුල්ල!L146,බදුල්ල!L147)</f>
        <v>0</v>
      </c>
      <c r="EC67" s="184">
        <f>SUM(බදුල්ල!M9,බදුල්ල!M10,බදුල්ල!M11,බදුල්ල!M12,බදුල්ල!M13,බදුල්ල!M14,බදුල්ල!M15,බදුල්ල!M16,බදුල්ල!M17,බදුල්ල!M18,බදුල්ල!M19,බදුල්ල!M20,බදුල්ල!M21,බදුල්ල!M22,බදුල්ල!M23,බදුල්ල!M24,බදුල්ල!M25,බදුල්ල!M26,බදුල්ල!M27,බදුල්ල!M28,බදුල්ල!M29,බදුල්ල!M30,බදුල්ල!M31,බදුල්ල!M32,බදුල්ල!M33,බදුල්ල!M34,බදුල්ල!M35,බදුල්ල!M36,බදුල්ල!M37,බදුල්ල!M38,බදුල්ල!M39,බදුල්ල!M40,බදුල්ල!M41,බදුල්ල!M42,බදුල්ල!M43,බදුල්ල!M44,බදුල්ල!M45,බදුල්ල!M46,බදුල්ල!M47,බදුල්ල!M49,බදුල්ල!M50,බදුල්ල!M51,බදුල්ල!M52,බදුල්ල!M53,බදුල්ල!M54,බදුල්ල!M55,බදුල්ල!M56,බදුල්ල!M57,බදුල්ල!M58,බදුල්ල!M59,බදුල්ල!M60,බදුල්ල!M61,බදුල්ල!M62,බදුල්ල!M63,බදුල්ල!M64,බදුල්ල!M65,බදුල්ල!M66,බදුල්ල!M67,බදුල්ල!M68,බදුල්ල!M69,බදුල්ල!M70,බදුල්ල!M71,බදුල්ල!M72,බදුල්ල!M73,බදුල්ල!M74,බදුල්ල!M75,බදුල්ල!M76,බදුල්ල!M77,බදුල්ල!M78,බදුල්ල!M79,බදුල්ල!M80,බදුල්ල!M81,බදුල්ල!M82,බදුල්ල!M83,බදුල්ල!M84,බදුල්ල!M85,බදුල්ල!M86,බදුල්ල!M87,බදුල්ල!M88,බදුල්ල!M89,බදුල්ල!M90,බදුල්ල!M91,බදුල්ල!M92,බදුල්ල!M93,බදුල්ල!M94,බදුල්ල!M95,බදුල්ල!M96,බදුල්ල!M97,බදුල්ල!M98,බදුල්ල!M99,බදුල්ල!M100,බදුල්ල!M101,බදුල්ල!M103,බදුල්ල!M102,බදුල්ල!M104,බදුල්ල!M105,බදුල්ල!M106,බදුල්ල!M107,බදුල්ල!M108,බදුල්ල!M109,බදුල්ල!M110,බදුල්ල!M111,බදුල්ල!M112,බදුල්ල!M113,බදුල්ල!M114,බදුල්ල!M115,බදුල්ල!M116,බදුල්ල!M117,බදුල්ල!M118,බදුල්ල!M119,බදුල්ල!M120,බදුල්ල!M121,බදුල්ල!M122,බදුල්ල!M123,බදුල්ල!M124,බදුල්ල!M125,බදුල්ල!M126,බදුල්ල!M127,බදුල්ල!M128,බදුල්ල!M129,බදුල්ල!M130,බදුල්ල!M131,බදුල්ල!M132,බදුල්ල!M133,බදුල්ල!M134,බදුල්ල!M135,බදුල්ල!M136,බදුල්ල!M137,බදුල්ල!M138,බදුල්ල!M139,බදුල්ල!M140,බදුල්ල!M141,බදුල්ල!M142,බදුල්ල!M143,බදුල්ල!M144,බදුල්ල!M145,බදුල්ල!M146,බදුල්ල!M147)</f>
        <v>0</v>
      </c>
      <c r="ED67" s="184">
        <f>SUM(බදුල්ල!N9,බදුල්ල!N10,බදුල්ල!N11,බදුල්ල!N12,බදුල්ල!N13,බදුල්ල!N14,බදුල්ල!N15,බදුල්ල!N16,බදුල්ල!N17,බදුල්ල!N18,බදුල්ල!N19,බදුල්ල!N20,බදුල්ල!N21,බදුල්ල!N22,බදුල්ල!N23,බදුල්ල!N24,බදුල්ල!N25,බදුල්ල!N26,බදුල්ල!N27,බදුල්ල!N28,බදුල්ල!N29,බදුල්ල!N30,බදුල්ල!N31,බදුල්ල!N32,බදුල්ල!N33,බදුල්ල!N34,බදුල්ල!N35,බදුල්ල!N36,බදුල්ල!N37,බදුල්ල!N38,බදුල්ල!N39,බදුල්ල!N40,බදුල්ල!N41,බදුල්ල!N42,බදුල්ල!N43,බදුල්ල!N44,බදුල්ල!N45,බදුල්ල!N46,බදුල්ල!N47,බදුල්ල!N49,බදුල්ල!N50,බදුල්ල!N51,බදුල්ල!N52,බදුල්ල!N53,බදුල්ල!N54,බදුල්ල!N55,බදුල්ල!N56,බදුල්ල!N57,බදුල්ල!N58,බදුල්ල!N59,බදුල්ල!N60,බදුල්ල!N61,බදුල්ල!N62,බදුල්ල!N63,බදුල්ල!N64,බදුල්ල!N65,බදුල්ල!N66,බදුල්ල!N67,බදුල්ල!N68,බදුල්ල!N69,බදුල්ල!N70,බදුල්ල!N71,බදුල්ල!N72,බදුල්ල!N73,බදුල්ල!N74,බදුල්ල!N75,බදුල්ල!N76,බදුල්ල!N77,බදුල්ල!N78,බදුල්ල!N79,බදුල්ල!N80,බදුල්ල!N81,බදුල්ල!N82,බදුල්ල!N83,බදුල්ල!N84,බදුල්ල!N85,බදුල්ල!N86,බදුල්ල!N87,බදුල්ල!N88,බදුල්ල!N89,බදුල්ල!N90,බදුල්ල!N91,බදුල්ල!N92,බදුල්ල!N93,බදුල්ල!N94,බදුල්ල!N95,බදුල්ල!N96,බදුල්ල!N97,බදුල්ල!N98,බදුල්ල!N99,බදුල්ල!N100,බදුල්ල!N101,බදුල්ල!N103,බදුල්ල!N102,බදුල්ල!N104,බදුල්ල!N105,බදුල්ල!N106,බදුල්ල!N107,බදුල්ල!N108,බදුල්ල!N109,බදුල්ල!N110,බදුල්ල!N111,බදුල්ල!N112,බදුල්ල!N113,බදුල්ල!N114,බදුල්ල!N115,බදුල්ල!N116,බදුල්ල!N117,බදුල්ල!N118,බදුල්ල!N119,බදුල්ල!N120,බදුල්ල!N121,බදුල්ල!N122,බදුල්ල!N123,බදුල්ල!N124,බදුල්ල!N125,බදුල්ල!N126,බදුල්ල!N127,බදුල්ල!N128,බදුල්ල!N129,බදුල්ල!N130,බදුල්ල!N131,බදුල්ල!N132,බදුල්ල!N133,බදුල්ල!N134,බදුල්ල!N135,බදුල්ල!N136,බදුල්ල!N137,බදුල්ල!N138,බදුල්ල!N139,බදුල්ල!N140,බදුල්ල!N141,බදුල්ල!N142,බදුල්ල!N143,බදුල්ල!N144,බදුල්ල!N145,බදුල්ල!N146,බදුල්ල!N147)</f>
        <v>0</v>
      </c>
      <c r="EE67" s="184">
        <f>SUM(බදුල්ල!O9,බදුල්ල!O10,බදුල්ල!O11,බදුල්ල!O12,බදුල්ල!O13,බදුල්ල!O14,බදුල්ල!O15,බදුල්ල!O16,බදුල්ල!O17,බදුල්ල!O18,බදුල්ල!O19,බදුල්ල!O20,බදුල්ල!O21,බදුල්ල!O22,බදුල්ල!O23,බදුල්ල!O24,බදුල්ල!O25,බදුල්ල!O26,බදුල්ල!O27,බදුල්ල!O28,බදුල්ල!O29,බදුල්ල!O30,බදුල්ල!O31,බදුල්ල!O32,බදුල්ල!O33,බදුල්ල!O34,බදුල්ල!O35,බදුල්ල!O36,බදුල්ල!O37,බදුල්ල!O38,බදුල්ල!O39,බදුල්ල!O40,බදුල්ල!O41,බදුල්ල!O42,බදුල්ල!O43,බදුල්ල!O44,බදුල්ල!O45,බදුල්ල!O46,බදුල්ල!O47,බදුල්ල!O49,බදුල්ල!O50,බදුල්ල!O51,බදුල්ල!O52,බදුල්ල!O53,බදුල්ල!O54,බදුල්ල!O55,බදුල්ල!O56,බදුල්ල!O57,බදුල්ල!O58,බදුල්ල!O59,බදුල්ල!O60,බදුල්ල!O61,බදුල්ල!O62,බදුල්ල!O63,බදුල්ල!O64,බදුල්ල!O65,බදුල්ල!O66,බදුල්ල!O67,බදුල්ල!O68,බදුල්ල!O69,බදුල්ල!O70,බදුල්ල!O71,බදුල්ල!O72,බදුල්ල!O73,බදුල්ල!O74,බදුල්ල!O75,බදුල්ල!O76,බදුල්ල!O77,බදුල්ල!O78,බදුල්ල!O79,බදුල්ල!O80,බදුල්ල!O81,බදුල්ල!O82,බදුල්ල!O83,බදුල්ල!O84,බදුල්ල!O85,බදුල්ල!O86,බදුල්ල!O87,බදුල්ල!O88,බදුල්ල!O89,බදුල්ල!O90,බදුල්ල!O91,බදුල්ල!O92,බදුල්ල!O93,බදුල්ල!O94,බදුල්ල!O95,බදුල්ල!O96,බදුල්ල!O97,බදුල්ල!O98,බදුල්ල!O99,බදුල්ල!O100,බදුල්ල!O101,බදුල්ල!O103,බදුල්ල!O102,බදුල්ල!O104,බදුල්ල!O105,බදුල්ල!O106,බදුල්ල!O107,බදුල්ල!O108,බදුල්ල!O109,බදුල්ල!O110,බදුල්ල!O111,බදුල්ල!O112,බදුල්ල!O113,බදුල්ල!O114,බදුල්ල!O115,බදුල්ල!O116,බදුල්ල!O117,බදුල්ල!O118,බදුල්ල!O119,බදුල්ල!O120,බදුල්ල!O121,බදුල්ල!O122,බදුල්ල!O123,බදුල්ල!O124,බදුල්ල!O125,බදුල්ල!O126,බදුල්ල!O127,බදුල්ල!O128,බදුල්ල!O129,බදුල්ල!O130,බදුල්ල!O131,බදුල්ල!O132,බදුල්ල!O133,බදුල්ල!O134,බදුල්ල!O135,බදුල්ල!O136,බදුල්ල!O137,බදුල්ල!O138,බදුල්ල!O139,බදුල්ල!O140,බදුල්ල!O141,බදුල්ල!O142,බදුල්ල!O143,බදුල්ල!O144,බදුල්ල!O145,බදුල්ල!O146,බදුල්ල!O147)</f>
        <v>79</v>
      </c>
    </row>
    <row r="69" spans="130:260">
      <c r="EV69" t="s">
        <v>3099</v>
      </c>
      <c r="FN69" t="s">
        <v>3098</v>
      </c>
      <c r="IH69" t="s">
        <v>3099</v>
      </c>
      <c r="IZ69" t="s">
        <v>3099</v>
      </c>
    </row>
    <row r="70" spans="130:260">
      <c r="EA70"/>
      <c r="EQ70" s="184">
        <f>SUM(හාලිඇල!J163,හාලිඇල!J164,හාලිඇල!J165,හාලිඇල!J166,හාලිඇල!J167,හාලිඇල!J168,හාලිඇල!J169,හාලිඇල!J170,හාලිඇල!J171,හාලිඇල!J172,හාලිඇල!J173,හාලිඇල!J174,හාලිඇල!J175,හාලිඇල!J176,හාලිඇල!J177,හාලිඇල!J178,හාලිඇල!J179,හාලිඇල!J180,හාලිඇල!J181,හාලිඇල!J182,හාලිඇල!J183,හාලිඇල!J184,හාලිඇල!J185,හාලිඇල!J186,හාලිඇල!J187,හාලිඇල!J188,හාලිඇල!J189,හාලිඇල!J190,හාලිඇල!J191,හාලිඇල!J192,හාලිඇල!J193,හාලිඇල!J194,හාලිඇල!J195,හාලිඇල!J196,හාලිඇල!J197,හාලිඇල!J198,හාලිඇල!J199,හාලිඇල!J200,හාලිඇල!J201,හාලිඇල!J202,හාලිඇල!J203,හාලිඇල!J204,හාලිඇල!J205,හාලිඇල!J206,හාලිඇල!J207,හාලිඇල!J208,හාලිඇල!J209,හාලිඇල!J210,හාලිඇල!J211,හාලිඇල!J212,හාලිඇල!J213,හාලිඇල!J214,හාලිඇල!J215,හාලිඇල!J216,හාලිඇල!J217,හාලිඇල!J218,හාලිඇල!J219,හාලිඇල!J220,හාලිඇල!J221,හාලිඇල!J222,හාලිඇල!J223,හාලිඇල!J224,හාලිඇල!J225,හාලිඇල!J226,හාලිඇල!J227,හාලිඇල!J228,හාලිඇල!J229,හාලිඇල!J230,හාලිඇල!J231,හාලිඇල!J232,හාලිඇල!J233,හාලිඇල!J234,හාලිඇල!J235,හාලිඇල!J236,හාලිඇල!J237,හාලිඇල!J238,හාලිඇල!J239,හාලිඇල!J240,හාලිඇල!J241,හාලිඇල!J242,හාලිඇල!J243,හාලිඇල!J244,හාලිඇල!J245,හාලිඇල!J246,හාලිඇල!J247,හාලිඇල!J248,හාලිඇල!J249,හාලිඇල!J250,හාලිඇල!J251,හාලිඇල!J252,හාලිඇල!J253,හාලිඇල!J254)</f>
        <v>92000000</v>
      </c>
      <c r="ER70" s="184">
        <f>SUM(හාලිඇල!K163,හාලිඇල!K164,හාලිඇල!K165,හාලිඇල!K166,හාලිඇල!K167,හාලිඇල!K168,හාලිඇල!K169,හාලිඇල!K170,හාලිඇල!K171,හාලිඇල!K172,හාලිඇල!K173,හාලිඇල!K174,හාලිඇල!K175,හාලිඇල!K176,හාලිඇල!K177,හාලිඇල!K178,හාලිඇල!K179,හාලිඇල!K180,හාලිඇල!K181,හාලිඇල!K182,හාලිඇල!K183,හාලිඇල!K184,හාලිඇල!K185,හාලිඇල!K186,හාලිඇල!K187,හාලිඇල!K188,හාලිඇල!K189,හාලිඇල!K190,හාලිඇල!K191,හාලිඇල!K192,හාලිඇල!K193,හාලිඇල!K194,හාලිඇල!K195,හාලිඇල!K196,හාලිඇල!K197,හාලිඇල!K198,හාලිඇල!K199,හාලිඇල!K200,හාලිඇල!K201,හාලිඇල!K202,හාලිඇල!K203,හාලිඇල!K204,හාලිඇල!K205,හාලිඇල!K206,හාලිඇල!K207,හාලිඇල!K208,හාලිඇල!K209,හාලිඇල!K210,හාලිඇල!K211,හාලිඇල!K212,හාලිඇල!K213,හාලිඇල!K214,හාලිඇල!K215,හාලිඇල!K216,හාලිඇල!K217,හාලිඇල!K218,හාලිඇල!K219,හාලිඇල!K220,හාලිඇල!K221,හාලිඇල!K222,හාලිඇල!K223,හාලිඇල!K224,හාලිඇල!K225,හාලිඇල!K226,හාලිඇල!K227,හාලිඇල!K228,හාලිඇල!K229,හාලිඇල!K230,හාලිඇල!K231,හාලිඇල!K232,හාලිඇල!K233,හාලිඇල!K234,හාලිඇල!K235,හාලිඇල!K236,හාලිඇල!K237,හාලිඇල!K238,හාලිඇල!K239,හාලිඇල!K240,හාලිඇල!K241,හාලිඇල!K242,හාලිඇල!K243,හාලිඇල!K244,හාලිඇල!K245,හාලිඇල!K246,හාලිඇල!K247,හාලිඇල!K248,හාලිඇල!K249,හාලිඇල!K250,හාලිඇල!K251,හාලිඇල!K252,හාලිඇල!K253,හාලිඇල!K254)</f>
        <v>0</v>
      </c>
      <c r="ES70" s="184">
        <f>SUM(හාලිඇල!L163,හාලිඇල!L164,හාලිඇල!L165,හාලිඇල!L166,හාලිඇල!L167,හාලිඇල!L168,හාලිඇල!L169,හාලිඇල!L170,හාලිඇල!L171,හාලිඇල!L172,හාලිඇල!L173,හාලිඇල!L174,හාලිඇල!L175,හාලිඇල!L176,හාලිඇල!L177,හාලිඇල!L178,හාලිඇල!L179,හාලිඇල!L180,හාලිඇල!L181,හාලිඇල!L182,හාලිඇල!L183,හාලිඇල!L184,හාලිඇල!L185,හාලිඇල!L186,හාලිඇල!L187,හාලිඇල!L188,හාලිඇල!L189,හාලිඇල!L190,හාලිඇල!L191,හාලිඇල!L192,හාලිඇල!L193,හාලිඇල!L194,හාලිඇල!L195,හාලිඇල!L196,හාලිඇල!L197,හාලිඇල!L198,හාලිඇල!L199,හාලිඇල!L200,හාලිඇල!L201,හාලිඇල!L202,හාලිඇල!L203,හාලිඇල!L204,හාලිඇල!L205,හාලිඇල!L206,හාලිඇල!L207,හාලිඇල!L208,හාලිඇල!L209,හාලිඇල!L210,හාලිඇල!L211,හාලිඇල!L212,හාලිඇල!L213,හාලිඇල!L214,හාලිඇල!L215,හාලිඇල!L216,හාලිඇල!L217,හාලිඇල!L218,හාලිඇල!L219,හාලිඇල!L220,හාලිඇල!L221,හාලිඇල!L222,හාලිඇල!L223,හාලිඇල!L224,හාලිඇල!L225,හාලිඇල!L226,හාලිඇල!L227,හාලිඇල!L228,හාලිඇල!L229,හාලිඇල!L230,හාලිඇල!L231,හාලිඇල!L232,හාලිඇල!L233,හාලිඇල!L234,හාලිඇල!L235,හාලිඇල!L236,හාලිඇල!L237,හාලිඇල!L238,හාලිඇල!L239,හාලිඇල!L240,හාලිඇල!L241,හාලිඇල!L242,හාලිඇල!L243,හාලිඇල!L244,හාලිඇල!L245,හාලිඇල!L246,හාලිඇල!L247,හාලිඇල!L248,හාලිඇල!L249,හාලිඇල!L250,හාලිඇල!L251,හාලිඇල!L252,හාලිඇල!L253,හාලිඇල!L254)</f>
        <v>0</v>
      </c>
      <c r="ET70" s="184">
        <f>SUM(හාලිඇල!M163,හාලිඇල!M164,හාලිඇල!M165,හාලිඇල!M166,හාලිඇල!M167,හාලිඇල!M168,හාලිඇල!M169,හාලිඇල!M170,හාලිඇල!M171,හාලිඇල!M172,හාලිඇල!M173,හාලිඇල!M174,හාලිඇල!M175,හාලිඇල!M176,හාලිඇල!M177,හාලිඇල!M178,හාලිඇල!M179,හාලිඇල!M180,හාලිඇල!M181,හාලිඇල!M182,හාලිඇල!M183,හාලිඇල!M184,හාලිඇල!M185,හාලිඇල!M186,හාලිඇල!M187,හාලිඇල!M188,හාලිඇල!M189,හාලිඇල!M190,හාලිඇල!M191,හාලිඇල!M192,හාලිඇල!M193,හාලිඇල!M194,හාලිඇල!M195,හාලිඇල!M196,හාලිඇල!M197,හාලිඇල!M198,හාලිඇල!M199,හාලිඇල!M200,හාලිඇල!M201,හාලිඇල!M202,හාලිඇල!M203,හාලිඇල!M204,හාලිඇල!M205,හාලිඇල!M206,හාලිඇල!M207,හාලිඇල!M208,හාලිඇල!M209,හාලිඇල!M210,හාලිඇල!M211,හාලිඇල!M212,හාලිඇල!M213,හාලිඇල!M214,හාලිඇල!M215,හාලිඇල!M216,හාලිඇල!M217,හාලිඇල!M218,හාලිඇල!M219,හාලිඇල!M220,හාලිඇල!M221,හාලිඇල!M222,හාලිඇල!M223,හාලිඇල!M224,හාලිඇල!M225,හාලිඇල!M226,හාලිඇල!M227,හාලිඇල!M228,හාලිඇල!M229,හාලිඇල!M230,හාලිඇල!M231,හාලිඇල!M232,හාලිඇල!M233,හාලිඇල!M234,හාලිඇල!M235,හාලිඇල!M236,හාලිඇල!M237,හාලිඇල!M238,හාලිඇල!M239,හාලිඇල!M240,හාලිඇල!M241,හාලිඇල!M242,හාලිඇල!M243,හාලිඇල!M244,හාලිඇල!M245,හාලිඇල!M246,හාලිඇල!M247,හාලිඇල!M248,හාලිඇල!M249,හාලිඇල!M250,හාලිඇල!M251,හාලිඇල!M252,හාලිඇල!M253,හාලිඇල!M254)</f>
        <v>0</v>
      </c>
      <c r="EU70" s="184">
        <f>SUM(හාලිඇල!N163,හාලිඇල!N164,හාලිඇල!N165,හාලිඇල!N166,හාලිඇල!N167,හාලිඇල!N168,හාලිඇල!N169,හාලිඇල!N170,හාලිඇල!N171,හාලිඇල!N172,හාලිඇල!N173,හාලිඇල!N174,හාලිඇල!N175,හාලිඇල!N176,හාලිඇල!N177,හාලිඇල!N178,හාලිඇල!N179,හාලිඇල!N180,හාලිඇල!N181,හාලිඇල!N182,හාලිඇල!N183,හාලිඇල!N184,හාලිඇල!N185,හාලිඇල!N186,හාලිඇල!N187,හාලිඇල!N188,හාලිඇල!N189,හාලිඇල!N190,හාලිඇල!N191,හාලිඇල!N192,හාලිඇල!N193,හාලිඇල!N194,හාලිඇල!N195,හාලිඇල!N196,හාලිඇල!N197,හාලිඇල!N198,හාලිඇල!N199,හාලිඇල!N200,හාලිඇල!N201,හාලිඇල!N202,හාලිඇල!N203,හාලිඇල!N204,හාලිඇල!N205,හාලිඇල!N206,හාලිඇල!N207,හාලිඇල!N208,හාලිඇල!N209,හාලිඇල!N210,හාලිඇල!N211,හාලිඇල!N212,හාලිඇල!N213,හාලිඇල!N214,හාලිඇල!N215,හාලිඇල!N216,හාලිඇල!N217,හාලිඇල!N218,හාලිඇල!N219,හාලිඇල!N220,හාලිඇල!N221,හාලිඇල!N222,හාලිඇල!N223,හාලිඇල!N224,හාලිඇල!N225,හාලිඇල!N226,හාලිඇල!N227,හාලිඇල!N228,හාලිඇල!N229,හාලිඇල!N230,හාලිඇල!N231,හාලිඇල!N232,හාලිඇල!N233,හාලිඇල!N234,හාලිඇල!N235,හාලිඇල!N236,හාලිඇල!N237,හාලිඇල!N238,හාලිඇල!N239,හාලිඇල!N240,හාලිඇල!N241,හාලිඇල!N242,හාලිඇල!N243,හාලිඇල!N244,හාලිඇල!N245,හාලිඇල!N246,හාලිඇල!N247,හාලිඇල!N248,හාලිඇල!N249,හාලිඇල!N250,හාලිඇල!N251,හාලිඇල!N252,හාලිඇල!N253,හාලිඇල!N254)</f>
        <v>0</v>
      </c>
      <c r="EV70" s="184">
        <f>SUM(හාලිඇල!O163,හාලිඇල!O164,හාලිඇල!O165,හාලිඇල!O166,හාලිඇල!O167,හාලිඇල!O168,හාලිඇල!O169,හාලිඇල!O170,හාලිඇල!O171,හාලිඇල!O172,හාලිඇල!O173,හාලිඇල!O174,හාලිඇල!O175,හාලිඇල!O176,හාලිඇල!O177,හාලිඇල!O178,හාලිඇල!O179,හාලිඇල!O180,හාලිඇල!O181,හාලිඇල!O182,හාලිඇල!O183,හාලිඇල!O184,හාලිඇල!O185,හාලිඇල!O186,හාලිඇල!O187,හාලිඇල!O188,හාලිඇල!O189,හාලිඇල!O190,හාලිඇල!O191,හාලිඇල!O192,හාලිඇල!O193,හාලිඇල!O194,හාලිඇල!O195,හාලිඇල!O196,හාලිඇල!O197,හාලිඇල!O198,හාලිඇල!O199,හාලිඇල!O200,හාලිඇල!O201,හාලිඇල!O202,හාලිඇල!O203,හාලිඇල!O204,හාලිඇල!O205,හාලිඇල!O206,හාලිඇල!O207,හාලිඇල!O208,හාලිඇල!O209,හාලිඇල!O210,හාලිඇල!O211,හාලිඇල!O212,හාලිඇල!O213,හාලිඇල!O214,හාලිඇල!O215,හාලිඇල!O216,හාලිඇල!O217,හාලිඇල!O218,හාලිඇල!O219,හාලිඇල!O220,හාලිඇල!O221,හාලිඇල!O222,හාලිඇල!O223,හාලිඇල!O224,හාලිඇල!O225,හාලිඇල!O226,හාලිඇල!O227,හාලිඇල!O228,හාලිඇල!O229,හාලිඇල!O230,හාලිඇල!O231,හාලිඇල!O232,හාලිඇල!O233,හාලිඇල!O234,හාලිඇල!O235,හාලිඇල!O236,හාලිඇල!O237,හාලිඇල!O238,හාලිඇල!O239,හාලිඇල!O240,හාලිඇල!O241,හාලිඇල!O242,හාලිඇල!O243,හාලිඇල!O244,හාලිඇල!O245,හාලිඇල!O246,හාලිඇල!O247,හාලිඇල!O248,හාලිඇල!O249,හාලිඇල!O250,හාලිඇල!O251,හාලිඇල!O252,හාලිඇල!O253,හාලිඇල!O254)</f>
        <v>85</v>
      </c>
      <c r="FI70" s="184">
        <f>SUM(ඌවපරණගම!J132,ඌවපරණගම!J133,ඌවපරණගම!J134,ඌවපරණගම!J135,ඌවපරණගම!J136,ඌවපරණගම!J137,ඌවපරණගම!J138,ඌවපරණගම!J139,ඌවපරණගම!J140,ඌවපරණගම!J141,ඌවපරණගම!J142,ඌවපරණගම!J143,ඌවපරණගම!J144,ඌවපරණගම!J145,ඌවපරණගම!J146,ඌවපරණගම!J147,ඌවපරණගම!J148,ඌවපරණගම!J149,ඌවපරණගම!J150,ඌවපරණගම!J151,ඌවපරණගම!J152,ඌවපරණගම!J153,ඌවපරණගම!J154,ඌවපරණගම!J155,ඌවපරණගම!J156,ඌවපරණගම!J157,ඌවපරණගම!J158,ඌවපරණගම!J159,ඌවපරණගම!J160,ඌවපරණගම!J161,ඌවපරණගම!J162,ඌවපරණගම!J163,ඌවපරණගම!J164,ඌවපරණගම!J165,ඌවපරණගම!J166,ඌවපරණගම!J167,ඌවපරණගම!J168,ඌවපරණගම!J169,ඌවපරණගම!J170,ඌවපරණගම!J171,ඌවපරණගම!J172,ඌවපරණගම!J173,ඌවපරණගම!J174,ඌවපරණගම!J175,ඌවපරණගම!J176,ඌවපරණගම!J177,ඌවපරණගම!J178,ඌවපරණගම!J179,ඌවපරණගම!J180,ඌවපරණගම!J181,ඌවපරණගම!J182,ඌවපරණගම!J183,ඌවපරණගම!J184,ඌවපරණගම!J185,ඌවපරණගම!J186,ඌවපරණගම!J187,ඌවපරණගම!J188,ඌවපරණගම!J189,ඌවපරණගම!J190,ඌවපරණගම!J191,ඌවපරණගම!J192,ඌවපරණගම!J193,ඌවපරණගම!J194,ඌවපරණගම!J195,ඌවපරණගම!J196,ඌවපරණගම!J197,ඌවපරණගම!J198,ඌවපරණගම!J199,ඌවපරණගම!J200,ඌවපරණගම!J201,ඌවපරණගම!J202,ඌවපරණගම!J203,ඌවපරණගම!J204,ඌවපරණගම!J205,ඌවපරණගම!J206,ඌවපරණගම!J207,ඌවපරණගම!J208,ඌවපරණගම!J209,ඌවපරණගම!J210,ඌවපරණගම!J211,ඌවපරණගම!J212,ඌවපරණගම!J213,ඌවපරණගම!J214,ඌවපරණගම!J215,ඌවපරණගම!J216,ඌවපරණගම!J217,ඌවපරණගම!J218,ඌවපරණගම!J219,ඌවපරණගම!J220,ඌවපරණගම!J221,ඌවපරණගම!J222,ඌවපරණගම!J223,ඌවපරණගම!J224,ඌවපරණගම!J225,ඌවපරණගම!J226,ඌවපරණගම!J227,ඌවපරණගම!J228,ඌවපරණගම!J229,ඌවපරණගම!J230,ඌවපරණගම!J231,ඌවපරණගම!J232)</f>
        <v>31000000</v>
      </c>
      <c r="FJ70" s="184">
        <f>SUM(ඌවපරණගම!K132,ඌවපරණගම!K133,ඌවපරණගම!K134,ඌවපරණගම!K135,ඌවපරණගම!K136,ඌවපරණගම!K137,ඌවපරණගම!K138,ඌවපරණගම!K139,ඌවපරණගම!K140,ඌවපරණගම!K141,ඌවපරණගම!K142,ඌවපරණගම!K143,ඌවපරණගම!K144,ඌවපරණගම!K145,ඌවපරණගම!K146,ඌවපරණගම!K147,ඌවපරණගම!K148,ඌවපරණගම!K149,ඌවපරණගම!K150,ඌවපරණගම!K151,ඌවපරණගම!K152,ඌවපරණගම!K153,ඌවපරණගම!K154,ඌවපරණගම!K155,ඌවපරණගම!K156,ඌවපරණගම!K157,ඌවපරණගම!K158,ඌවපරණගම!K159,ඌවපරණගම!K160,ඌවපරණගම!K161,ඌවපරණගම!K162,ඌවපරණගම!K163,ඌවපරණගම!K164,ඌවපරණගම!K165,ඌවපරණගම!K166,ඌවපරණගම!K167,ඌවපරණගම!K168,ඌවපරණගම!K169,ඌවපරණගම!K170,ඌවපරණගම!K171,ඌවපරණගම!K172,ඌවපරණගම!K173,ඌවපරණගම!K174,ඌවපරණගම!K175,ඌවපරණගම!K176,ඌවපරණගම!K177,ඌවපරණගම!K178,ඌවපරණගම!K179,ඌවපරණගම!K180,ඌවපරණගම!K181,ඌවපරණගම!K182,ඌවපරණගම!K183,ඌවපරණගම!K184,ඌවපරණගම!K185,ඌවපරණගම!K186,ඌවපරණගම!K187,ඌවපරණගම!K188,ඌවපරණගම!K189,ඌවපරණගම!K190,ඌවපරණගම!K191,ඌවපරණගම!K192,ඌවපරණගම!K193,ඌවපරණගම!K194,ඌවපරණගම!K195,ඌවපරණගම!K196,ඌවපරණගම!K197,ඌවපරණගම!K198,ඌවපරණගම!K199,ඌවපරණගම!K200,ඌවපරණගම!K201,ඌවපරණගම!K202,ඌවපරණගම!K203,ඌවපරණගම!K204,ඌවපරණගම!K205,ඌවපරණගම!K206,ඌවපරණගම!K207,ඌවපරණගම!K208,ඌවපරණගම!K209,ඌවපරණගම!K210,ඌවපරණගම!K211,ඌවපරණගම!K212,ඌවපරණගම!K213,ඌවපරණගම!K214,ඌවපරණගම!K215,ඌවපරණගම!K216,ඌවපරණගම!K217,ඌවපරණගම!K218,ඌවපරණගම!K219,ඌවපරණගම!K220,ඌවපරණගම!K221,ඌවපරණගම!K222,ඌවපරණගම!K223,ඌවපරණගම!K224,ඌවපරණගම!K225,ඌවපරණගම!K226,ඌවපරණගම!K227,ඌවපරණගම!K228,ඌවපරණගම!K229,ඌවපරණගම!K230,ඌවපරණගම!K231,ඌවපරණගම!K232)</f>
        <v>0</v>
      </c>
      <c r="FK70" s="184">
        <f>SUM(ඌවපරණගම!L132,ඌවපරණගම!L133,ඌවපරණගම!L134,ඌවපරණගම!L135,ඌවපරණගම!L136,ඌවපරණගම!L137,ඌවපරණගම!L138,ඌවපරණගම!L139,ඌවපරණගම!L140,ඌවපරණගම!L141,ඌවපරණගම!L142,ඌවපරණගම!L143,ඌවපරණගම!L144,ඌවපරණගම!L145,ඌවපරණගම!L146,ඌවපරණගම!L147,ඌවපරණගම!L148,ඌවපරණගම!L149,ඌවපරණගම!L150,ඌවපරණගම!L151,ඌවපරණගම!L152,ඌවපරණගම!L153,ඌවපරණගම!L154,ඌවපරණගම!L155,ඌවපරණගම!L156,ඌවපරණගම!L157,ඌවපරණගම!L158,ඌවපරණගම!L159,ඌවපරණගම!L160,ඌවපරණගම!L161,ඌවපරණගම!L162,ඌවපරණගම!L163,ඌවපරණගම!L164,ඌවපරණගම!L165,ඌවපරණගම!L166,ඌවපරණගම!L167,ඌවපරණගම!L168,ඌවපරණගම!L169,ඌවපරණගම!L170,ඌවපරණගම!L171,ඌවපරණගම!L172,ඌවපරණගම!L173,ඌවපරණගම!L174,ඌවපරණගම!L175,ඌවපරණගම!L176,ඌවපරණගම!L177,ඌවපරණගම!L178,ඌවපරණගම!L179,ඌවපරණගම!L180,ඌවපරණගම!L181,ඌවපරණගම!L182,ඌවපරණගම!L183,ඌවපරණගම!L184,ඌවපරණගම!L185,ඌවපරණගම!L186,ඌවපරණගම!L187,ඌවපරණගම!L188,ඌවපරණගම!L189,ඌවපරණගම!L190,ඌවපරණගම!L191,ඌවපරණගම!L192,ඌවපරණගම!L193,ඌවපරණගම!L194,ඌවපරණගම!L195,ඌවපරණගම!L196,ඌවපරණගම!L197,ඌවපරණගම!L198,ඌවපරණගම!L199,ඌවපරණගම!L200,ඌවපරණගම!L201,ඌවපරණගම!L202,ඌවපරණගම!L203,ඌවපරණගම!L204,ඌවපරණගම!L205,ඌවපරණගම!L206,ඌවපරණගම!L207,ඌවපරණගම!L208,ඌවපරණගම!L209,ඌවපරණගම!L210,ඌවපරණගම!L211,ඌවපරණගම!L212,ඌවපරණගම!L213,ඌවපරණගම!L214,ඌවපරණගම!L215,ඌවපරණගම!L216,ඌවපරණගම!L217,ඌවපරණගම!L218,ඌවපරණගම!L219,ඌවපරණගම!L220,ඌවපරණගම!L221,ඌවපරණගම!L222,ඌවපරණගම!L223,ඌවපරණගම!L224,ඌවපරණගම!L225,ඌවපරණගම!L226,ඌවපරණගම!L227,ඌවපරණගම!L228,ඌවපරණගම!L229,ඌවපරණගම!L230,ඌවපරණගම!L231,ඌවපරණගම!L232)</f>
        <v>0</v>
      </c>
      <c r="FL70" s="184">
        <f>SUM(ඌවපරණගම!M132,ඌවපරණගම!M133,ඌවපරණගම!M134,ඌවපරණගම!M135,ඌවපරණගම!M136,ඌවපරණගම!M137,ඌවපරණගම!M138,ඌවපරණගම!M139,ඌවපරණගම!M140,ඌවපරණගම!M141,ඌවපරණගම!M142,ඌවපරණගම!M143,ඌවපරණගම!M144,ඌවපරණගම!M145,ඌවපරණගම!M146,ඌවපරණගම!M147,ඌවපරණගම!M148,ඌවපරණගම!M149,ඌවපරණගම!M150,ඌවපරණගම!M151,ඌවපරණගම!M152,ඌවපරණගම!M153,ඌවපරණගම!M154,ඌවපරණගම!M155,ඌවපරණගම!M156,ඌවපරණගම!M157,ඌවපරණගම!M158,ඌවපරණගම!M159,ඌවපරණගම!M160,ඌවපරණගම!M161,ඌවපරණගම!M162,ඌවපරණගම!M163,ඌවපරණගම!M164,ඌවපරණගම!M165,ඌවපරණගම!M166,ඌවපරණගම!M167,ඌවපරණගම!M168,ඌවපරණගම!M169,ඌවපරණගම!M170,ඌවපරණගම!M171,ඌවපරණගම!M172,ඌවපරණගම!M173,ඌවපරණගම!M174,ඌවපරණගම!M175,ඌවපරණගම!M176,ඌවපරණගම!M177,ඌවපරණගම!M178,ඌවපරණගම!M179,ඌවපරණගම!M180,ඌවපරණගම!M181,ඌවපරණගම!M182,ඌවපරණගම!M183,ඌවපරණගම!M184,ඌවපරණගම!M185,ඌවපරණගම!M186,ඌවපරණගම!M187,ඌවපරණගම!M188,ඌවපරණගම!M189,ඌවපරණගම!M190,ඌවපරණගම!M191,ඌවපරණගම!M192,ඌවපරණගම!M193,ඌවපරණගම!M194,ඌවපරණගම!M195,ඌවපරණගම!M196,ඌවපරණගම!M197,ඌවපරණගම!M198,ඌවපරණගම!M199,ඌවපරණගම!M200,ඌවපරණගම!M201,ඌවපරණගම!M202,ඌවපරණගම!M203,ඌවපරණගම!M204,ඌවපරණගම!M205,ඌවපරණගම!M206,ඌවපරණගම!M207,ඌවපරණගම!M208,ඌවපරණගම!M209,ඌවපරණගම!M210,ඌවපරණගම!M211,ඌවපරණගම!M212,ඌවපරණගම!M213,ඌවපරණගම!M214,ඌවපරණගම!M215,ඌවපරණගම!M216,ඌවපරණගම!M217,ඌවපරණගම!M218,ඌවපරණගම!M219,ඌවපරණගම!M220,ඌවපරණගම!M221,ඌවපරණගම!M222,ඌවපරණගම!M223,ඌවපරණගම!M224,ඌවපරණගම!M225,ඌවපරණගම!M226,ඌවපරණගම!M227,ඌවපරණගම!M228,ඌවපරණගම!M229,ඌවපරණගම!M230,ඌවපරණගම!M231,ඌවපරණගම!M232)</f>
        <v>0</v>
      </c>
      <c r="FM70" s="184">
        <f>SUM(ඌවපරණගම!N132,ඌවපරණගම!N133,ඌවපරණගම!N134,ඌවපරණගම!N135,ඌවපරණගම!N136,ඌවපරණගම!N137,ඌවපරණගම!N138,ඌවපරණගම!N139,ඌවපරණගම!N140,ඌවපරණගම!N141,ඌවපරණගම!N142,ඌවපරණගම!N143,ඌවපරණගම!N144,ඌවපරණගම!N145,ඌවපරණගම!N146,ඌවපරණගම!N147,ඌවපරණගම!N148,ඌවපරණගම!N149,ඌවපරණගම!N150,ඌවපරණගම!N151,ඌවපරණගම!N152,ඌවපරණගම!N153,ඌවපරණගම!N154,ඌවපරණගම!N155,ඌවපරණගම!N156,ඌවපරණගම!N157,ඌවපරණගම!N158,ඌවපරණගම!N159,ඌවපරණගම!N160,ඌවපරණගම!N161,ඌවපරණගම!N162,ඌවපරණගම!N163,ඌවපරණගම!N164,ඌවපරණගම!N165,ඌවපරණගම!N166,ඌවපරණගම!N167,ඌවපරණගම!N168,ඌවපරණගම!N169,ඌවපරණගම!N170,ඌවපරණගම!N171,ඌවපරණගම!N172,ඌවපරණගම!N173,ඌවපරණගම!N174,ඌවපරණගම!N175,ඌවපරණගම!N176,ඌවපරණගම!N177,ඌවපරණගම!N178,ඌවපරණගම!N179,ඌවපරණගම!N180,ඌවපරණගම!N181,ඌවපරණගම!N182,ඌවපරණගම!N183,ඌවපරණගම!N184,ඌවපරණගම!N185,ඌවපරණගම!N186,ඌවපරණගම!N187,ඌවපරණගම!N188,ඌවපරණගම!N189,ඌවපරණගම!N190,ඌවපරණගම!N191,ඌවපරණගම!N192,ඌවපරණගම!N193,ඌවපරණගම!N194,ඌවපරණගම!N195,ඌවපරණගම!N196,ඌවපරණගම!N197,ඌවපරණගම!N198,ඌවපරණගම!N199,ඌවපරණගම!N200,ඌවපරණගම!N201,ඌවපරණගම!N202,ඌවපරණගම!N203,ඌවපරණගම!N204,ඌවපරණගම!N205,ඌවපරණගම!N206,ඌවපරණගම!N207,ඌවපරණගම!N208,ඌවපරණගම!N209,ඌවපරණගම!N210,ඌවපරණගම!N211,ඌවපරණගම!N212,ඌවපරණගම!N213,ඌවපරණගම!N214,ඌවපරණගම!N215,ඌවපරණගම!N216,ඌවපරණගම!N217,ඌවපරණගම!N218,ඌවපරණගම!N219,ඌවපරණගම!N220,ඌවපරණගම!N221,ඌවපරණගම!N222,ඌවපරණගම!N223,ඌවපරණගම!N224,ඌවපරණගම!N225,ඌවපරණගම!N226,ඌවපරණගම!N227,ඌවපරණගම!N228,ඌවපරණගම!N229,ඌවපරණගම!N230,ඌවපරණගම!N231,ඌවපරණගම!N232)</f>
        <v>0</v>
      </c>
      <c r="FN70" s="184">
        <f>SUM(ඌවපරණගම!O132,ඌවපරණගම!O133,ඌවපරණගම!O134,ඌවපරණගම!O135,ඌවපරණගම!O136,ඌවපරණගම!O137,ඌවපරණගම!O138,ඌවපරණගම!O139,ඌවපරණගම!O140,ඌවපරණගම!O141,ඌවපරණගම!O142,ඌවපරණගම!O143,ඌවපරණගම!O144,ඌවපරණගම!O145,ඌවපරණගම!O146,ඌවපරණගම!O147,ඌවපරණගම!O148,ඌවපරණගම!O149,ඌවපරණගම!O150,ඌවපරණගම!O151,ඌවපරණගම!O152,ඌවපරණගම!O153,ඌවපරණගම!O154,ඌවපරණගම!O155,ඌවපරණගම!O156,ඌවපරණගම!O157,ඌවපරණගම!O158,ඌවපරණගම!O159,ඌවපරණගම!O160,ඌවපරණගම!O161,ඌවපරණගම!O162,ඌවපරණගම!O163,ඌවපරණගම!O164,ඌවපරණගම!O165,ඌවපරණගම!O166,ඌවපරණගම!O167,ඌවපරණගම!O168,ඌවපරණගම!O169,ඌවපරණගම!O170,ඌවපරණගම!O171,ඌවපරණගම!O172,ඌවපරණගම!O173,ඌවපරණගම!O174,ඌවපරණගම!O175,ඌවපරණගම!O176,ඌවපරණගම!O177,ඌවපරණගම!O178,ඌවපරණගම!O179,ඌවපරණගම!O180,ඌවපරණගම!O181,ඌවපරණගම!O182,ඌවපරණගම!O183,ඌවපරණගම!O184,ඌවපරණගම!O185,ඌවපරණගම!O186,ඌවපරණගම!O187,ඌවපරණගම!O188,ඌවපරණගම!O189,ඌවපරණගම!O190,ඌවපරණගම!O191,ඌවපරණගම!O192,ඌවපරණගම!O193,ඌවපරණගම!O194,ඌවපරණගම!O195,ඌවපරණගම!O196,ඌවපරණගම!O197,ඌවපරණගම!O198,ඌවපරණගම!O199,ඌවපරණගම!O200,ඌවපරණගම!O201,ඌවපරණගම!O202,ඌවපරණගම!O203,ඌවපරණගම!O204,ඌවපරණගම!O205,ඌවපරණගම!O206,ඌවපරණගම!O207,ඌවපරණගම!O208,ඌවපරණගම!O209,ඌවපරණගම!O210,ඌවපරණගම!O211,ඌවපරණගම!O212,ඌවපරණගම!O213,ඌවපරණගම!O214,ඌවපරණගම!O215,ඌවපරණගම!O216,ඌවපරණගම!O217,ඌවපරණගම!O218,ඌවපරණගම!O219,ඌවපරණගම!O220,ඌවපරණගම!O221,ඌවපරණගම!O222,ඌවපරණගම!O223,ඌවපරණගම!O224,ඌවපරණගම!O225,ඌවපරණගම!O226,ඌවපරණගම!O227,ඌවපරණගම!O228,ඌවපරණගම!O229,ඌවපරණගම!O230,ඌවපරණගම!O231,ඌවපරණගම!O232)</f>
        <v>101</v>
      </c>
      <c r="HP70" t="s">
        <v>3098</v>
      </c>
      <c r="IC70" s="184">
        <f>SUM(හපුතලේ!I54,හපුතලේ!I55,හපුතලේ!I56,හපුතලේ!I57,හපුතලේ!I58,හපුතලේ!I59,හපුතලේ!I60,හපුතලේ!I61,හපුතලේ!I62,හපුතලේ!I63,හපුතලේ!I64,හපුතලේ!I65,හපුතලේ!I66,හපුතලේ!I67,හපුතලේ!I68,හපුතලේ!I69,හපුතලේ!I70,හපුතලේ!I71,හපුතලේ!I72,හපුතලේ!I73,හපුතලේ!I74,හපුතලේ!I75,හපුතලේ!I76,හපුතලේ!I77,හපුතලේ!I78,හපුතලේ!I79,හපුතලේ!I80,හපුතලේ!I81,හපුතලේ!I82,හපුතලේ!I83,හපුතලේ!I84,හපුතලේ!I85,හපුතලේ!I86,හපුතලේ!I87,හපුතලේ!I88,හපුතලේ!I89,හපුතලේ!I90,හපුතලේ!I91,හපුතලේ!I92,හපුතලේ!I93,හපුතලේ!I94,හපුතලේ!I95,හපුතලේ!I96,හපුතලේ!I97,හපුතලේ!I98,හපුතලේ!I99,හපුතලේ!I100,හපුතලේ!I101,හපුතලේ!I102,හපුතලේ!I103,හපුතලේ!I104,හපුතලේ!I105,හපුතලේ!I106,හපුතලේ!I107,හපුතලේ!I108,හපුතලේ!I109,හපුතලේ!I110,හපුතලේ!I111,හපුතලේ!I112,හපුතලේ!I113,හපුතලේ!I114,හපුතලේ!I115,හපුතලේ!I116,හපුතලේ!I117,හපුතලේ!I118,හපුතලේ!I119,හපුතලේ!I120,හපුතලේ!I121,හපුතලේ!I122,හපුතලේ!I123,හපුතලේ!I124,හපුතලේ!I125,හපුතලේ!I126,හපුතලේ!I127)</f>
        <v>41000000</v>
      </c>
      <c r="ID70" s="184">
        <f>SUM(හපුතලේ!J54,හපුතලේ!J55,හපුතලේ!J56,හපුතලේ!J57,හපුතලේ!J58,හපුතලේ!J59,හපුතලේ!J60,හපුතලේ!J61,හපුතලේ!J62,හපුතලේ!J63,හපුතලේ!J64,හපුතලේ!J65,හපුතලේ!J66,හපුතලේ!J67,හපුතලේ!J68,හපුතලේ!J69,හපුතලේ!J70,හපුතලේ!J71,හපුතලේ!J72,හපුතලේ!J73,හපුතලේ!J74,හපුතලේ!J75,හපුතලේ!J76,හපුතලේ!J77,හපුතලේ!J78,හපුතලේ!J79,හපුතලේ!J80,හපුතලේ!J81,හපුතලේ!J82,හපුතලේ!J83,හපුතලේ!J84,හපුතලේ!J85,හපුතලේ!J86,හපුතලේ!J87,හපුතලේ!J88,හපුතලේ!J89,හපුතලේ!J90,හපුතලේ!J91,හපුතලේ!J92,හපුතලේ!J93,හපුතලේ!J94,හපුතලේ!J95,හපුතලේ!J96,හපුතලේ!J97,හපුතලේ!J98,හපුතලේ!J99,හපුතලේ!J100,හපුතලේ!J101,හපුතලේ!J102,හපුතලේ!J103,හපුතලේ!J104,හපුතලේ!J105,හපුතලේ!J106,හපුතලේ!J107,හපුතලේ!J108,හපුතලේ!J109,හපුතලේ!J110,හපුතලේ!J111,හපුතලේ!J112,හපුතලේ!J113,හපුතලේ!J114,හපුතලේ!J115,හපුතලේ!J116,හපුතලේ!J117,හපුතලේ!J118,හපුතලේ!J119,හපුතලේ!J120,හපුතලේ!J121,හපුතලේ!J122,හපුතලේ!J123,හපුතලේ!J124,හපුතලේ!J125,හපුතලේ!J126,හපුතලේ!J127)</f>
        <v>0</v>
      </c>
      <c r="IE70" s="184">
        <f>SUM(හපුතලේ!K54,හපුතලේ!K55,හපුතලේ!K56,හපුතලේ!K57,හපුතලේ!K58,හපුතලේ!K59,හපුතලේ!K60,හපුතලේ!K61,හපුතලේ!K62,හපුතලේ!K63,හපුතලේ!K64,හපුතලේ!K65,හපුතලේ!K66,හපුතලේ!K67,හපුතලේ!K68,හපුතලේ!K69,හපුතලේ!K70,හපුතලේ!K71,හපුතලේ!K72,හපුතලේ!K73,හපුතලේ!K74,හපුතලේ!K75,හපුතලේ!K76,හපුතලේ!K77,හපුතලේ!K78,හපුතලේ!K79,හපුතලේ!K80,හපුතලේ!K81,හපුතලේ!K82,හපුතලේ!K83,හපුතලේ!K84,හපුතලේ!K85,හපුතලේ!K86,හපුතලේ!K87,හපුතලේ!K88,හපුතලේ!K89,හපුතලේ!K90,හපුතලේ!K91,හපුතලේ!K92,හපුතලේ!K93,හපුතලේ!K94,හපුතලේ!K95,හපුතලේ!K96,හපුතලේ!K97,හපුතලේ!K98,හපුතලේ!K99,හපුතලේ!K100,හපුතලේ!K101,හපුතලේ!K102,හපුතලේ!K103,හපුතලේ!K104,හපුතලේ!K105,හපුතලේ!K106,හපුතලේ!K107,හපුතලේ!K108,හපුතලේ!K109,හපුතලේ!K110,හපුතලේ!K111,හපුතලේ!K112,හපුතලේ!K113,හපුතලේ!K114,හපුතලේ!K115,හපුතලේ!K116,හපුතලේ!K117,හපුතලේ!K118,හපුතලේ!K119,හපුතලේ!K120,හපුතලේ!K121,හපුතලේ!K122,හපුතලේ!K123,හපුතලේ!K124,හපුතලේ!K125,හපුතලේ!K126,හපුතලේ!K127)</f>
        <v>0</v>
      </c>
      <c r="IF70" s="184">
        <f>SUM(හපුතලේ!L54,හපුතලේ!L55,හපුතලේ!L56,හපුතලේ!L57,හපුතලේ!L58,හපුතලේ!L59,හපුතලේ!L60,හපුතලේ!L61,හපුතලේ!L62,හපුතලේ!L63,හපුතලේ!L64,හපුතලේ!L65,හපුතලේ!L66,හපුතලේ!L67,හපුතලේ!L68,හපුතලේ!L69,හපුතලේ!L70,හපුතලේ!L71,හපුතලේ!L72,හපුතලේ!L73,හපුතලේ!L74,හපුතලේ!L75,හපුතලේ!L76,හපුතලේ!L77,හපුතලේ!L78,හපුතලේ!L79,හපුතලේ!L80,හපුතලේ!L81,හපුතලේ!L82,හපුතලේ!L83,හපුතලේ!L84,හපුතලේ!L85,හපුතලේ!L86,හපුතලේ!L87,හපුතලේ!L88,හපුතලේ!L89,හපුතලේ!L90,හපුතලේ!L91,හපුතලේ!L92,හපුතලේ!L93,හපුතලේ!L94,හපුතලේ!L95,හපුතලේ!L96,හපුතලේ!L97,හපුතලේ!L98,හපුතලේ!L99,හපුතලේ!L100,හපුතලේ!L101,හපුතලේ!L102,හපුතලේ!L103,හපුතලේ!L104,හපුතලේ!L105,හපුතලේ!L106,හපුතලේ!L107,හපුතලේ!L108,හපුතලේ!L109,හපුතලේ!L110,හපුතලේ!L111,හපුතලේ!L112,හපුතලේ!L113,හපුතලේ!L114,හපුතලේ!L115,හපුතලේ!L116,හපුතලේ!L117,හපුතලේ!L118,හපුතලේ!L119,හපුතලේ!L120,හපුතලේ!L121,හපුතලේ!L122,හපුතලේ!L123,හපුතලේ!L124,හපුතලේ!L125,හපුතලේ!L126,හපුතලේ!L127)</f>
        <v>0</v>
      </c>
      <c r="IG70" s="184">
        <f>SUM(හපුතලේ!M54,හපුතලේ!M55,හපුතලේ!M56,හපුතලේ!M57,හපුතලේ!M58,හපුතලේ!M59,හපුතලේ!M60,හපුතලේ!M61,හපුතලේ!M62,හපුතලේ!M63,හපුතලේ!M64,හපුතලේ!M65,හපුතලේ!M66,හපුතලේ!M67,හපුතලේ!M68,හපුතලේ!M69,හපුතලේ!M70,හපුතලේ!M71,හපුතලේ!M72,හපුතලේ!M73,හපුතලේ!M74,හපුතලේ!M75,හපුතලේ!M76,හපුතලේ!M77,හපුතලේ!M78,හපුතලේ!M79,හපුතලේ!M80,හපුතලේ!M81,හපුතලේ!M82,හපුතලේ!M83,හපුතලේ!M84,හපුතලේ!M85,හපුතලේ!M86,හපුතලේ!M87,හපුතලේ!M88,හපුතලේ!M89,හපුතලේ!M90,හපුතලේ!M91,හපුතලේ!M92,හපුතලේ!M93,හපුතලේ!M94,හපුතලේ!M95,හපුතලේ!M96,හපුතලේ!M97,හපුතලේ!M98,හපුතලේ!M99,හපුතලේ!M100,හපුතලේ!M101,හපුතලේ!M102,හපුතලේ!M103,හපුතලේ!M104,හපුතලේ!M105,හපුතලේ!M106,හපුතලේ!M107,හපුතලේ!M108,හපුතලේ!M109,හපුතලේ!M110,හපුතලේ!M111,හපුතලේ!M112,හපුතලේ!M113,හපුතලේ!M114,හපුතලේ!M115,හපුතලේ!M116,හපුතලේ!M117,හපුතලේ!M118,හපුතලේ!M119,හපුතලේ!M120,හපුතලේ!M121,හපුතලේ!M122,හපුතලේ!M123,හපුතලේ!M124,හපුතලේ!M125,හපුතලේ!M126,හපුතලේ!M127)</f>
        <v>0</v>
      </c>
      <c r="IH70" s="184">
        <f>SUM(හපුතලේ!N54,හපුතලේ!N55,හපුතලේ!N56,හපුතලේ!N57,හපුතලේ!N58,හපුතලේ!N59,හපුතලේ!N60,හපුතලේ!N61,හපුතලේ!N62,හපුතලේ!N63,හපුතලේ!N64,හපුතලේ!N65,හපුතලේ!N66,හපුතලේ!N67,හපුතලේ!N68,හපුතලේ!N69,හපුතලේ!N70,හපුතලේ!N71,හපුතලේ!N72,හපුතලේ!N73,හපුතලේ!N74,හපුතලේ!N75,හපුතලේ!N76,හපුතලේ!N77,හපුතලේ!N78,හපුතලේ!N79,හපුතලේ!N80,හපුතලේ!N81,හපුතලේ!N82,හපුතලේ!N83,හපුතලේ!N84,හපුතලේ!N85,හපුතලේ!N86,හපුතලේ!N87,හපුතලේ!N88,හපුතලේ!N89,හපුතලේ!N90,හපුතලේ!N91,හපුතලේ!N92,හපුතලේ!N93,හපුතලේ!N94,හපුතලේ!N95,හපුතලේ!N96,හපුතලේ!N97,හපුතලේ!N98,හපුතලේ!N99,හපුතලේ!N100,හපුතලේ!N101,හපුතලේ!N102,හපුතලේ!N103,හපුතලේ!N104,හපුතලේ!N105,හපුතලේ!N106,හපුතලේ!N107,හපුතලේ!N108,හපුතලේ!N109,හපුතලේ!N110,හපුතලේ!N111,හපුතලේ!N112,හපුතලේ!N113,හපුතලේ!N114,හපුතලේ!N115,හපුතලේ!N116,හපුතලේ!N117,හපුතලේ!N118,හපුතලේ!N119,හපුතලේ!N120,හපුතලේ!N121,හපුතලේ!N122,හපුතලේ!N123,හපුතලේ!N124,හපුතලේ!N125,හපුතලේ!N126,හපුතලේ!N127)</f>
        <v>57</v>
      </c>
      <c r="IT70" s="184">
        <f>SUM(හල්දුම්මුල්ල!H88,හල්දුම්මුල්ල!H89,හල්දුම්මුල්ල!H90,හල්දුම්මුල්ල!H91,හල්දුම්මුල්ල!H92,හල්දුම්මුල්ල!H93,හල්දුම්මුල්ල!H94,හල්දුම්මුල්ල!H95,හල්දුම්මුල්ල!H96,හල්දුම්මුල්ල!H97,හල්දුම්මුල්ල!H98,හල්දුම්මුල්ල!H99,හල්දුම්මුල්ල!H100,හල්දුම්මුල්ල!H101,හල්දුම්මුල්ල!H102,හල්දුම්මුල්ල!H103,හල්දුම්මුල්ල!H109,හල්දුම්මුල්ල!H110,හල්දුම්මුල්ල!H111,හල්දුම්මුල්ල!H112,හල්දුම්මුල්ල!H113,හල්දුම්මුල්ල!H114,හල්දුම්මුල්ල!H115,හල්දුම්මුල්ල!H116,හල්දුම්මුල්ල!H117,හල්දුම්මුල්ල!H118,හල්දුම්මුල්ල!H119,හල්දුම්මුල්ල!H120,හල්දුම්මුල්ල!H121,හල්දුම්මුල්ල!H122,හල්දුම්මුල්ල!H123,හල්දුම්මුල්ල!H124,හල්දුම්මුල්ල!H125,හල්දුම්මුල්ල!H126,හල්දුම්මුල්ල!H127,හල්දුම්මුල්ල!H128,හල්දුම්මුල්ල!H129,හල්දුම්මුල්ල!H130,හල්දුම්මුල්ල!H131,හල්දුම්මුල්ල!H132,හල්දුම්මුල්ල!H133,හල්දුම්මුල්ල!H134,හල්දුම්මුල්ල!H135,හල්දුම්මුල්ල!H136,හල්දුම්මුල්ල!H137,හල්දුම්මුල්ල!H138,හල්දුම්මුල්ල!H139,හල්දුම්මුල්ල!H140,හල්දුම්මුල්ල!H141,හල්දුම්මුල්ල!H142,හල්දුම්මුල්ල!H143,හල්දුම්මුල්ල!H144,හල්දුම්මුල්ල!H145,හල්දුම්මුල්ල!H146,හල්දුම්මුල්ල!H147)</f>
        <v>0</v>
      </c>
      <c r="IU70" s="184">
        <f>SUM(හල්දුම්මුල්ල!J88,හල්දුම්මුල්ල!J89,හල්දුම්මුල්ල!J90,හල්දුම්මුල්ල!J91,හල්දුම්මුල්ල!J92,හල්දුම්මුල්ල!J93,හල්දුම්මුල්ල!J94,හල්දුම්මුල්ල!J95,හල්දුම්මුල්ල!J96,හල්දුම්මුල්ල!J97,හල්දුම්මුල්ල!J98,හල්දුම්මුල්ල!J99,හල්දුම්මුල්ල!J100,හල්දුම්මුල්ල!J101,හල්දුම්මුල්ල!J102,හල්දුම්මුල්ල!J103,හල්දුම්මුල්ල!J109,හල්දුම්මුල්ල!J110,හල්දුම්මුල්ල!J111,හල්දුම්මුල්ල!J112,හල්දුම්මුල්ල!J113,හල්දුම්මුල්ල!J114,හල්දුම්මුල්ල!J115,හල්දුම්මුල්ල!J116,හල්දුම්මුල්ල!J117,හල්දුම්මුල්ල!J118,හල්දුම්මුල්ල!J119,හල්දුම්මුල්ල!J120,හල්දුම්මුල්ල!J121,හල්දුම්මුල්ල!J122,හල්දුම්මුල්ල!J123,හල්දුම්මුල්ල!J124,හල්දුම්මුල්ල!J125,හල්දුම්මුල්ල!J126,හල්දුම්මුල්ල!J127,හල්දුම්මුල්ල!J128,හල්දුම්මුල්ල!J129,හල්දුම්මුල්ල!J130,හල්දුම්මුල්ල!J131,හල්දුම්මුල්ල!J132,හල්දුම්මුල්ල!J133,හල්දුම්මුල්ල!J134,හල්දුම්මුල්ල!J135,හල්දුම්මුල්ල!J136,හල්දුම්මුල්ල!J137,හල්දුම්මුල්ල!J138,හල්දුම්මුල්ල!J139,හල්දුම්මුල්ල!J140,හල්දුම්මුල්ල!J141,හල්දුම්මුල්ල!J142,හල්දුම්මුල්ල!J143,හල්දුම්මුල්ල!J144,හල්දුම්මුල්ල!J145,හල්දුම්මුල්ල!J146,හල්දුම්මුල්ල!J147)</f>
        <v>30000000</v>
      </c>
      <c r="IV70" s="184">
        <f>SUM(හල්දුම්මුල්ල!K88,හල්දුම්මුල්ල!K89,හල්දුම්මුල්ල!K90,හල්දුම්මුල්ල!K91,හල්දුම්මුල්ල!K92,හල්දුම්මුල්ල!K93,හල්දුම්මුල්ල!K94,හල්දුම්මුල්ල!K95,හල්දුම්මුල්ල!K96,හල්දුම්මුල්ල!K97,හල්දුම්මුල්ල!K98,හල්දුම්මුල්ල!K99,හල්දුම්මුල්ල!K100,හල්දුම්මුල්ල!K101,හල්දුම්මුල්ල!K102,හල්දුම්මුල්ල!K103,හල්දුම්මුල්ල!K109,හල්දුම්මුල්ල!K110,හල්දුම්මුල්ල!K111,හල්දුම්මුල්ල!K112,හල්දුම්මුල්ල!K113,හල්දුම්මුල්ල!K114,හල්දුම්මුල්ල!K115,හල්දුම්මුල්ල!K116,හල්දුම්මුල්ල!K117,හල්දුම්මුල්ල!K118,හල්දුම්මුල්ල!K119,හල්දුම්මුල්ල!K120,හල්දුම්මුල්ල!K121,හල්දුම්මුල්ල!K122,හල්දුම්මුල්ල!K123,හල්දුම්මුල්ල!K124,හල්දුම්මුල්ල!K125,හල්දුම්මුල්ල!K126,හල්දුම්මුල්ල!K127,හල්දුම්මුල්ල!K128,හල්දුම්මුල්ල!K129,හල්දුම්මුල්ල!K130,හල්දුම්මුල්ල!K131,හල්දුම්මුල්ල!K132,හල්දුම්මුල්ල!K133,හල්දුම්මුල්ල!K134,හල්දුම්මුල්ල!K135,හල්දුම්මුල්ල!K136,හල්දුම්මුල්ල!K137,හල්දුම්මුල්ල!K138,හල්දුම්මුල්ල!K139,හල්දුම්මුල්ල!K140,හල්දුම්මුල්ල!K141,හල්දුම්මුල්ල!K142,හල්දුම්මුල්ල!K143,හල්දුම්මුල්ල!K144,හල්දුම්මුල්ල!K145,හල්දුම්මුල්ල!K146,හල්දුම්මුල්ල!K147)</f>
        <v>0</v>
      </c>
      <c r="IW70" s="184">
        <f>SUM(හල්දුම්මුල්ල!L88,හල්දුම්මුල්ල!L89,හල්දුම්මුල්ල!L90,හල්දුම්මුල්ල!L91,හල්දුම්මුල්ල!L92,හල්දුම්මුල්ල!L93,හල්දුම්මුල්ල!L94,හල්දුම්මුල්ල!L95,හල්දුම්මුල්ල!L96,හල්දුම්මුල්ල!L97,හල්දුම්මුල්ල!L98,හල්දුම්මුල්ල!L99,හල්දුම්මුල්ල!L100,හල්දුම්මුල්ල!L101,හල්දුම්මුල්ල!L102,හල්දුම්මුල්ල!L103,හල්දුම්මුල්ල!L109,හල්දුම්මුල්ල!L110,හල්දුම්මුල්ල!L111,හල්දුම්මුල්ල!L112,හල්දුම්මුල්ල!L113,හල්දුම්මුල්ල!L114,හල්දුම්මුල්ල!L115,හල්දුම්මුල්ල!L116,හල්දුම්මුල්ල!L117,හල්දුම්මුල්ල!L118,හල්දුම්මුල්ල!L119,හල්දුම්මුල්ල!L120,හල්දුම්මුල්ල!L121,හල්දුම්මුල්ල!L122,හල්දුම්මුල්ල!L123,හල්දුම්මුල්ල!L124,හල්දුම්මුල්ල!L125,හල්දුම්මුල්ල!L126,හල්දුම්මුල්ල!L127,හල්දුම්මුල්ල!L128,හල්දුම්මුල්ල!L129,හල්දුම්මුල්ල!L130,හල්දුම්මුල්ල!L131,හල්දුම්මුල්ල!L132,හල්දුම්මුල්ල!L133,හල්දුම්මුල්ල!L134,හල්දුම්මුල්ල!L135,හල්දුම්මුල්ල!L136,හල්දුම්මුල්ල!L137,හල්දුම්මුල්ල!L138,හල්දුම්මුල්ල!L139,හල්දුම්මුල්ල!L140,හල්දුම්මුල්ල!L141,හල්දුම්මුල්ල!L142,හල්දුම්මුල්ල!L143,හල්දුම්මුල්ල!L144,හල්දුම්මුල්ල!L145,හල්දුම්මුල්ල!L146,හල්දුම්මුල්ල!L147)</f>
        <v>0</v>
      </c>
      <c r="IX70" s="184">
        <f>SUM(හල්දුම්මුල්ල!M88,හල්දුම්මුල්ල!M89,හල්දුම්මුල්ල!M90,හල්දුම්මුල්ල!M91,හල්දුම්මුල්ල!M92,හල්දුම්මුල්ල!M93,හල්දුම්මුල්ල!M94,හල්දුම්මුල්ල!M95,හල්දුම්මුල්ල!M96,හල්දුම්මුල්ල!M97,හල්දුම්මුල්ල!M98,හල්දුම්මුල්ල!M99,හල්දුම්මුල්ල!M100,හල්දුම්මුල්ල!M101,හල්දුම්මුල්ල!M102,හල්දුම්මුල්ල!M103,හල්දුම්මුල්ල!M109,හල්දුම්මුල්ල!M110,හල්දුම්මුල්ල!M111,හල්දුම්මුල්ල!M112,හල්දුම්මුල්ල!M113,හල්දුම්මුල්ල!M114,හල්දුම්මුල්ල!M115,හල්දුම්මුල්ල!M116,හල්දුම්මුල්ල!M117,හල්දුම්මුල්ල!M118,හල්දුම්මුල්ල!M119,හල්දුම්මුල්ල!M120,හල්දුම්මුල්ල!M121,හල්දුම්මුල්ල!M122,හල්දුම්මුල්ල!M123,හල්දුම්මුල්ල!M124,හල්දුම්මුල්ල!M125,හල්දුම්මුල්ල!M126,හල්දුම්මුල්ල!M127,හල්දුම්මුල්ල!M128,හල්දුම්මුල්ල!M129,හල්දුම්මුල්ල!M130,හල්දුම්මුල්ල!M131,හල්දුම්මුල්ල!M132,හල්දුම්මුල්ල!M133,හල්දුම්මුල්ල!M134,හල්දුම්මුල්ල!M135,හල්දුම්මුල්ල!M136,හල්දුම්මුල්ල!M137,හල්දුම්මුල්ල!M138,හල්දුම්මුල්ල!M139,හල්දුම්මුල්ල!M140,හල්දුම්මුල්ල!M141,හල්දුම්මුල්ල!M142,හල්දුම්මුල්ල!M143,හල්දුම්මුල්ල!M144,හල්දුම්මුල්ල!M145,හල්දුම්මුල්ල!M146,හල්දුම්මුල්ල!M147)</f>
        <v>0</v>
      </c>
      <c r="IY70" s="184">
        <f>SUM(හල්දුම්මුල්ල!N88,හල්දුම්මුල්ල!N89,හල්දුම්මුල්ල!N90,හල්දුම්මුල්ල!N91,හල්දුම්මුල්ල!N92,හල්දුම්මුල්ල!N93,හල්දුම්මුල්ල!N94,හල්දුම්මුල්ල!N95,හල්දුම්මුල්ල!N96,හල්දුම්මුල්ල!N97,හල්දුම්මුල්ල!N98,හල්දුම්මුල්ල!N99,හල්දුම්මුල්ල!N100,හල්දුම්මුල්ල!N101,හල්දුම්මුල්ල!N102,හල්දුම්මුල්ල!N103,හල්දුම්මුල්ල!N109,හල්දුම්මුල්ල!N110,හල්දුම්මුල්ල!N111,හල්දුම්මුල්ල!N112,හල්දුම්මුල්ල!N113,හල්දුම්මුල්ල!N114,හල්දුම්මුල්ල!N115,හල්දුම්මුල්ල!N116,හල්දුම්මුල්ල!N117,හල්දුම්මුල්ල!N118,හල්දුම්මුල්ල!N119,හල්දුම්මුල්ල!N120,හල්දුම්මුල්ල!N121,හල්දුම්මුල්ල!N122,හල්දුම්මුල්ල!N123,හල්දුම්මුල්ල!N124,හල්දුම්මුල්ල!N125,හල්දුම්මුල්ල!N126,හල්දුම්මුල්ල!N127,හල්දුම්මුල්ල!N128,හල්දුම්මුල්ල!N129,හල්දුම්මුල්ල!N130,හල්දුම්මුල්ල!N131,හල්දුම්මුල්ල!N132,හල්දුම්මුල්ල!N133,හල්දුම්මුල්ල!N134,හල්දුම්මුල්ල!N135,හල්දුම්මුල්ල!N136,හල්දුම්මුල්ල!N137,හල්දුම්මුල්ල!N138,හල්දුම්මුල්ල!N139,හල්දුම්මුල්ල!N140,හල්දුම්මුල්ල!N141,හල්දුම්මුල්ල!N142,හල්දුම්මුල්ල!N143,හල්දුම්මුල්ල!N144,හල්දුම්මුල්ල!N145,හල්දුම්මුල්ල!N146,හල්දුම්මුල්ල!N147)</f>
        <v>0</v>
      </c>
      <c r="IZ70" s="184">
        <f>SUM(හල්දුම්මුල්ල!O88,හල්දුම්මුල්ල!O89,හල්දුම්මුල්ල!O90,හල්දුම්මුල්ල!O91,හල්දුම්මුල්ල!O92,හල්දුම්මුල්ල!O93,හල්දුම්මුල්ල!O94,හල්දුම්මුල්ල!O95,හල්දුම්මුල්ල!O96,හල්දුම්මුල්ල!O97,හල්දුම්මුල්ල!O98,හල්දුම්මුල්ල!O99,හල්දුම්මුල්ල!O100,හල්දුම්මුල්ල!O101,හල්දුම්මුල්ල!O102,හල්දුම්මුල්ල!O103,හල්දුම්මුල්ල!O109,හල්දුම්මුල්ල!O110,හල්දුම්මුල්ල!O111,හල්දුම්මුල්ල!O112,හල්දුම්මුල්ල!O113,හල්දුම්මුල්ල!O114,හල්දුම්මුල්ල!O115,හල්දුම්මුල්ල!O116,හල්දුම්මුල්ල!O117,හල්දුම්මුල්ල!O118,හල්දුම්මුල්ල!O119,හල්දුම්මුල්ල!O120,හල්දුම්මුල්ල!O121,හල්දුම්මුල්ල!O122,හල්දුම්මුල්ල!O123,හල්දුම්මුල්ල!O124,හල්දුම්මුල්ල!O125,හල්දුම්මුල්ල!O126,හල්දුම්මුල්ල!O127,හල්දුම්මුල්ල!O128,හල්දුම්මුල්ල!O129,හල්දුම්මුල්ල!O130,හල්දුම්මුල්ල!O131,හල්දුම්මුල්ල!O132,හල්දුම්මුල්ල!O133,හල්දුම්මුල්ල!O134,හල්දුම්මුල්ල!O135,හල්දුම්මුල්ල!O136,හල්දුම්මුල්ල!O137,හල්දුම්මුල්ල!O138,හල්දුම්මුල්ල!O139,හල්දුම්මුල්ල!O140,හල්දුම්මුල්ල!O141,හල්දුම්මුල්ල!O142,හල්දුම්මුල්ල!O143,හල්දුම්මුල්ල!O144,හල්දුම්මුල්ල!O145,හල්දුම්මුල්ල!O146,හල්දුම්මුල්ල!O147)</f>
        <v>26</v>
      </c>
    </row>
    <row r="71" spans="130:260">
      <c r="HK71" s="184" t="e">
        <f>SUM(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)</f>
        <v>#REF!</v>
      </c>
      <c r="HL71" s="184" t="e">
        <f>SUM(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)</f>
        <v>#REF!</v>
      </c>
      <c r="HM71" s="184" t="e">
        <f>SUM(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)</f>
        <v>#REF!</v>
      </c>
      <c r="HN71" s="184" t="e">
        <f>SUM(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)</f>
        <v>#REF!</v>
      </c>
      <c r="HO71" s="184" t="e">
        <f>SUM(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)</f>
        <v>#REF!</v>
      </c>
      <c r="HP71" s="184" t="e">
        <f>SUM(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,ඇල්ල!#REF!)</f>
        <v>#REF!</v>
      </c>
    </row>
    <row r="72" spans="130:260">
      <c r="FN72" t="s">
        <v>3099</v>
      </c>
      <c r="GX72" t="s">
        <v>3098</v>
      </c>
    </row>
    <row r="73" spans="130:260">
      <c r="FI73" s="184">
        <f>SUM(ඌවපරණගම!J233,ඌවපරණගම!J234,ඌවපරණගම!J235,ඌවපරණගම!J236,ඌවපරණගම!J237,ඌවපරණගම!J238,ඌවපරණගම!J239,ඌවපරණගම!J240,ඌවපරණගම!J241,ඌවපරණගම!J242,ඌවපරණගම!J243,ඌවපරණගම!J244,ඌවපරණගම!J245,ඌවපරණගම!J246,ඌවපරණගම!J247,ඌවපරණගම!J248,ඌවපරණගම!J249,ඌවපරණගම!J250,ඌවපරණගම!J251,ඌවපරණගම!J252,ඌවපරණගම!J253,ඌවපරණගම!J254,ඌවපරණගම!J255,ඌවපරණගම!J256,ඌවපරණගම!J257,ඌවපරණගම!J258,ඌවපරණගම!J259,ඌවපරණගම!J260,ඌවපරණගම!J261,ඌවපරණගම!J262,ඌවපරණගම!J263,ඌවපරණගම!J264,ඌවපරණගම!J265,ඌවපරණගම!J266,ඌවපරණගම!J267,ඌවපරණගම!J268,ඌවපරණගම!J269,ඌවපරණගම!J270,ඌවපරණගම!J271,ඌවපරණගම!J272,ඌවපරණගම!J273,ඌවපරණගම!J274,ඌවපරණගම!J275,ඌවපරණගම!J276,ඌවපරණගම!J277,ඌවපරණගම!J278,ඌවපරණගම!J279,ඌවපරණගම!J280,ඌවපරණගම!J281,ඌවපරණගම!J282,ඌවපරණගම!J283,ඌවපරණගම!J284,ඌවපරණගම!J285,ඌවපරණගම!J286,ඌවපරණගම!J287,ඌවපරණගම!J288,ඌවපරණගම!J289,ඌවපරණගම!J290,ඌවපරණගම!J291,ඌවපරණගම!J292,ඌවපරණගම!J293,ඌවපරණගම!J294,ඌවපරණගම!J295,ඌවපරණගම!J296,ඌවපරණගම!J297,ඌවපරණගම!J298,ඌවපරණගම!J299,ඌවපරණගම!J300,ඌවපරණගම!J301,ඌවපරණගම!J302,ඌවපරණගම!J303,ඌවපරණගම!J304,ඌවපරණගම!J305,ඌවපරණගම!J306,ඌවපරණගම!J307,ඌවපරණගම!J308,ඌවපරණගම!J309,ඌවපරණගම!J310,ඌවපරණගම!J311,ඌවපරණගම!J312,ඌවපරණගම!J313,ඌවපරණගම!J314,ඌවපරණගම!J315)</f>
        <v>100000000</v>
      </c>
      <c r="FJ73" s="184">
        <f>SUM(ඌවපරණගම!K233,ඌවපරණගම!K234,ඌවපරණගම!K235,ඌවපරණගම!K236,ඌවපරණගම!K237,ඌවපරණගම!K238,ඌවපරණගම!K239,ඌවපරණගම!K240,ඌවපරණගම!K241,ඌවපරණගම!K242,ඌවපරණගම!K243,ඌවපරණගම!K244,ඌවපරණගම!K245,ඌවපරණගම!K246,ඌවපරණගම!K247,ඌවපරණගම!K248,ඌවපරණගම!K249,ඌවපරණගම!K250,ඌවපරණගම!K251,ඌවපරණගම!K252,ඌවපරණගම!K253,ඌවපරණගම!K254,ඌවපරණගම!K255,ඌවපරණගම!K256,ඌවපරණගම!K257,ඌවපරණගම!K258,ඌවපරණගම!K259,ඌවපරණගම!K260,ඌවපරණගම!K261,ඌවපරණගම!K262,ඌවපරණගම!K263,ඌවපරණගම!K264,ඌවපරණගම!K265,ඌවපරණගම!K266,ඌවපරණගම!K267,ඌවපරණගම!K268,ඌවපරණගම!K269,ඌවපරණගම!K270,ඌවපරණගම!K271,ඌවපරණගම!K272,ඌවපරණගම!K273,ඌවපරණගම!K274,ඌවපරණගම!K275,ඌවපරණගම!K276,ඌවපරණගම!K277,ඌවපරණගම!K278,ඌවපරණගම!K279,ඌවපරණගම!K280,ඌවපරණගම!K281,ඌවපරණගම!K282,ඌවපරණගම!K283,ඌවපරණගම!K284,ඌවපරණගම!K285,ඌවපරණගම!K286,ඌවපරණගම!K287,ඌවපරණගම!K288,ඌවපරණගම!K289,ඌවපරණගම!K290,ඌවපරණගම!K291,ඌවපරණගම!K292,ඌවපරණගම!K293,ඌවපරණගම!K294,ඌවපරණගම!K295,ඌවපරණගම!K296,ඌවපරණගම!K297,ඌවපරණගම!K298,ඌවපරණගම!K299,ඌවපරණගම!K300,ඌවපරණගම!K301,ඌවපරණගම!K302,ඌවපරණගම!K303,ඌවපරණගම!K304,ඌවපරණගම!K305,ඌවපරණගම!K306,ඌවපරණගම!K307,ඌවපරණගම!K308,ඌවපරණගම!K309,ඌවපරණගම!K310,ඌවපරණගම!K311,ඌවපරණගම!K312,ඌවපරණගම!K313,ඌවපරණගම!K314,ඌවපරණගම!K315)</f>
        <v>0</v>
      </c>
      <c r="FK73" s="184">
        <f>SUM(ඌවපරණගම!L233,ඌවපරණගම!L234,ඌවපරණගම!L235,ඌවපරණගම!L236,ඌවපරණගම!L237,ඌවපරණගම!L238,ඌවපරණගම!L239,ඌවපරණගම!L240,ඌවපරණගම!L241,ඌවපරණගම!L242,ඌවපරණගම!L243,ඌවපරණගම!L244,ඌවපරණගම!L245,ඌවපරණගම!L246,ඌවපරණගම!L247,ඌවපරණගම!L248,ඌවපරණගම!L249,ඌවපරණගම!L250,ඌවපරණගම!L251,ඌවපරණගම!L252,ඌවපරණගම!L253,ඌවපරණගම!L254,ඌවපරණගම!L255,ඌවපරණගම!L256,ඌවපරණගම!L257,ඌවපරණගම!L258,ඌවපරණගම!L259,ඌවපරණගම!L260,ඌවපරණගම!L261,ඌවපරණගම!L262,ඌවපරණගම!L263,ඌවපරණගම!L264,ඌවපරණගම!L265,ඌවපරණගම!L266,ඌවපරණගම!L267,ඌවපරණගම!L268,ඌවපරණගම!L269,ඌවපරණගම!L270,ඌවපරණගම!L271,ඌවපරණගම!L272,ඌවපරණගම!L273,ඌවපරණගම!L274,ඌවපරණගම!L275,ඌවපරණගම!L276,ඌවපරණගම!L277,ඌවපරණගම!L278,ඌවපරණගම!L279,ඌවපරණගම!L280,ඌවපරණගම!L281,ඌවපරණගම!L282,ඌවපරණගම!L283,ඌවපරණගම!L284,ඌවපරණගම!L285,ඌවපරණගම!L286,ඌවපරණගම!L287,ඌවපරණගම!L288,ඌවපරණගම!L289,ඌවපරණගම!L290,ඌවපරණගම!L291,ඌවපරණගම!L292,ඌවපරණගම!L293,ඌවපරණගම!L294,ඌවපරණගම!L295,ඌවපරණගම!L296,ඌවපරණගම!L297,ඌවපරණගම!L298,ඌවපරණගම!L299,ඌවපරණගම!L300,ඌවපරණගම!L301,ඌවපරණගම!L302,ඌවපරණගම!L303,ඌවපරණගම!L304,ඌවපරණගම!L305,ඌවපරණගම!L306,ඌවපරණගම!L307,ඌවපරණගම!L308,ඌවපරණගම!L309,ඌවපරණගම!L310,ඌවපරණගම!L311,ඌවපරණගම!L312,ඌවපරණගම!L313,ඌවපරණගම!L314,ඌවපරණගම!L315)</f>
        <v>0</v>
      </c>
      <c r="FL73" s="184">
        <f>SUM(ඌවපරණගම!M233,ඌවපරණගම!M234,ඌවපරණගම!M235,ඌවපරණගම!M236,ඌවපරණගම!M237,ඌවපරණගම!M238,ඌවපරණගම!M239,ඌවපරණගම!M240,ඌවපරණගම!M241,ඌවපරණගම!M242,ඌවපරණගම!M243,ඌවපරණගම!M244,ඌවපරණගම!M245,ඌවපරණගම!M246,ඌවපරණගම!M247,ඌවපරණගම!M248,ඌවපරණගම!M249,ඌවපරණගම!M250,ඌවපරණගම!M251,ඌවපරණගම!M252,ඌවපරණගම!M253,ඌවපරණගම!M254,ඌවපරණගම!M255,ඌවපරණගම!M256,ඌවපරණගම!M257,ඌවපරණගම!M258,ඌවපරණගම!M259,ඌවපරණගම!M260,ඌවපරණගම!M261,ඌවපරණගම!M262,ඌවපරණගම!M263,ඌවපරණගම!M264,ඌවපරණගම!M265,ඌවපරණගම!M266,ඌවපරණගම!M267,ඌවපරණගම!M268,ඌවපරණගම!M269,ඌවපරණගම!M270,ඌවපරණගම!M271,ඌවපරණගම!M272,ඌවපරණගම!M273,ඌවපරණගම!M274,ඌවපරණගම!M275,ඌවපරණගම!M276,ඌවපරණගම!M277,ඌවපරණගම!M278,ඌවපරණගම!M279,ඌවපරණගම!M280,ඌවපරණගම!M281,ඌවපරණගම!M282,ඌවපරණගම!M283,ඌවපරණගම!M284,ඌවපරණගම!M285,ඌවපරණගම!M286,ඌවපරණගම!M287,ඌවපරණගම!M288,ඌවපරණගම!M289,ඌවපරණගම!M290,ඌවපරණගම!M291,ඌවපරණගම!M292,ඌවපරණගම!M293,ඌවපරණගම!M294,ඌවපරණගම!M295,ඌවපරණගම!M296,ඌවපරණගම!M297,ඌවපරණගම!M298,ඌවපරණගම!M299,ඌවපරණගම!M300,ඌවපරණගම!M301,ඌවපරණගම!M302,ඌවපරණගම!M303,ඌවපරණගම!M304,ඌවපරණගම!M305,ඌවපරණගම!M306,ඌවපරණගම!M307,ඌවපරණගම!M308,ඌවපරණගම!M309,ඌවපරණගම!M310,ඌවපරණගම!M311,ඌවපරණගම!M312,ඌවපරණගම!M313,ඌවපරණගම!M314,ඌවපරණගම!M315)</f>
        <v>0</v>
      </c>
      <c r="FM73" s="184">
        <f>SUM(ඌවපරණගම!N233,ඌවපරණගම!N234,ඌවපරණගම!N235,ඌවපරණගම!N236,ඌවපරණගම!N237,ඌවපරණගම!N238,ඌවපරණගම!N239,ඌවපරණගම!N240,ඌවපරණගම!N241,ඌවපරණගම!N242,ඌවපරණගම!N243,ඌවපරණගම!N244,ඌවපරණගම!N245,ඌවපරණගම!N246,ඌවපරණගම!N247,ඌවපරණගම!N248,ඌවපරණගම!N249,ඌවපරණගම!N250,ඌවපරණගම!N251,ඌවපරණගම!N252,ඌවපරණගම!N253,ඌවපරණගම!N254,ඌවපරණගම!N255,ඌවපරණගම!N256,ඌවපරණගම!N257,ඌවපරණගම!N258,ඌවපරණගම!N259,ඌවපරණගම!N260,ඌවපරණගම!N261,ඌවපරණගම!N262,ඌවපරණගම!N263,ඌවපරණගම!N264,ඌවපරණගම!N265,ඌවපරණගම!N266,ඌවපරණගම!N267,ඌවපරණගම!N268,ඌවපරණගම!N269,ඌවපරණගම!N270,ඌවපරණගම!N271,ඌවපරණගම!N272,ඌවපරණගම!N273,ඌවපරණගම!N274,ඌවපරණගම!N275,ඌවපරණගම!N276,ඌවපරණගම!N277,ඌවපරණගම!N278,ඌවපරණගම!N279,ඌවපරණගම!N280,ඌවපරණගම!N281,ඌවපරණගම!N282,ඌවපරණගම!N283,ඌවපරණගම!N284,ඌවපරණගම!N285,ඌවපරණගම!N286,ඌවපරණගම!N287,ඌවපරණගම!N288,ඌවපරණගම!N289,ඌවපරණගම!N290,ඌවපරණගම!N291,ඌවපරණගම!N292,ඌවපරණගම!N293,ඌවපරණගම!N294,ඌවපරණගම!N295,ඌවපරණගම!N296,ඌවපරණගම!N297,ඌවපරණගම!N298,ඌවපරණගම!N299,ඌවපරණගම!N300,ඌවපරණගම!N301,ඌවපරණගම!N302,ඌවපරණගම!N303,ඌවපරණගම!N304,ඌවපරණගම!N305,ඌවපරණගම!N306,ඌවපරණගම!N307,ඌවපරණගම!N308,ඌවපරණගම!N309,ඌවපරණගම!N310,ඌවපරණගම!N311,ඌවපරණගම!N312,ඌවපරණගම!N313,ඌවපරණගම!N314,ඌවපරණගම!N315)</f>
        <v>0</v>
      </c>
      <c r="FN73" s="184">
        <f>SUM(ඌවපරණගම!O233,ඌවපරණගම!O234,ඌවපරණගම!O235,ඌවපරණගම!O236,ඌවපරණගම!O237,ඌවපරණගම!O238,ඌවපරණගම!O239,ඌවපරණගම!O240,ඌවපරණගම!O241,ඌවපරණගම!O242,ඌවපරණගම!O243,ඌවපරණගම!O244,ඌවපරණගම!O245,ඌවපරණගම!O246,ඌවපරණගම!O247,ඌවපරණගම!O248,ඌවපරණගම!O249,ඌවපරණගම!O250,ඌවපරණගම!O251,ඌවපරණගම!O252,ඌවපරණගම!O253,ඌවපරණගම!O254,ඌවපරණගම!O255,ඌවපරණගම!O256,ඌවපරණගම!O257,ඌවපරණගම!O258,ඌවපරණගම!O259,ඌවපරණගම!O260,ඌවපරණගම!O261,ඌවපරණගම!O262,ඌවපරණගම!O263,ඌවපරණගම!O264,ඌවපරණගම!O265,ඌවපරණගම!O266,ඌවපරණගම!O267,ඌවපරණගම!O268,ඌවපරණගම!O269,ඌවපරණගම!O270,ඌවපරණගම!O271,ඌවපරණගම!O272,ඌවපරණගම!O273,ඌවපරණගම!O274,ඌවපරණගම!O275,ඌවපරණගම!O276,ඌවපරණගම!O277,ඌවපරණගම!O278,ඌවපරණගම!O279,ඌවපරණගම!O280,ඌවපරණගම!O281,ඌවපරණගම!O282,ඌවපරණගම!O283,ඌවපරණගම!O284,ඌවපරණගම!O285,ඌවපරණගම!O286,ඌවපරණගම!O287,ඌවපරණගම!O288,ඌවපරණගම!O289,ඌවපරණගම!O290,ඌවපරණගම!O291,ඌවපරණගම!O292,ඌවපරණගම!O293,ඌවපරණගම!O294,ඌවපරණගම!O295,ඌවපරණගම!O296,ඌවපරණගම!O297,ඌවපරණගම!O298,ඌවපරණගම!O299,ඌවපරණගම!O300,ඌවපරණගම!O301,ඌවපරණගම!O302,ඌවපරණගම!O303,ඌවපරණගම!O304,ඌවපරණගම!O305,ඌවපරණගම!O306,ඌවපරණගම!O307,ඌවපරණගම!O308,ඌවපරණගම!O309,ඌවපරණගම!O310,ඌවපරණගම!O311,ඌවපරණගම!O312,ඌවපරණගම!O313,ඌවපරණගම!O314,ඌවපරණගම!O315)</f>
        <v>52</v>
      </c>
      <c r="GS73" s="184">
        <f>SUM(බණ්ඩාරවෙල!J9,බණ්ඩාරවෙල!J10,බණ්ඩාරවෙල!J11,බණ්ඩාරවෙල!J12,බණ්ඩාරවෙල!J13,බණ්ඩාරවෙල!J14,බණ්ඩාරවෙල!J15,බණ්ඩාරවෙල!J16,බණ්ඩාරවෙල!J17,බණ්ඩාරවෙල!J18,බණ්ඩාරවෙල!J19,බණ්ඩාරවෙල!J20,බණ්ඩාරවෙල!J21,බණ්ඩාරවෙල!J22,බණ්ඩාරවෙල!J23,බණ්ඩාරවෙල!J24,බණ්ඩාරවෙල!J25,බණ්ඩාරවෙල!J41,බණ්ඩාරවෙල!J42,බණ්ඩාරවෙල!J43,බණ්ඩාරවෙල!J44,බණ්ඩාරවෙල!J45,බණ්ඩාරවෙල!J46,බණ්ඩාරවෙල!J47,බණ්ඩාරවෙල!J48,බණ්ඩාරවෙල!J49,බණ්ඩාරවෙල!J50,බණ්ඩාරවෙල!J51,බණ්ඩාරවෙල!J52,බණ්ඩාරවෙල!J53,බණ්ඩාරවෙල!J54,බණ්ඩාරවෙල!J55,බණ්ඩාරවෙල!J56,බණ්ඩාරවෙල!J57,බණ්ඩාරවෙල!J58,බණ්ඩාරවෙල!J59,බණ්ඩාරවෙල!J60,බණ්ඩාරවෙල!J61,බණ්ඩාරවෙල!J62,බණ්ඩාරවෙල!J63,බණ්ඩාරවෙල!J64,බණ්ඩාරවෙල!J65,බණ්ඩාරවෙල!J66,බණ්ඩාරවෙල!J67,බණ්ඩාරවෙල!J68,බණ්ඩාරවෙල!J69,බණ්ඩාරවෙල!J70,බණ්ඩාරවෙල!J71,බණ්ඩාරවෙල!J72,බණ්ඩාරවෙල!J73,බණ්ඩාරවෙල!J74,බණ්ඩාරවෙල!J75,බණ්ඩාරවෙල!J76,බණ්ඩාරවෙල!J77,බණ්ඩාරවෙල!J78,බණ්ඩාරවෙල!J79,බණ්ඩාරවෙල!J80,බණ්ඩාරවෙල!J81,බණ්ඩාරවෙල!J98)</f>
        <v>30000000</v>
      </c>
      <c r="GT73" s="184">
        <f>SUM(බණ්ඩාරවෙල!K9,බණ්ඩාරවෙල!K10,බණ්ඩාරවෙල!K11,බණ්ඩාරවෙල!K12,බණ්ඩාරවෙල!K13,බණ්ඩාරවෙල!K14,බණ්ඩාරවෙල!K15,බණ්ඩාරවෙල!K16,බණ්ඩාරවෙල!K17,බණ්ඩාරවෙල!K18,බණ්ඩාරවෙල!K19,බණ්ඩාරවෙල!K20,බණ්ඩාරවෙල!K21,බණ්ඩාරවෙල!K22,බණ්ඩාරවෙල!K23,බණ්ඩාරවෙල!K24,බණ්ඩාරවෙල!K25,බණ්ඩාරවෙල!K41,බණ්ඩාරවෙල!K42,බණ්ඩාරවෙල!K43,බණ්ඩාරවෙල!K44,බණ්ඩාරවෙල!K45,බණ්ඩාරවෙල!K46,බණ්ඩාරවෙල!K47,බණ්ඩාරවෙල!K48,බණ්ඩාරවෙල!K49,බණ්ඩාරවෙල!K50,බණ්ඩාරවෙල!K51,බණ්ඩාරවෙල!K52,බණ්ඩාරවෙල!K53,බණ්ඩාරවෙල!K54,බණ්ඩාරවෙල!K55,බණ්ඩාරවෙල!K56,බණ්ඩාරවෙල!K57,බණ්ඩාරවෙල!K58,බණ්ඩාරවෙල!K59,බණ්ඩාරවෙල!K60,බණ්ඩාරවෙල!K61,බණ්ඩාරවෙල!K62,බණ්ඩාරවෙල!K63,බණ්ඩාරවෙල!K64,බණ්ඩාරවෙල!K65,බණ්ඩාරවෙල!K66,බණ්ඩාරවෙල!K67,බණ්ඩාරවෙල!K68,බණ්ඩාරවෙල!K69,බණ්ඩාරවෙල!K70,බණ්ඩාරවෙල!K71,බණ්ඩාරවෙල!K72,බණ්ඩාරවෙල!K73,බණ්ඩාරවෙල!K74,බණ්ඩාරවෙල!K75,බණ්ඩාරවෙල!K76,බණ්ඩාරවෙල!K77,බණ්ඩාරවෙල!K78,බණ්ඩාරවෙල!K79,බණ්ඩාරවෙල!K80,බණ්ඩාරවෙල!K81,බණ්ඩාරවෙල!K98)</f>
        <v>0</v>
      </c>
      <c r="GU73" s="184">
        <f>SUM(බණ්ඩාරවෙල!L9,බණ්ඩාරවෙල!L10,බණ්ඩාරවෙල!L11,බණ්ඩාරවෙල!L12,බණ්ඩාරවෙල!L13,බණ්ඩාරවෙල!L14,බණ්ඩාරවෙල!L15,බණ්ඩාරවෙල!L16,බණ්ඩාරවෙල!L17,බණ්ඩාරවෙල!L18,බණ්ඩාරවෙල!L19,බණ්ඩාරවෙල!L20,බණ්ඩාරවෙල!L21,බණ්ඩාරවෙල!L22,බණ්ඩාරවෙල!L23,බණ්ඩාරවෙල!L24,බණ්ඩාරවෙල!L25,බණ්ඩාරවෙල!L41,බණ්ඩාරවෙල!L42,බණ්ඩාරවෙල!L43,බණ්ඩාරවෙල!L44,බණ්ඩාරවෙල!L45,බණ්ඩාරවෙල!L46,බණ්ඩාරවෙල!L47,බණ්ඩාරවෙල!L48,බණ්ඩාරවෙල!L49,බණ්ඩාරවෙල!L50,බණ්ඩාරවෙල!L51,බණ්ඩාරවෙල!L52,බණ්ඩාරවෙල!L53,බණ්ඩාරවෙල!L54,බණ්ඩාරවෙල!L55,බණ්ඩාරවෙල!L56,බණ්ඩාරවෙල!L57,බණ්ඩාරවෙල!L58,බණ්ඩාරවෙල!L59,බණ්ඩාරවෙල!L60,බණ්ඩාරවෙල!L61,බණ්ඩාරවෙල!L62,බණ්ඩාරවෙල!L63,බණ්ඩාරවෙල!L64,බණ්ඩාරවෙල!L65,බණ්ඩාරවෙල!L66,බණ්ඩාරවෙල!L67,බණ්ඩාරවෙල!L68,බණ්ඩාරවෙල!L69,බණ්ඩාරවෙල!L70,බණ්ඩාරවෙල!L71,බණ්ඩාරවෙල!L72,බණ්ඩාරවෙල!L73,බණ්ඩාරවෙල!L74,බණ්ඩාරවෙල!L75,බණ්ඩාරවෙල!L76,බණ්ඩාරවෙල!L77,බණ්ඩාරවෙල!L78,බණ්ඩාරවෙල!L79,බණ්ඩාරවෙල!L80,බණ්ඩාරවෙල!L81,බණ්ඩාරවෙල!L98)</f>
        <v>0</v>
      </c>
      <c r="GV73" s="184">
        <f>SUM(බණ්ඩාරවෙල!M9,බණ්ඩාරවෙල!M10,බණ්ඩාරවෙල!M11,බණ්ඩාරවෙල!M12,බණ්ඩාරවෙල!M13,බණ්ඩාරවෙල!M14,බණ්ඩාරවෙල!M15,බණ්ඩාරවෙල!M16,බණ්ඩාරවෙල!M17,බණ්ඩාරවෙල!M18,බණ්ඩාරවෙල!M19,බණ්ඩාරවෙල!M20,බණ්ඩාරවෙල!M21,බණ්ඩාරවෙල!M22,බණ්ඩාරවෙල!M23,බණ්ඩාරවෙල!M24,බණ්ඩාරවෙල!M25,බණ්ඩාරවෙල!M41,බණ්ඩාරවෙල!M42,බණ්ඩාරවෙල!M43,බණ්ඩාරවෙල!M44,බණ්ඩාරවෙල!M45,බණ්ඩාරවෙල!M46,බණ්ඩාරවෙල!M47,බණ්ඩාරවෙල!M48,බණ්ඩාරවෙල!M49,බණ්ඩාරවෙල!M50,බණ්ඩාරවෙල!M51,බණ්ඩාරවෙල!M52,බණ්ඩාරවෙල!M53,බණ්ඩාරවෙල!M54,බණ්ඩාරවෙල!M55,බණ්ඩාරවෙල!M56,බණ්ඩාරවෙල!M57,බණ්ඩාරවෙල!M58,බණ්ඩාරවෙල!M59,බණ්ඩාරවෙල!M60,බණ්ඩාරවෙල!M61,බණ්ඩාරවෙල!M62,බණ්ඩාරවෙල!M63,බණ්ඩාරවෙල!M64,බණ්ඩාරවෙල!M65,බණ්ඩාරවෙල!M66,බණ්ඩාරවෙල!M67,බණ්ඩාරවෙල!M68,බණ්ඩාරවෙල!M69,බණ්ඩාරවෙල!M70,බණ්ඩාරවෙල!M71,බණ්ඩාරවෙල!M72,බණ්ඩාරවෙල!M73,බණ්ඩාරවෙල!M74,බණ්ඩාරවෙල!M75,බණ්ඩාරවෙල!M76,බණ්ඩාරවෙල!M77,බණ්ඩාරවෙල!M78,බණ්ඩාරවෙල!M79,බණ්ඩාරවෙල!M80,බණ්ඩාරවෙල!M81,බණ්ඩාරවෙල!M98)</f>
        <v>0</v>
      </c>
      <c r="GW73" s="184">
        <f>SUM(බණ්ඩාරවෙල!N9,බණ්ඩාරවෙල!N10,බණ්ඩාරවෙල!N11,බණ්ඩාරවෙල!N12,බණ්ඩාරවෙල!N13,බණ්ඩාරවෙල!N14,බණ්ඩාරවෙල!N15,බණ්ඩාරවෙල!N16,බණ්ඩාරවෙල!N17,බණ්ඩාරවෙල!N18,බණ්ඩාරවෙල!N19,බණ්ඩාරවෙල!N20,බණ්ඩාරවෙල!N21,බණ්ඩාරවෙල!N22,බණ්ඩාරවෙල!N23,බණ්ඩාරවෙල!N24,බණ්ඩාරවෙල!N25,බණ්ඩාරවෙල!N41,බණ්ඩාරවෙල!N42,බණ්ඩාරවෙල!N43,බණ්ඩාරවෙල!N44,බණ්ඩාරවෙල!N45,බණ්ඩාරවෙල!N46,බණ්ඩාරවෙල!N47,බණ්ඩාරවෙල!N48,බණ්ඩාරවෙල!N49,බණ්ඩාරවෙල!N50,බණ්ඩාරවෙල!N51,බණ්ඩාරවෙල!N52,බණ්ඩාරවෙල!N53,බණ්ඩාරවෙල!N54,බණ්ඩාරවෙල!N55,බණ්ඩාරවෙල!N56,බණ්ඩාරවෙල!N57,බණ්ඩාරවෙල!N58,බණ්ඩාරවෙල!N59,බණ්ඩාරවෙල!N60,බණ්ඩාරවෙල!N61,බණ්ඩාරවෙල!N62,බණ්ඩාරවෙල!N63,බණ්ඩාරවෙල!N64,බණ්ඩාරවෙල!N65,බණ්ඩාරවෙල!N66,බණ්ඩාරවෙල!N67,බණ්ඩාරවෙල!N68,බණ්ඩාරවෙල!N69,බණ්ඩාරවෙල!N70,බණ්ඩාරවෙල!N71,බණ්ඩාරවෙල!N72,බණ්ඩාරවෙල!N73,බණ්ඩාරවෙල!N74,බණ්ඩාරවෙල!N75,බණ්ඩාරවෙල!N76,බණ්ඩාරවෙල!N77,බණ්ඩාරවෙල!N78,බණ්ඩාරවෙල!N79,බණ්ඩාරවෙල!N80,බණ්ඩාරවෙල!N81,බණ්ඩාරවෙල!N98)</f>
        <v>0</v>
      </c>
      <c r="GX73" s="184">
        <f>SUM(බණ්ඩාරවෙල!O9,බණ්ඩාරවෙල!O10,බණ්ඩාරවෙල!O11,බණ්ඩාරවෙල!O12,බණ්ඩාරවෙල!O13,බණ්ඩාරවෙල!O14,බණ්ඩාරවෙල!O15,බණ්ඩාරවෙල!O16,බණ්ඩාරවෙල!O17,බණ්ඩාරවෙල!O18,බණ්ඩාරවෙල!O19,බණ්ඩාරවෙල!O20,බණ්ඩාරවෙල!O21,බණ්ඩාරවෙල!O22,බණ්ඩාරවෙල!O23,බණ්ඩාරවෙල!O24,බණ්ඩාරවෙල!O25,බණ්ඩාරවෙල!O41,බණ්ඩාරවෙල!O42,බණ්ඩාරවෙල!O43,බණ්ඩාරවෙල!O44,බණ්ඩාරවෙල!O45,බණ්ඩාරවෙල!O46,බණ්ඩාරවෙල!O47,බණ්ඩාරවෙල!O48,බණ්ඩාරවෙල!O49,බණ්ඩාරවෙල!O50,බණ්ඩාරවෙල!O51,බණ්ඩාරවෙල!O52,බණ්ඩාරවෙල!O53,බණ්ඩාරවෙල!O54,බණ්ඩාරවෙල!O55,බණ්ඩාරවෙල!O56,බණ්ඩාරවෙල!O57,බණ්ඩාරවෙල!O58,බණ්ඩාරවෙල!O59,බණ්ඩාරවෙල!O60,බණ්ඩාරවෙල!O61,බණ්ඩාරවෙල!O62,බණ්ඩාරවෙල!O63,බණ්ඩාරවෙල!O64,බණ්ඩාරවෙල!O65,බණ්ඩාරවෙල!O66,බණ්ඩාරවෙල!O67,බණ්ඩාරවෙල!O68,බණ්ඩාරවෙල!O69,බණ්ඩාරවෙල!O70,බණ්ඩාරවෙල!O71,බණ්ඩාරවෙල!O72,බණ්ඩාරවෙල!O73,බණ්ඩාරවෙල!O74,බණ්ඩාරවෙල!O75,බණ්ඩාරවෙල!O76,බණ්ඩාරවෙල!O77,බණ්ඩාරවෙල!O78,බණ්ඩාරවෙල!O79,බණ්ඩාරවෙල!O80,බණ්ඩාරවෙල!O81,බණ්ඩාරවෙල!O98)</f>
        <v>37</v>
      </c>
    </row>
    <row r="75" spans="130:260">
      <c r="ED75" s="358"/>
      <c r="GF75" t="s">
        <v>3098</v>
      </c>
      <c r="GX75" t="s">
        <v>3099</v>
      </c>
    </row>
    <row r="76" spans="130:260">
      <c r="GA76" s="184">
        <f>SUM(වැලිමඩ!J9,වැලිමඩ!J10,වැලිමඩ!J11,වැලිමඩ!J12,වැලිමඩ!J13,වැලිමඩ!J14,වැලිමඩ!J15,වැලිමඩ!J16,වැලිමඩ!J17,වැලිමඩ!J18,වැලිමඩ!J19,වැලිමඩ!J20,වැලිමඩ!J21,වැලිමඩ!J22,වැලිමඩ!J23,වැලිමඩ!J24,වැලිමඩ!J25,වැලිමඩ!J26,වැලිමඩ!J27,වැලිමඩ!J28,වැලිමඩ!J29,වැලිමඩ!J30,වැලිමඩ!J31,වැලිමඩ!J32,වැලිමඩ!J33,වැලිමඩ!J34,වැලිමඩ!J35,වැලිමඩ!J36,වැලිමඩ!J37,වැලිමඩ!J38,වැලිමඩ!J48,වැලිමඩ!J49,වැලිමඩ!J50,වැලිමඩ!J51,වැලිමඩ!J52,වැලිමඩ!J53,වැලිමඩ!J54,වැලිමඩ!J55,වැලිමඩ!J56,වැලිමඩ!J57,වැලිමඩ!J58,වැලිමඩ!J59,වැලිමඩ!J60,වැලිමඩ!J61,වැලිමඩ!J62,වැලිමඩ!J63,වැලිමඩ!J64,වැලිමඩ!J65,වැලිමඩ!J66,වැලිමඩ!J67,වැලිමඩ!J68,වැලිමඩ!J69,වැලිමඩ!J70,වැලිමඩ!J71,වැලිමඩ!J72,වැලිමඩ!J73,වැලිමඩ!J74,වැලිමඩ!J75,වැලිමඩ!J76,වැලිමඩ!J77,වැලිමඩ!J78,වැලිමඩ!J79,වැලිමඩ!J80,වැලිමඩ!J81,වැලිමඩ!J82,වැලිමඩ!J83,වැලිමඩ!J84,වැලිමඩ!J85,වැලිමඩ!J86,වැලිමඩ!J87,වැලිමඩ!J88,වැලිමඩ!J89,වැලිමඩ!J90,වැලිමඩ!J91,වැලිමඩ!J92,වැලිමඩ!J93,වැලිමඩ!J94,වැලිමඩ!J95,වැලිමඩ!J96,වැලිමඩ!J97,වැලිමඩ!J98,වැලිමඩ!J99,වැලිමඩ!J100,වැලිමඩ!J101,වැලිමඩ!J102,වැලිමඩ!J103,වැලිමඩ!J104,වැලිමඩ!J105,වැලිමඩ!J106,වැලිමඩ!J107,වැලිමඩ!J108,වැලිමඩ!J109,වැලිමඩ!J110,වැලිමඩ!J111,වැලිමඩ!J112,වැලිමඩ!J113,වැලිමඩ!J114,වැලිමඩ!J115,වැලිමඩ!J116,වැලිමඩ!J117,වැලිමඩ!J118,වැලිමඩ!J119,වැලිමඩ!J120,වැලිමඩ!J121,වැලිමඩ!J122,වැලිමඩ!J123,වැලිමඩ!J124,වැලිමඩ!J125)</f>
        <v>37800000</v>
      </c>
      <c r="GB76" s="184">
        <f>SUM(වැලිමඩ!K9,වැලිමඩ!K10,වැලිමඩ!K11,වැලිමඩ!K12,වැලිමඩ!K13,වැලිමඩ!K14,වැලිමඩ!K15,වැලිමඩ!K16,වැලිමඩ!K17,වැලිමඩ!K18,වැලිමඩ!K19,වැලිමඩ!K20,වැලිමඩ!K21,වැලිමඩ!K22,වැලිමඩ!K23,වැලිමඩ!K24,වැලිමඩ!K25,වැලිමඩ!K26,වැලිමඩ!K27,වැලිමඩ!K28,වැලිමඩ!K29,වැලිමඩ!K30,වැලිමඩ!K31,වැලිමඩ!K32,වැලිමඩ!K33,වැලිමඩ!K34,වැලිමඩ!K35,වැලිමඩ!K36,වැලිමඩ!K37,වැලිමඩ!K38,වැලිමඩ!K48,වැලිමඩ!K49,වැලිමඩ!K50,වැලිමඩ!K51,වැලිමඩ!K52,වැලිමඩ!K53,වැලිමඩ!K54,වැලිමඩ!K55,වැලිමඩ!K56,වැලිමඩ!K57,වැලිමඩ!K58,වැලිමඩ!K59,වැලිමඩ!K60,වැලිමඩ!K61,වැලිමඩ!K62,වැලිමඩ!K63,වැලිමඩ!K64,වැලිමඩ!K65,වැලිමඩ!K66,වැලිමඩ!K67,වැලිමඩ!K68,වැලිමඩ!K69,වැලිමඩ!K70,වැලිමඩ!K71,වැලිමඩ!K72,වැලිමඩ!K73,වැලිමඩ!K74,වැලිමඩ!K75,වැලිමඩ!K76,වැලිමඩ!K77,වැලිමඩ!K78,වැලිමඩ!K79,වැලිමඩ!K80,වැලිමඩ!K81,වැලිමඩ!K82,වැලිමඩ!K83,වැලිමඩ!K84,වැලිමඩ!K85,වැලිමඩ!K86,වැලිමඩ!K87,වැලිමඩ!K88,වැලිමඩ!K89,වැලිමඩ!K90,වැලිමඩ!K91,වැලිමඩ!K92,වැලිමඩ!K93,වැලිමඩ!K94,වැලිමඩ!K95,වැලිමඩ!K96,වැලිමඩ!K97,වැලිමඩ!K98,වැලිමඩ!K99,වැලිමඩ!K100,වැලිමඩ!K101,වැලිමඩ!K102,වැලිමඩ!K103,වැලිමඩ!K104,වැලිමඩ!K105,වැලිමඩ!K106,වැලිමඩ!K107,වැලිමඩ!K108,වැලිමඩ!K109,වැලිමඩ!K110,වැලිමඩ!K111,වැලිමඩ!K112,වැලිමඩ!K113,වැලිමඩ!K114,වැලිමඩ!K115,වැලිමඩ!K116,වැලිමඩ!K117,වැලිමඩ!K118,වැලිමඩ!K119,වැලිමඩ!K120,වැලිමඩ!K121,වැලිමඩ!K122,වැලිමඩ!K123,වැලිමඩ!K124,වැලිමඩ!K125)</f>
        <v>0</v>
      </c>
      <c r="GC76" s="184">
        <f>SUM(වැලිමඩ!L9,වැලිමඩ!L10,වැලිමඩ!L11,වැලිමඩ!L12,වැලිමඩ!L13,වැලිමඩ!L14,වැලිමඩ!L15,වැලිමඩ!L16,වැලිමඩ!L17,වැලිමඩ!L18,වැලිමඩ!L19,වැලිමඩ!L20,වැලිමඩ!L21,වැලිමඩ!L22,වැලිමඩ!L23,වැලිමඩ!L24,වැලිමඩ!L25,වැලිමඩ!L26,වැලිමඩ!L27,වැලිමඩ!L28,වැලිමඩ!L29,වැලිමඩ!L30,වැලිමඩ!L31,වැලිමඩ!L32,වැලිමඩ!L33,වැලිමඩ!L34,වැලිමඩ!L35,වැලිමඩ!L36,වැලිමඩ!L37,වැලිමඩ!L38,වැලිමඩ!L48,වැලිමඩ!L49,වැලිමඩ!L50,වැලිමඩ!L51,වැලිමඩ!L52,වැලිමඩ!L53,වැලිමඩ!L54,වැලිමඩ!L55,වැලිමඩ!L56,වැලිමඩ!L57,වැලිමඩ!L58,වැලිමඩ!L59,වැලිමඩ!L60,වැලිමඩ!L61,වැලිමඩ!L62,වැලිමඩ!L63,වැලිමඩ!L64,වැලිමඩ!L65,වැලිමඩ!L66,වැලිමඩ!L67,වැලිමඩ!L68,වැලිමඩ!L69,වැලිමඩ!L70,වැලිමඩ!L71,වැලිමඩ!L72,වැලිමඩ!L73,වැලිමඩ!L74,වැලිමඩ!L75,වැලිමඩ!L76,වැලිමඩ!L77,වැලිමඩ!L78,වැලිමඩ!L79,වැලිමඩ!L80,වැලිමඩ!L81,වැලිමඩ!L82,වැලිමඩ!L83,වැලිමඩ!L84,වැලිමඩ!L85,වැලිමඩ!L86,වැලිමඩ!L87,වැලිමඩ!L88,වැලිමඩ!L89,වැලිමඩ!L90,වැලිමඩ!L91,වැලිමඩ!L92,වැලිමඩ!L93,වැලිමඩ!L94,වැලිමඩ!L95,වැලිමඩ!L96,වැලිමඩ!L97,වැලිමඩ!L98,වැලිමඩ!L99,වැලිමඩ!L100,වැලිමඩ!L101,වැලිමඩ!L102,වැලිමඩ!L103,වැලිමඩ!L104,වැලිමඩ!L105,වැලිමඩ!L106,වැලිමඩ!L107,වැලිමඩ!L108,වැලිමඩ!L109,වැලිමඩ!L110,වැලිමඩ!L111,වැලිමඩ!L112,වැලිමඩ!L113,වැලිමඩ!L114,වැලිමඩ!L115,වැලිමඩ!L116,වැලිමඩ!L117,වැලිමඩ!L118,වැලිමඩ!L119,වැලිමඩ!L120,වැලිමඩ!L121,වැලිමඩ!L122,වැලිමඩ!L123,වැලිමඩ!L124,වැලිමඩ!L125)</f>
        <v>0</v>
      </c>
      <c r="GD76" s="184">
        <f>SUM(වැලිමඩ!M9,වැලිමඩ!M10,වැලිමඩ!M11,වැලිමඩ!M12,වැලිමඩ!M13,වැලිමඩ!M14,වැලිමඩ!M15,වැලිමඩ!M16,වැලිමඩ!M17,වැලිමඩ!M18,වැලිමඩ!M19,වැලිමඩ!M20,වැලිමඩ!M21,වැලිමඩ!M22,වැලිමඩ!M23,වැලිමඩ!M24,වැලිමඩ!M25,වැලිමඩ!M26,වැලිමඩ!M27,වැලිමඩ!M28,වැලිමඩ!M29,වැලිමඩ!M30,වැලිමඩ!M31,වැලිමඩ!M32,වැලිමඩ!M33,වැලිමඩ!M34,වැලිමඩ!M35,වැලිමඩ!M36,වැලිමඩ!M37,වැලිමඩ!M38,වැලිමඩ!M48,වැලිමඩ!M49,වැලිමඩ!M50,වැලිමඩ!M51,වැලිමඩ!M52,වැලිමඩ!M53,වැලිමඩ!M54,වැලිමඩ!M55,වැලිමඩ!M56,වැලිමඩ!M57,වැලිමඩ!M58,වැලිමඩ!M59,වැලිමඩ!M60,වැලිමඩ!M61,වැලිමඩ!M62,වැලිමඩ!M63,වැලිමඩ!M64,වැලිමඩ!M65,වැලිමඩ!M66,වැලිමඩ!M67,වැලිමඩ!M68,වැලිමඩ!M69,වැලිමඩ!M70,වැලිමඩ!M71,වැලිමඩ!M72,වැලිමඩ!M73,වැලිමඩ!M74,වැලිමඩ!M75,වැලිමඩ!M76,වැලිමඩ!M77,වැලිමඩ!M78,වැලිමඩ!M79,වැලිමඩ!M80,වැලිමඩ!M81,වැලිමඩ!M82,වැලිමඩ!M83,වැලිමඩ!M84,වැලිමඩ!M85,වැලිමඩ!M86,වැලිමඩ!M87,වැලිමඩ!M88,වැලිමඩ!M89,වැලිමඩ!M90,වැලිමඩ!M91,වැලිමඩ!M92,වැලිමඩ!M93,වැලිමඩ!M94,වැලිමඩ!M95,වැලිමඩ!M96,වැලිමඩ!M97,වැලිමඩ!M98,වැලිමඩ!M99,වැලිමඩ!M100,වැලිමඩ!M101,වැලිමඩ!M102,වැලිමඩ!M103,වැලිමඩ!M104,වැලිමඩ!M105,වැලිමඩ!M106,වැලිමඩ!M107,වැලිමඩ!M108,වැලිමඩ!M109,වැලිමඩ!M110,වැලිමඩ!M111,වැලිමඩ!M112,වැලිමඩ!M113,වැලිමඩ!M114,වැලිමඩ!M115,වැලිමඩ!M116,වැලිමඩ!M117,වැලිමඩ!M118,වැලිමඩ!M119,වැලිමඩ!M120,වැලිමඩ!M121,වැලිමඩ!M122,වැලිමඩ!M123,වැලිමඩ!M124,වැලිමඩ!M125)</f>
        <v>0</v>
      </c>
      <c r="GE76" s="184">
        <f>SUM(වැලිමඩ!N9,වැලිමඩ!N10,වැලිමඩ!N11,වැලිමඩ!N12,වැලිමඩ!N13,වැලිමඩ!N14,වැලිමඩ!N15,වැලිමඩ!N16,වැලිමඩ!N17,වැලිමඩ!N18,වැලිමඩ!N19,වැලිමඩ!N20,වැලිමඩ!N21,වැලිමඩ!N22,වැලිමඩ!N23,වැලිමඩ!N24,වැලිමඩ!N25,වැලිමඩ!N26,වැලිමඩ!N27,වැලිමඩ!N28,වැලිමඩ!N29,වැලිමඩ!N30,වැලිමඩ!N31,වැලිමඩ!N32,වැලිමඩ!N33,වැලිමඩ!N34,වැලිමඩ!N35,වැලිමඩ!N36,වැලිමඩ!N37,වැලිමඩ!N38,වැලිමඩ!N48,වැලිමඩ!N49,වැලිමඩ!N50,වැලිමඩ!N51,වැලිමඩ!N52,වැලිමඩ!N53,වැලිමඩ!N54,වැලිමඩ!N55,වැලිමඩ!N56,වැලිමඩ!N57,වැලිමඩ!N58,වැලිමඩ!N59,වැලිමඩ!N60,වැලිමඩ!N61,වැලිමඩ!N62,වැලිමඩ!N63,වැලිමඩ!N64,වැලිමඩ!N65,වැලිමඩ!N66,වැලිමඩ!N67,වැලිමඩ!N68,වැලිමඩ!N69,වැලිමඩ!N70,වැලිමඩ!N71,වැලිමඩ!N72,වැලිමඩ!N73,වැලිමඩ!N74,වැලිමඩ!N75,වැලිමඩ!N76,වැලිමඩ!N77,වැලිමඩ!N78,වැලිමඩ!N79,වැලිමඩ!N80,වැලිමඩ!N81,වැලිමඩ!N82,වැලිමඩ!N83,වැලිමඩ!N84,වැලිමඩ!N85,වැලිමඩ!N86,වැලිමඩ!N87,වැලිමඩ!N88,වැලිමඩ!N89,වැලිමඩ!N90,වැලිමඩ!N91,වැලිමඩ!N92,වැලිමඩ!N93,වැලිමඩ!N94,වැලිමඩ!N95,වැලිමඩ!N96,වැලිමඩ!N97,වැලිමඩ!N98,වැලිමඩ!N99,වැලිමඩ!N100,වැලිමඩ!N101,වැලිමඩ!N102,වැලිමඩ!N103,වැලිමඩ!N104,වැලිමඩ!N105,වැලිමඩ!N106,වැලිමඩ!N107,වැලිමඩ!N108,වැලිමඩ!N109,වැලිමඩ!N110,වැලිමඩ!N111,වැලිමඩ!N112,වැලිමඩ!N113,වැලිමඩ!N114,වැලිමඩ!N115,වැලිමඩ!N116,වැලිමඩ!N117,වැලිමඩ!N118,වැලිමඩ!N119,වැලිමඩ!N120,වැලිමඩ!N121,වැලිමඩ!N122,වැලිමඩ!N123,වැලිමඩ!N124,වැලිමඩ!N125)</f>
        <v>0</v>
      </c>
      <c r="GF76" s="184">
        <f>SUM(වැලිමඩ!O9,වැලිමඩ!O10,වැලිමඩ!O11,වැලිමඩ!O12,වැලිමඩ!O13,වැලිමඩ!O14,වැලිමඩ!O15,වැලිමඩ!O16,වැලිමඩ!O17,වැලිමඩ!O18,වැලිමඩ!O19,වැලිමඩ!O20,වැලිමඩ!O21,වැලිමඩ!O22,වැලිමඩ!O23,වැලිමඩ!O24,වැලිමඩ!O25,වැලිමඩ!O26,වැලිමඩ!O27,වැලිමඩ!O28,වැලිමඩ!O29,වැලිමඩ!O30,වැලිමඩ!O31,වැලිමඩ!O32,වැලිමඩ!O33,වැලිමඩ!O34,වැලිමඩ!O35,වැලිමඩ!O36,වැලිමඩ!O37,වැලිමඩ!O38,වැලිමඩ!O48,වැලිමඩ!O49,වැලිමඩ!O50,වැලිමඩ!O51,වැලිමඩ!O52,වැලිමඩ!O53,වැලිමඩ!O54,වැලිමඩ!O55,වැලිමඩ!O56,වැලිමඩ!O57,වැලිමඩ!O58,වැලිමඩ!O59,වැලිමඩ!O60,වැලිමඩ!O61,වැලිමඩ!O62,වැලිමඩ!O63,වැලිමඩ!O64,වැලිමඩ!O65,වැලිමඩ!O66,වැලිමඩ!O67,වැලිමඩ!O68,වැලිමඩ!O69,වැලිමඩ!O70,වැලිමඩ!O71,වැලිමඩ!O72,වැලිමඩ!O73,වැලිමඩ!O74,වැලිමඩ!O75,වැලිමඩ!O76,වැලිමඩ!O77,වැලිමඩ!O78,වැලිමඩ!O79,වැලිමඩ!O80,වැලිමඩ!O81,වැලිමඩ!O82,වැලිමඩ!O83,වැලිමඩ!O84,වැලිමඩ!O85,වැලිමඩ!O86,වැලිමඩ!O87,වැලිමඩ!O88,වැලිමඩ!O89,වැලිමඩ!O90,වැලිමඩ!O91,වැලිමඩ!O92,වැලිමඩ!O93,වැලිමඩ!O94,වැලිමඩ!O95,වැලිමඩ!O96,වැලිමඩ!O97,වැලිමඩ!O98,වැලිමඩ!O99,වැලිමඩ!O100,වැලිමඩ!O101,වැලිමඩ!O102,වැලිමඩ!O103,වැලිමඩ!O104,වැලිමඩ!O105,වැලිමඩ!O106,වැලිමඩ!O107,වැලිමඩ!O108,වැලිමඩ!O109,වැලිමඩ!O110,වැලිමඩ!O111,වැලිමඩ!O112,වැලිමඩ!O113,වැලිමඩ!O114,වැලිමඩ!O115,වැලිමඩ!O116,වැලිමඩ!O117,වැලිමඩ!O118,වැලිමඩ!O119,වැලිමඩ!O120,වැලිමඩ!O121,වැලිමඩ!O122,වැලිමඩ!O123,වැලිමඩ!O124,වැලිමඩ!O125)</f>
        <v>36</v>
      </c>
      <c r="GS76" s="184">
        <f>SUM(බණ්ඩාරවෙල!J99,බණ්ඩාරවෙල!J100,බණ්ඩාරවෙල!J101,බණ්ඩාරවෙල!J102,බණ්ඩාරවෙල!J103,බණ්ඩාරවෙල!J104,බණ්ඩාරවෙල!J106,බණ්ඩාරවෙල!J107,බණ්ඩාරවෙල!J108,බණ්ඩාරවෙල!J109,බණ්ඩාරවෙල!J110,බණ්ඩාරවෙල!J111,බණ්ඩාරවෙල!J112,බණ්ඩාරවෙල!J113,බණ්ඩාරවෙල!J115,බණ්ඩාරවෙල!J116,බණ්ඩාරවෙල!J117,බණ්ඩාරවෙල!J118,බණ්ඩාරවෙල!J119,බණ්ඩාරවෙල!J120,බණ්ඩාරවෙල!J121,බණ්ඩාරවෙල!J122,බණ්ඩාරවෙල!J123,බණ්ඩාරවෙල!J124,බණ්ඩාරවෙල!J125,බණ්ඩාරවෙල!J126,බණ්ඩාරවෙල!J127,බණ්ඩාරවෙල!J128,බණ්ඩාරවෙල!J129,බණ්ඩාරවෙල!J130,බණ්ඩාරවෙල!J131,බණ්ඩාරවෙල!J132,බණ්ඩාරවෙල!J133,බණ්ඩාරවෙල!J134,බණ්ඩාරවෙල!J135,බණ්ඩාරවෙල!J136,බණ්ඩාරවෙල!J137,බණ්ඩාරවෙල!J138,බණ්ඩාරවෙල!J139,බණ්ඩාරවෙල!J140,බණ්ඩාරවෙල!J141,බණ්ඩාරවෙල!J142,බණ්ඩාරවෙල!J143,බණ්ඩාරවෙල!J144,බණ්ඩාරවෙල!J145,බණ්ඩාරවෙල!J147,බණ්ඩාරවෙල!J148,බණ්ඩාරවෙල!J149,බණ්ඩාරවෙල!J150,බණ්ඩාරවෙල!J151,බණ්ඩාරවෙල!J153,බණ්ඩාරවෙල!J154,බණ්ඩාරවෙල!J155,බණ්ඩාරවෙල!J156,බණ්ඩාරවෙල!J157,බණ්ඩාරවෙල!J158,බණ්ඩාරවෙල!J159,බණ්ඩාරවෙල!J160,බණ්ඩාරවෙල!J161,බණ්ඩාරවෙල!J162,බණ්ඩාරවෙල!J163,බණ්ඩාරවෙල!J164,බණ්ඩාරවෙල!J165)</f>
        <v>35200000</v>
      </c>
      <c r="GT76" s="184">
        <f>SUM(බණ්ඩාරවෙල!K99,බණ්ඩාරවෙල!K100,බණ්ඩාරවෙල!K101,බණ්ඩාරවෙල!K102,බණ්ඩාරවෙල!K103,බණ්ඩාරවෙල!K104,බණ්ඩාරවෙල!K106,බණ්ඩාරවෙල!K107,බණ්ඩාරවෙල!K108,බණ්ඩාරවෙල!K109,බණ්ඩාරවෙල!K110,බණ්ඩාරවෙල!K111,බණ්ඩාරවෙල!K112,බණ්ඩාරවෙල!K113,බණ්ඩාරවෙල!K115,බණ්ඩාරවෙල!K116,බණ්ඩාරවෙල!K117,බණ්ඩාරවෙල!K118,බණ්ඩාරවෙල!K119,බණ්ඩාරවෙල!K120,බණ්ඩාරවෙල!K121,බණ්ඩාරවෙල!K122,බණ්ඩාරවෙල!K123,බණ්ඩාරවෙල!K124,බණ්ඩාරවෙල!K125,බණ්ඩාරවෙල!K126,බණ්ඩාරවෙල!K127,බණ්ඩාරවෙල!K128,බණ්ඩාරවෙල!K129,බණ්ඩාරවෙල!K130,බණ්ඩාරවෙල!K131,බණ්ඩාරවෙල!K132,බණ්ඩාරවෙල!K133,බණ්ඩාරවෙල!K134,බණ්ඩාරවෙල!K135,බණ්ඩාරවෙල!K136,බණ්ඩාරවෙල!K137,බණ්ඩාරවෙල!K138,බණ්ඩාරවෙල!K139,බණ්ඩාරවෙල!K140,බණ්ඩාරවෙල!K141,බණ්ඩාරවෙල!K142,බණ්ඩාරවෙල!K143,බණ්ඩාරවෙල!K144,බණ්ඩාරවෙල!K145,බණ්ඩාරවෙල!K147,බණ්ඩාරවෙල!K148,බණ්ඩාරවෙල!K149,බණ්ඩාරවෙල!K150,බණ්ඩාරවෙල!K151,බණ්ඩාරවෙල!K153,බණ්ඩාරවෙල!K154,බණ්ඩාරවෙල!K155,බණ්ඩාරවෙල!K156,බණ්ඩාරවෙල!K157,බණ්ඩාරවෙල!K158,බණ්ඩාරවෙල!K159,බණ්ඩාරවෙල!K160,බණ්ඩාරවෙල!K161,බණ්ඩාරවෙල!K162,බණ්ඩාරවෙල!K163,බණ්ඩාරවෙල!K164,බණ්ඩාරවෙල!K165)</f>
        <v>0</v>
      </c>
      <c r="GU76" s="184">
        <f>SUM(බණ්ඩාරවෙල!L99,බණ්ඩාරවෙල!L100,බණ්ඩාරවෙල!L101,බණ්ඩාරවෙල!L102,බණ්ඩාරවෙල!L103,බණ්ඩාරවෙල!L104,බණ්ඩාරවෙල!L106,බණ්ඩාරවෙල!L107,බණ්ඩාරවෙල!L108,බණ්ඩාරවෙල!L109,බණ්ඩාරවෙල!L110,බණ්ඩාරවෙල!L111,බණ්ඩාරවෙල!L112,බණ්ඩාරවෙල!L113,බණ්ඩාරවෙල!L115,බණ්ඩාරවෙල!L116,බණ්ඩාරවෙල!L117,බණ්ඩාරවෙල!L118,බණ්ඩාරවෙල!L119,බණ්ඩාරවෙල!L120,බණ්ඩාරවෙල!L121,බණ්ඩාරවෙල!L122,බණ්ඩාරවෙල!L123,බණ්ඩාරවෙල!L124,බණ්ඩාරවෙල!L125,බණ්ඩාරවෙල!L126,බණ්ඩාරවෙල!L127,බණ්ඩාරවෙල!L128,බණ්ඩාරවෙල!L129,බණ්ඩාරවෙල!L130,බණ්ඩාරවෙල!L131,බණ්ඩාරවෙල!L132,බණ්ඩාරවෙල!L133,බණ්ඩාරවෙල!L134,බණ්ඩාරවෙල!L135,බණ්ඩාරවෙල!L136,බණ්ඩාරවෙල!L137,බණ්ඩාරවෙල!L138,බණ්ඩාරවෙල!L139,බණ්ඩාරවෙල!L140,බණ්ඩාරවෙල!L141,බණ්ඩාරවෙල!L142,බණ්ඩාරවෙල!L143,බණ්ඩාරවෙල!L144,බණ්ඩාරවෙල!L145,බණ්ඩාරවෙල!L147,බණ්ඩාරවෙල!L148,බණ්ඩාරවෙල!L149,බණ්ඩාරවෙල!L150,බණ්ඩාරවෙල!L151,බණ්ඩාරවෙල!L153,බණ්ඩාරවෙල!L154,බණ්ඩාරවෙල!L155,බණ්ඩාරවෙල!L156,බණ්ඩාරවෙල!L157,බණ්ඩාරවෙල!L158,බණ්ඩාරවෙල!L159,බණ්ඩාරවෙල!L160,බණ්ඩාරවෙල!L161,බණ්ඩාරවෙල!L162,බණ්ඩාරවෙල!L163,බණ්ඩාරවෙල!L164,බණ්ඩාරවෙල!L165)</f>
        <v>0</v>
      </c>
      <c r="GV76" s="184">
        <f>SUM(බණ්ඩාරවෙල!M99,බණ්ඩාරවෙල!M100,බණ්ඩාරවෙල!M101,බණ්ඩාරවෙල!M102,බණ්ඩාරවෙල!M103,බණ්ඩාරවෙල!M104,බණ්ඩාරවෙල!M106,බණ්ඩාරවෙල!M107,බණ්ඩාරවෙල!M108,බණ්ඩාරවෙල!M109,බණ්ඩාරවෙල!M110,බණ්ඩාරවෙල!M111,බණ්ඩාරවෙල!M112,බණ්ඩාරවෙල!M113,බණ්ඩාරවෙල!M115,බණ්ඩාරවෙල!M116,බණ්ඩාරවෙල!M117,බණ්ඩාරවෙල!M118,බණ්ඩාරවෙල!M119,බණ්ඩාරවෙල!M120,බණ්ඩාරවෙල!M121,බණ්ඩාරවෙල!M122,බණ්ඩාරවෙල!M123,බණ්ඩාරවෙල!M124,බණ්ඩාරවෙල!M125,බණ්ඩාරවෙල!M126,බණ්ඩාරවෙල!M127,බණ්ඩාරවෙල!M128,බණ්ඩාරවෙල!M129,බණ්ඩාරවෙල!M130,බණ්ඩාරවෙල!M131,බණ්ඩාරවෙල!M132,බණ්ඩාරවෙල!M133,බණ්ඩාරවෙල!M134,බණ්ඩාරවෙල!M135,බණ්ඩාරවෙල!M136,බණ්ඩාරවෙල!M137,බණ්ඩාරවෙල!M138,බණ්ඩාරවෙල!M139,බණ්ඩාරවෙල!M140,බණ්ඩාරවෙල!M141,බණ්ඩාරවෙල!M142,බණ්ඩාරවෙල!M143,බණ්ඩාරවෙල!M144,බණ්ඩාරවෙල!M145,බණ්ඩාරවෙල!M147,බණ්ඩාරවෙල!M148,බණ්ඩාරවෙල!M149,බණ්ඩාරවෙල!M150,බණ්ඩාරවෙල!M151,බණ්ඩාරවෙල!M153,බණ්ඩාරවෙල!M154,බණ්ඩාරවෙල!M155,බණ්ඩාරවෙල!M156,බණ්ඩාරවෙල!M157,බණ්ඩාරවෙල!M158,බණ්ඩාරවෙල!M159,බණ්ඩාරවෙල!M160,බණ්ඩාරවෙල!M161,බණ්ඩාරවෙල!M162,බණ්ඩාරවෙල!M163,බණ්ඩාරවෙල!M164,බණ්ඩාරවෙල!M165)</f>
        <v>0</v>
      </c>
      <c r="GW76" s="184">
        <f>SUM(බණ්ඩාරවෙල!N99,බණ්ඩාරවෙල!N100,බණ්ඩාරවෙල!N101,බණ්ඩාරවෙල!N102,බණ්ඩාරවෙල!N103,බණ්ඩාරවෙල!N104,බණ්ඩාරවෙල!N106,බණ්ඩාරවෙල!N107,බණ්ඩාරවෙල!N108,බණ්ඩාරවෙල!N109,බණ්ඩාරවෙල!N110,බණ්ඩාරවෙල!N111,බණ්ඩාරවෙල!N112,බණ්ඩාරවෙල!N113,බණ්ඩාරවෙල!N115,බණ්ඩාරවෙල!N116,බණ්ඩාරවෙල!N117,බණ්ඩාරවෙල!N118,බණ්ඩාරවෙල!N119,බණ්ඩාරවෙල!N120,බණ්ඩාරවෙල!N121,බණ්ඩාරවෙල!N122,බණ්ඩාරවෙල!N123,බණ්ඩාරවෙල!N124,බණ්ඩාරවෙල!N125,බණ්ඩාරවෙල!N126,බණ්ඩාරවෙල!N127,බණ්ඩාරවෙල!N128,බණ්ඩාරවෙල!N129,බණ්ඩාරවෙල!N130,බණ්ඩාරවෙල!N131,බණ්ඩාරවෙල!N132,බණ්ඩාරවෙල!N133,බණ්ඩාරවෙල!N134,බණ්ඩාරවෙල!N135,බණ්ඩාරවෙල!N136,බණ්ඩාරවෙල!N137,බණ්ඩාරවෙල!N138,බණ්ඩාරවෙල!N139,බණ්ඩාරවෙල!N140,බණ්ඩාරවෙල!N141,බණ්ඩාරවෙල!N142,බණ්ඩාරවෙල!N143,බණ්ඩාරවෙල!N144,බණ්ඩාරවෙල!N145,බණ්ඩාරවෙල!N147,බණ්ඩාරවෙල!N148,බණ්ඩාරවෙල!N149,බණ්ඩාරවෙල!N150,බණ්ඩාරවෙල!N151,බණ්ඩාරවෙල!N153,බණ්ඩාරවෙල!N154,බණ්ඩාරවෙල!N155,බණ්ඩාරවෙල!N156,බණ්ඩාරවෙල!N157,බණ්ඩාරවෙල!N158,බණ්ඩාරවෙල!N159,බණ්ඩාරවෙල!N160,බණ්ඩාරවෙල!N161,බණ්ඩාරවෙල!N162,බණ්ඩාරවෙල!N163,බණ්ඩාරවෙල!N164,බණ්ඩාරවෙල!N165)</f>
        <v>0</v>
      </c>
      <c r="GX76" s="184">
        <f>SUM(බණ්ඩාරවෙල!O99,බණ්ඩාරවෙල!O100,බණ්ඩාරවෙල!O101,බණ්ඩාරවෙල!O102,බණ්ඩාරවෙල!O103,බණ්ඩාරවෙල!O104,බණ්ඩාරවෙල!O106,බණ්ඩාරවෙල!O107,බණ්ඩාරවෙල!O108,බණ්ඩාරවෙල!O109,බණ්ඩාරවෙල!O110,බණ්ඩාරවෙල!O111,බණ්ඩාරවෙල!O112,බණ්ඩාරවෙල!O113,බණ්ඩාරවෙල!O115,බණ්ඩාරවෙල!O116,බණ්ඩාරවෙල!O117,බණ්ඩාරවෙල!O118,බණ්ඩාරවෙල!O119,බණ්ඩාරවෙල!O120,බණ්ඩාරවෙල!O121,බණ්ඩාරවෙල!O122,බණ්ඩාරවෙල!O123,බණ්ඩාරවෙල!O124,බණ්ඩාරවෙල!O125,බණ්ඩාරවෙල!O126,බණ්ඩාරවෙල!O127,බණ්ඩාරවෙල!O128,බණ්ඩාරවෙල!O129,බණ්ඩාරවෙල!O130,බණ්ඩාරවෙල!O131,බණ්ඩාරවෙල!O132,බණ්ඩාරවෙල!O133,බණ්ඩාරවෙල!O134,බණ්ඩාරවෙල!O135,බණ්ඩාරවෙල!O136,බණ්ඩාරවෙල!O137,බණ්ඩාරවෙල!O138,බණ්ඩාරවෙල!O139,බණ්ඩාරවෙල!O140,බණ්ඩාරවෙල!O141,බණ්ඩාරවෙල!O142,බණ්ඩාරවෙල!O143,බණ්ඩාරවෙල!O144,බණ්ඩාරවෙල!O145,බණ්ඩාරවෙල!O147,බණ්ඩාරවෙල!O148,බණ්ඩාරවෙල!O149,බණ්ඩාරවෙල!O150,බණ්ඩාරවෙල!O151,බණ්ඩාරවෙල!O153,බණ්ඩාරවෙල!O154,බණ්ඩාරවෙල!O155,බණ්ඩාරවෙල!O156,බණ්ඩාරවෙල!O157,බණ්ඩාරවෙල!O158,බණ්ඩාරවෙල!O159,බණ්ඩාරවෙල!O160,බණ්ඩාරවෙල!O161,බණ්ඩාරවෙල!O162,බණ්ඩාරවෙල!O163,බණ්ඩාරවෙල!O164,බණ්ඩාරවෙල!O165)</f>
        <v>10</v>
      </c>
    </row>
    <row r="78" spans="130:260">
      <c r="GF78" t="s">
        <v>3099</v>
      </c>
    </row>
    <row r="79" spans="130:260">
      <c r="GA79" s="184">
        <f>SUM(වැලිමඩ!J162,වැලිමඩ!J163,වැලිමඩ!J164,වැලිමඩ!J165,වැලිමඩ!J166,වැලිමඩ!J167,වැලිමඩ!J168,වැලිමඩ!J169,වැලිමඩ!J170,වැලිමඩ!J171,වැලිමඩ!J172,වැලිමඩ!J173,වැලිමඩ!J174,වැලිමඩ!J175,වැලිමඩ!J176,වැලිමඩ!J177,වැලිමඩ!J178,වැලිමඩ!J179,වැලිමඩ!J180,වැලිමඩ!J181,වැලිමඩ!J182,වැලිමඩ!J183,වැලිමඩ!J184,වැලිමඩ!J185,වැලිමඩ!J186,වැලිමඩ!J187,වැලිමඩ!J188,වැලිමඩ!J189,වැලිමඩ!J190,වැලිමඩ!J191,වැලිමඩ!J192,වැලිමඩ!J193,වැලිමඩ!J194,වැලිමඩ!J195,වැලිමඩ!J196,වැලිමඩ!J197,වැලිමඩ!J198,වැලිමඩ!J199,වැලිමඩ!J200,වැලිමඩ!J201,වැලිමඩ!J202,වැලිමඩ!J203,වැලිමඩ!J204,වැලිමඩ!J205,වැලිමඩ!J206,වැලිමඩ!J207,වැලිමඩ!J208,වැලිමඩ!J209,වැලිමඩ!J210,වැලිමඩ!J211,වැලිමඩ!J212,වැලිමඩ!J213,වැලිමඩ!J214,වැලිමඩ!J215,වැලිමඩ!J216,වැලිමඩ!J217,වැලිමඩ!J218,වැලිමඩ!J219,වැලිමඩ!J220,වැලිමඩ!J221,වැලිමඩ!J222,වැලිමඩ!J223,වැලිමඩ!J224,වැලිමඩ!J225,වැලිමඩ!J226,වැලිමඩ!J227,වැලිමඩ!J228,වැලිමඩ!J229,වැලිමඩ!J230,වැලිමඩ!J231,වැලිමඩ!J232,වැලිමඩ!J233,වැලිමඩ!J234,වැලිමඩ!J235,වැලිමඩ!J236,වැලිමඩ!J237,වැලිමඩ!J238,වැලිමඩ!J239,වැලිමඩ!J240,වැලිමඩ!J241,වැලිමඩ!J242,වැලිමඩ!J243)</f>
        <v>82000000</v>
      </c>
      <c r="GB79" s="184">
        <f>SUM(වැලිමඩ!K162,වැලිමඩ!K163,වැලිමඩ!K164,වැලිමඩ!K165,වැලිමඩ!K166,වැලිමඩ!K167,වැලිමඩ!K168,වැලිමඩ!K169,වැලිමඩ!K170,වැලිමඩ!K171,වැලිමඩ!K172,වැලිමඩ!K173,වැලිමඩ!K174,වැලිමඩ!K175,වැලිමඩ!K176,වැලිමඩ!K177,වැලිමඩ!K178,වැලිමඩ!K179,වැලිමඩ!K180,වැලිමඩ!K181,වැලිමඩ!K182,වැලිමඩ!K183,වැලිමඩ!K184,වැලිමඩ!K185,වැලිමඩ!K186,වැලිමඩ!K187,වැලිමඩ!K188,වැලිමඩ!K189,වැලිමඩ!K190,වැලිමඩ!K191,වැලිමඩ!K192,වැලිමඩ!K193,වැලිමඩ!K194,වැලිමඩ!K195,වැලිමඩ!K196,වැලිමඩ!K197,වැලිමඩ!K198,වැලිමඩ!K199,වැලිමඩ!K200,වැලිමඩ!K201,වැලිමඩ!K202,වැලිමඩ!K203,වැලිමඩ!K204,වැලිමඩ!K205,වැලිමඩ!K206,වැලිමඩ!K207,වැලිමඩ!K208,වැලිමඩ!K209,වැලිමඩ!K210,වැලිමඩ!K211,වැලිමඩ!K212,වැලිමඩ!K213,වැලිමඩ!K214,වැලිමඩ!K215,වැලිමඩ!K216,වැලිමඩ!K217,වැලිමඩ!K218,වැලිමඩ!K219,වැලිමඩ!K220,වැලිමඩ!K221,වැලිමඩ!K222,වැලිමඩ!K223,වැලිමඩ!K224,වැලිමඩ!K225,වැලිමඩ!K226,වැලිමඩ!K227,වැලිමඩ!K228,වැලිමඩ!K229,වැලිමඩ!K230,වැලිමඩ!K231,වැලිමඩ!K232,වැලිමඩ!K233,වැලිමඩ!K234,වැලිමඩ!K235,වැලිමඩ!K236,වැලිමඩ!K237,වැලිමඩ!K238,වැලිමඩ!K239,වැලිමඩ!K240,වැලිමඩ!K241,වැලිමඩ!K242,වැලිමඩ!K243)</f>
        <v>0</v>
      </c>
      <c r="GC79" s="184">
        <f>SUM(වැලිමඩ!L162,වැලිමඩ!L163,වැලිමඩ!L164,වැලිමඩ!L165,වැලිමඩ!L166,වැලිමඩ!L167,වැලිමඩ!L168,වැලිමඩ!L169,වැලිමඩ!L170,වැලිමඩ!L171,වැලිමඩ!L172,වැලිමඩ!L173,වැලිමඩ!L174,වැලිමඩ!L175,වැලිමඩ!L176,වැලිමඩ!L177,වැලිමඩ!L178,වැලිමඩ!L179,වැලිමඩ!L180,වැලිමඩ!L181,වැලිමඩ!L182,වැලිමඩ!L183,වැලිමඩ!L184,වැලිමඩ!L185,වැලිමඩ!L186,වැලිමඩ!L187,වැලිමඩ!L188,වැලිමඩ!L189,වැලිමඩ!L190,වැලිමඩ!L191,වැලිමඩ!L192,වැලිමඩ!L193,වැලිමඩ!L194,වැලිමඩ!L195,වැලිමඩ!L196,වැලිමඩ!L197,වැලිමඩ!L198,වැලිමඩ!L199,වැලිමඩ!L200,වැලිමඩ!L201,වැලිමඩ!L202,වැලිමඩ!L203,වැලිමඩ!L204,වැලිමඩ!L205,වැලිමඩ!L206,වැලිමඩ!L207,වැලිමඩ!L208,වැලිමඩ!L209,වැලිමඩ!L210,වැලිමඩ!L211,වැලිමඩ!L212,වැලිමඩ!L213,වැලිමඩ!L214,වැලිමඩ!L215,වැලිමඩ!L216,වැලිමඩ!L217,වැලිමඩ!L218,වැලිමඩ!L219,වැලිමඩ!L220,වැලිමඩ!L221,වැලිමඩ!L222,වැලිමඩ!L223,වැලිමඩ!L224,වැලිමඩ!L225,වැලිමඩ!L226,වැලිමඩ!L227,වැලිමඩ!L228,වැලිමඩ!L229,වැලිමඩ!L230,වැලිමඩ!L231,වැලිමඩ!L232,වැලිමඩ!L233,වැලිමඩ!L234,වැලිමඩ!L235,වැලිමඩ!L236,වැලිමඩ!L237,වැලිමඩ!L238,වැලිමඩ!L239,වැලිමඩ!L240,වැලිමඩ!L241,වැලිමඩ!L242,වැලිමඩ!L243)</f>
        <v>0</v>
      </c>
      <c r="GD79" s="184">
        <f>SUM(වැලිමඩ!M162,වැලිමඩ!M163,වැලිමඩ!M164,වැලිමඩ!M165,වැලිමඩ!M166,වැලිමඩ!M167,වැලිමඩ!M168,වැලිමඩ!M169,වැලිමඩ!M170,වැලිමඩ!M171,වැලිමඩ!M172,වැලිමඩ!M173,වැලිමඩ!M174,වැලිමඩ!M175,වැලිමඩ!M176,වැලිමඩ!M177,වැලිමඩ!M178,වැලිමඩ!M179,වැලිමඩ!M180,වැලිමඩ!M181,වැලිමඩ!M182,වැලිමඩ!M183,වැලිමඩ!M184,වැලිමඩ!M185,වැලිමඩ!M186,වැලිමඩ!M187,වැලිමඩ!M188,වැලිමඩ!M189,වැලිමඩ!M190,වැලිමඩ!M191,වැලිමඩ!M192,වැලිමඩ!M193,වැලිමඩ!M194,වැලිමඩ!M195,වැලිමඩ!M196,වැලිමඩ!M197,වැලිමඩ!M198,වැලිමඩ!M199,වැලිමඩ!M200,වැලිමඩ!M201,වැලිමඩ!M202,වැලිමඩ!M203,වැලිමඩ!M204,වැලිමඩ!M205,වැලිමඩ!M206,වැලිමඩ!M207,වැලිමඩ!M208,වැලිමඩ!M209,වැලිමඩ!M210,වැලිමඩ!M211,වැලිමඩ!M212,වැලිමඩ!M213,වැලිමඩ!M214,වැලිමඩ!M215,වැලිමඩ!M216,වැලිමඩ!M217,වැලිමඩ!M218,වැලිමඩ!M219,වැලිමඩ!M220,වැලිමඩ!M221,වැලිමඩ!M222,වැලිමඩ!M223,වැලිමඩ!M224,වැලිමඩ!M225,වැලිමඩ!M226,වැලිමඩ!M227,වැලිමඩ!M228,වැලිමඩ!M229,වැලිමඩ!M230,වැලිමඩ!M231,වැලිමඩ!M232,වැලිමඩ!M233,වැලිමඩ!M234,වැලිමඩ!M235,වැලිමඩ!M236,වැලිමඩ!M237,වැලිමඩ!M238,වැලිමඩ!M239,වැලිමඩ!M240,වැලිමඩ!M241,වැලිමඩ!M242,වැලිමඩ!M243)</f>
        <v>0</v>
      </c>
      <c r="GE79" s="184">
        <f>SUM(වැලිමඩ!N162,වැලිමඩ!N163,වැලිමඩ!N164,වැලිමඩ!N165,වැලිමඩ!N166,වැලිමඩ!N167,වැලිමඩ!N168,වැලිමඩ!N169,වැලිමඩ!N170,වැලිමඩ!N171,වැලිමඩ!N172,වැලිමඩ!N173,වැලිමඩ!N174,වැලිමඩ!N175,වැලිමඩ!N176,වැලිමඩ!N177,වැලිමඩ!N178,වැලිමඩ!N179,වැලිමඩ!N180,වැලිමඩ!N181,වැලිමඩ!N182,වැලිමඩ!N183,වැලිමඩ!N184,වැලිමඩ!N185,වැලිමඩ!N186,වැලිමඩ!N187,වැලිමඩ!N188,වැලිමඩ!N189,වැලිමඩ!N190,වැලිමඩ!N191,වැලිමඩ!N192,වැලිමඩ!N193,වැලිමඩ!N194,වැලිමඩ!N195,වැලිමඩ!N196,වැලිමඩ!N197,වැලිමඩ!N198,වැලිමඩ!N199,වැලිමඩ!N200,වැලිමඩ!N201,වැලිමඩ!N202,වැලිමඩ!N203,වැලිමඩ!N204,වැලිමඩ!N205,වැලිමඩ!N206,වැලිමඩ!N207,වැලිමඩ!N208,වැලිමඩ!N209,වැලිමඩ!N210,වැලිමඩ!N211,වැලිමඩ!N212,වැලිමඩ!N213,වැලිමඩ!N214,වැලිමඩ!N215,වැලිමඩ!N216,වැලිමඩ!N217,වැලිමඩ!N218,වැලිමඩ!N219,වැලිමඩ!N220,වැලිමඩ!N221,වැලිමඩ!N222,වැලිමඩ!N223,වැලිමඩ!N224,වැලිමඩ!N225,වැලිමඩ!N226,වැලිමඩ!N227,වැලිමඩ!N228,වැලිමඩ!N229,වැලිමඩ!N230,වැලිමඩ!N231,වැලිමඩ!N232,වැලිමඩ!N233,වැලිමඩ!N234,වැලිමඩ!N235,වැලිමඩ!N236,වැලිමඩ!N237,වැලිමඩ!N238,වැලිමඩ!N239,වැලිමඩ!N240,වැලිමඩ!N241,වැලිමඩ!N242,වැලිමඩ!N243)</f>
        <v>0</v>
      </c>
      <c r="GF79" s="184">
        <f>SUM(වැලිමඩ!O162,වැලිමඩ!O163,වැලිමඩ!O164,වැලිමඩ!O165,වැලිමඩ!O166,වැලිමඩ!O167,වැලිමඩ!O168,වැලිමඩ!O169,වැලිමඩ!O170,වැලිමඩ!O171,වැලිමඩ!O172,වැලිමඩ!O173,වැලිමඩ!O174,වැලිමඩ!O175,වැලිමඩ!O176,වැලිමඩ!O177,වැලිමඩ!O178,වැලිමඩ!O179,වැලිමඩ!O180,වැලිමඩ!O181,වැලිමඩ!O182,වැලිමඩ!O183,වැලිමඩ!O184,වැලිමඩ!O185,වැලිමඩ!O186,වැලිමඩ!O187,වැලිමඩ!O188,වැලිමඩ!O189,වැලිමඩ!O190,වැලිමඩ!O191,වැලිමඩ!O192,වැලිමඩ!O193,වැලිමඩ!O194,වැලිමඩ!O195,වැලිමඩ!O196,වැලිමඩ!O197,වැලිමඩ!O198,වැලිමඩ!O199,වැලිමඩ!O200,වැලිමඩ!O201,වැලිමඩ!O202,වැලිමඩ!O203,වැලිමඩ!O204,වැලිමඩ!O205,වැලිමඩ!O206,වැලිමඩ!O207,වැලිමඩ!O208,වැලිමඩ!O209,වැලිමඩ!O210,වැලිමඩ!O211,වැලිමඩ!O212,වැලිමඩ!O213,වැලිමඩ!O214,වැලිමඩ!O215,වැලිමඩ!O216,වැලිමඩ!O217,වැලිමඩ!O218,වැලිමඩ!O219,වැලිමඩ!O220,වැලිමඩ!O221,වැලිමඩ!O222,වැලිමඩ!O223,වැලිමඩ!O224,වැලිමඩ!O225,වැලිමඩ!O226,වැලිමඩ!O227,වැලිමඩ!O228,වැලිමඩ!O229,වැලිමඩ!O230,වැලිමඩ!O231,වැලිමඩ!O232,වැලිමඩ!O233,වැලිමඩ!O234,වැලිමඩ!O235,වැලිමඩ!O236,වැලිමඩ!O237,වැලිමඩ!O238,වැලිමඩ!O239,වැලිමඩ!O240,වැලිමඩ!O241,වැලිමඩ!O242,වැලිමඩ!O243)</f>
        <v>52</v>
      </c>
    </row>
  </sheetData>
  <mergeCells count="816">
    <mergeCell ref="FH59:FJ59"/>
    <mergeCell ref="FZ59:GB59"/>
    <mergeCell ref="GR59:GT59"/>
    <mergeCell ref="HJ59:HL59"/>
    <mergeCell ref="IB59:ID59"/>
    <mergeCell ref="IT59:IV59"/>
    <mergeCell ref="JL59:JN59"/>
    <mergeCell ref="B60:D60"/>
    <mergeCell ref="T60:V60"/>
    <mergeCell ref="AL60:AN60"/>
    <mergeCell ref="BD60:BF60"/>
    <mergeCell ref="BV60:BX60"/>
    <mergeCell ref="CN60:CP60"/>
    <mergeCell ref="DF60:DH60"/>
    <mergeCell ref="DX60:DZ60"/>
    <mergeCell ref="EP60:ER60"/>
    <mergeCell ref="FH60:FJ60"/>
    <mergeCell ref="FZ60:GB60"/>
    <mergeCell ref="GR60:GT60"/>
    <mergeCell ref="HJ60:HL60"/>
    <mergeCell ref="IB60:ID60"/>
    <mergeCell ref="IT60:IV60"/>
    <mergeCell ref="JL60:JN60"/>
    <mergeCell ref="B59:D59"/>
    <mergeCell ref="T59:V59"/>
    <mergeCell ref="AL59:AN59"/>
    <mergeCell ref="BD59:BF59"/>
    <mergeCell ref="BV59:BX59"/>
    <mergeCell ref="CN59:CP59"/>
    <mergeCell ref="DF59:DH59"/>
    <mergeCell ref="DX59:DZ59"/>
    <mergeCell ref="EP59:ER59"/>
    <mergeCell ref="FH38:FJ38"/>
    <mergeCell ref="AL38:AN38"/>
    <mergeCell ref="BD38:BF38"/>
    <mergeCell ref="BV38:BX38"/>
    <mergeCell ref="CN38:CP38"/>
    <mergeCell ref="DF38:DH38"/>
    <mergeCell ref="DX38:DZ38"/>
    <mergeCell ref="EP38:ER38"/>
    <mergeCell ref="FI57:FJ57"/>
    <mergeCell ref="FI58:FJ58"/>
    <mergeCell ref="DY57:DZ57"/>
    <mergeCell ref="DY58:DZ58"/>
    <mergeCell ref="EQ46:ER47"/>
    <mergeCell ref="EQ48:ER48"/>
    <mergeCell ref="EQ49:ER49"/>
    <mergeCell ref="EQ50:ER50"/>
    <mergeCell ref="FZ38:GB38"/>
    <mergeCell ref="GR38:GT38"/>
    <mergeCell ref="HJ38:HL38"/>
    <mergeCell ref="IB38:ID38"/>
    <mergeCell ref="IT38:IV38"/>
    <mergeCell ref="JL38:JN38"/>
    <mergeCell ref="B39:D39"/>
    <mergeCell ref="T39:V39"/>
    <mergeCell ref="AL39:AN39"/>
    <mergeCell ref="BD39:BF39"/>
    <mergeCell ref="BV39:BX39"/>
    <mergeCell ref="CN39:CP39"/>
    <mergeCell ref="DF39:DH39"/>
    <mergeCell ref="DX39:DZ39"/>
    <mergeCell ref="EP39:ER39"/>
    <mergeCell ref="FH39:FJ39"/>
    <mergeCell ref="FZ39:GB39"/>
    <mergeCell ref="GR39:GT39"/>
    <mergeCell ref="HJ39:HL39"/>
    <mergeCell ref="IB39:ID39"/>
    <mergeCell ref="IT39:IV39"/>
    <mergeCell ref="JL39:JN39"/>
    <mergeCell ref="B38:D38"/>
    <mergeCell ref="T38:V38"/>
    <mergeCell ref="FH17:FJ17"/>
    <mergeCell ref="FH18:FJ18"/>
    <mergeCell ref="FZ17:GB17"/>
    <mergeCell ref="FZ18:GB18"/>
    <mergeCell ref="GR17:GT17"/>
    <mergeCell ref="GR18:GT18"/>
    <mergeCell ref="HJ17:HL17"/>
    <mergeCell ref="HJ18:HL18"/>
    <mergeCell ref="IB17:ID17"/>
    <mergeCell ref="IB18:ID18"/>
    <mergeCell ref="B17:D17"/>
    <mergeCell ref="B18:D18"/>
    <mergeCell ref="T17:V17"/>
    <mergeCell ref="T18:V18"/>
    <mergeCell ref="AL17:AN17"/>
    <mergeCell ref="AL18:AN18"/>
    <mergeCell ref="BD17:BF17"/>
    <mergeCell ref="BD18:BF18"/>
    <mergeCell ref="BV17:BX17"/>
    <mergeCell ref="BV18:BX18"/>
    <mergeCell ref="JM57:JN57"/>
    <mergeCell ref="JM58:JN58"/>
    <mergeCell ref="JM48:JN48"/>
    <mergeCell ref="JM49:JN49"/>
    <mergeCell ref="JM50:JN50"/>
    <mergeCell ref="JM51:JN51"/>
    <mergeCell ref="JM52:JN52"/>
    <mergeCell ref="JM53:JN53"/>
    <mergeCell ref="JM54:JN54"/>
    <mergeCell ref="JM55:JN55"/>
    <mergeCell ref="JM56:JN56"/>
    <mergeCell ref="IC57:ID57"/>
    <mergeCell ref="IC58:ID58"/>
    <mergeCell ref="IU46:IV47"/>
    <mergeCell ref="IU48:IV48"/>
    <mergeCell ref="IU49:IV49"/>
    <mergeCell ref="IU50:IV50"/>
    <mergeCell ref="IU51:IV51"/>
    <mergeCell ref="IU52:IV52"/>
    <mergeCell ref="IU53:IV53"/>
    <mergeCell ref="IU54:IV54"/>
    <mergeCell ref="IU55:IV55"/>
    <mergeCell ref="IU56:IV56"/>
    <mergeCell ref="IU57:IV57"/>
    <mergeCell ref="IU58:IV58"/>
    <mergeCell ref="IC48:ID48"/>
    <mergeCell ref="IC49:ID49"/>
    <mergeCell ref="IC50:ID50"/>
    <mergeCell ref="IC51:ID51"/>
    <mergeCell ref="IC52:ID52"/>
    <mergeCell ref="IC53:ID53"/>
    <mergeCell ref="IC54:ID54"/>
    <mergeCell ref="IC55:ID55"/>
    <mergeCell ref="IC56:ID56"/>
    <mergeCell ref="IE46:IE47"/>
    <mergeCell ref="GS57:GT57"/>
    <mergeCell ref="GS58:GT58"/>
    <mergeCell ref="HK46:HL47"/>
    <mergeCell ref="HK48:HL48"/>
    <mergeCell ref="HK49:HL49"/>
    <mergeCell ref="HK50:HL50"/>
    <mergeCell ref="HK51:HL51"/>
    <mergeCell ref="HK52:HL52"/>
    <mergeCell ref="HK53:HL53"/>
    <mergeCell ref="HK54:HL54"/>
    <mergeCell ref="HK55:HL55"/>
    <mergeCell ref="HK56:HL56"/>
    <mergeCell ref="HK57:HL57"/>
    <mergeCell ref="HK58:HL58"/>
    <mergeCell ref="GS48:GT48"/>
    <mergeCell ref="GS49:GT49"/>
    <mergeCell ref="GS50:GT50"/>
    <mergeCell ref="GS51:GT51"/>
    <mergeCell ref="GS52:GT52"/>
    <mergeCell ref="GS53:GT53"/>
    <mergeCell ref="GS54:GT54"/>
    <mergeCell ref="GS55:GT55"/>
    <mergeCell ref="GS56:GT56"/>
    <mergeCell ref="GS46:GT47"/>
    <mergeCell ref="GA56:GB56"/>
    <mergeCell ref="GA57:GB57"/>
    <mergeCell ref="GA58:GB58"/>
    <mergeCell ref="FI48:FJ48"/>
    <mergeCell ref="FI49:FJ49"/>
    <mergeCell ref="FI50:FJ50"/>
    <mergeCell ref="FI51:FJ51"/>
    <mergeCell ref="FI52:FJ52"/>
    <mergeCell ref="FI53:FJ53"/>
    <mergeCell ref="FI54:FJ54"/>
    <mergeCell ref="FI55:FJ55"/>
    <mergeCell ref="FI56:FJ56"/>
    <mergeCell ref="GA48:GB48"/>
    <mergeCell ref="GA49:GB49"/>
    <mergeCell ref="GA50:GB50"/>
    <mergeCell ref="GA51:GB51"/>
    <mergeCell ref="GA52:GB52"/>
    <mergeCell ref="GA53:GB53"/>
    <mergeCell ref="GA54:GB54"/>
    <mergeCell ref="GA55:GB55"/>
    <mergeCell ref="EQ51:ER51"/>
    <mergeCell ref="EQ52:ER52"/>
    <mergeCell ref="EQ53:ER53"/>
    <mergeCell ref="EQ54:ER54"/>
    <mergeCell ref="EQ55:ER55"/>
    <mergeCell ref="EQ56:ER56"/>
    <mergeCell ref="EQ57:ER57"/>
    <mergeCell ref="EQ58:ER58"/>
    <mergeCell ref="DY48:DZ48"/>
    <mergeCell ref="DY49:DZ49"/>
    <mergeCell ref="DY50:DZ50"/>
    <mergeCell ref="DY51:DZ51"/>
    <mergeCell ref="DY52:DZ52"/>
    <mergeCell ref="DY53:DZ53"/>
    <mergeCell ref="DY54:DZ54"/>
    <mergeCell ref="DY55:DZ55"/>
    <mergeCell ref="DY56:DZ56"/>
    <mergeCell ref="CO57:CP57"/>
    <mergeCell ref="CO58:CP58"/>
    <mergeCell ref="DG46:DH47"/>
    <mergeCell ref="DG48:DH48"/>
    <mergeCell ref="DG49:DH49"/>
    <mergeCell ref="DG50:DH50"/>
    <mergeCell ref="DG51:DH51"/>
    <mergeCell ref="DG52:DH52"/>
    <mergeCell ref="DG53:DH53"/>
    <mergeCell ref="DG54:DH54"/>
    <mergeCell ref="DG55:DH55"/>
    <mergeCell ref="DG56:DH56"/>
    <mergeCell ref="DG57:DH57"/>
    <mergeCell ref="DG58:DH58"/>
    <mergeCell ref="CO48:CP48"/>
    <mergeCell ref="CO49:CP49"/>
    <mergeCell ref="CO50:CP50"/>
    <mergeCell ref="CO51:CP51"/>
    <mergeCell ref="CO52:CP52"/>
    <mergeCell ref="CO53:CP53"/>
    <mergeCell ref="CO54:CP54"/>
    <mergeCell ref="CO55:CP55"/>
    <mergeCell ref="CO56:CP56"/>
    <mergeCell ref="BE57:BF57"/>
    <mergeCell ref="BE58:BF58"/>
    <mergeCell ref="BW46:BX47"/>
    <mergeCell ref="BW48:BX48"/>
    <mergeCell ref="BW49:BX49"/>
    <mergeCell ref="BW50:BX50"/>
    <mergeCell ref="BW51:BX51"/>
    <mergeCell ref="BW52:BX52"/>
    <mergeCell ref="BW53:BX53"/>
    <mergeCell ref="BW54:BX54"/>
    <mergeCell ref="BW55:BX55"/>
    <mergeCell ref="BW56:BX56"/>
    <mergeCell ref="BW57:BX57"/>
    <mergeCell ref="BW58:BX58"/>
    <mergeCell ref="BE48:BF48"/>
    <mergeCell ref="BE49:BF49"/>
    <mergeCell ref="BE50:BF50"/>
    <mergeCell ref="BE51:BF51"/>
    <mergeCell ref="BE52:BF52"/>
    <mergeCell ref="BE53:BF53"/>
    <mergeCell ref="BE54:BF54"/>
    <mergeCell ref="BE55:BF55"/>
    <mergeCell ref="BE56:BF56"/>
    <mergeCell ref="BG46:BG47"/>
    <mergeCell ref="U58:V58"/>
    <mergeCell ref="AM46:AN47"/>
    <mergeCell ref="AM48:AN48"/>
    <mergeCell ref="AM49:AN49"/>
    <mergeCell ref="AM50:AN50"/>
    <mergeCell ref="AM51:AN51"/>
    <mergeCell ref="AM52:AN52"/>
    <mergeCell ref="AM53:AN53"/>
    <mergeCell ref="AM54:AN54"/>
    <mergeCell ref="AM55:AN55"/>
    <mergeCell ref="AM56:AN56"/>
    <mergeCell ref="AM57:AN57"/>
    <mergeCell ref="AM58:AN58"/>
    <mergeCell ref="W46:W47"/>
    <mergeCell ref="X46:X47"/>
    <mergeCell ref="Y46:Y47"/>
    <mergeCell ref="Z46:AI46"/>
    <mergeCell ref="AJ46:AJ47"/>
    <mergeCell ref="AL46:AL47"/>
    <mergeCell ref="AR46:BA46"/>
    <mergeCell ref="BB46:BB47"/>
    <mergeCell ref="BD46:BD47"/>
    <mergeCell ref="BE46:BF47"/>
    <mergeCell ref="FH61:FJ61"/>
    <mergeCell ref="FZ61:GB61"/>
    <mergeCell ref="GR61:GT61"/>
    <mergeCell ref="HJ61:HL61"/>
    <mergeCell ref="IB61:ID61"/>
    <mergeCell ref="CN61:CP61"/>
    <mergeCell ref="DF61:DH61"/>
    <mergeCell ref="DX61:DZ61"/>
    <mergeCell ref="EP61:ER61"/>
    <mergeCell ref="HN46:HN47"/>
    <mergeCell ref="HO46:HO47"/>
    <mergeCell ref="HP46:HY46"/>
    <mergeCell ref="HZ46:HZ47"/>
    <mergeCell ref="IB46:IB47"/>
    <mergeCell ref="IC46:ID47"/>
    <mergeCell ref="GU46:GU47"/>
    <mergeCell ref="GV46:GV47"/>
    <mergeCell ref="GW46:GW47"/>
    <mergeCell ref="GX46:HG46"/>
    <mergeCell ref="HH46:HH47"/>
    <mergeCell ref="IT61:IV61"/>
    <mergeCell ref="JL61:JN61"/>
    <mergeCell ref="C46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U46:V47"/>
    <mergeCell ref="U48:V48"/>
    <mergeCell ref="U49:V49"/>
    <mergeCell ref="U50:V50"/>
    <mergeCell ref="U51:V51"/>
    <mergeCell ref="B61:D61"/>
    <mergeCell ref="T61:V61"/>
    <mergeCell ref="AL61:AN61"/>
    <mergeCell ref="BD61:BF61"/>
    <mergeCell ref="BV61:BX61"/>
    <mergeCell ref="JR46:KA46"/>
    <mergeCell ref="KB46:KB47"/>
    <mergeCell ref="U52:V52"/>
    <mergeCell ref="U53:V53"/>
    <mergeCell ref="U54:V54"/>
    <mergeCell ref="U55:V55"/>
    <mergeCell ref="U56:V56"/>
    <mergeCell ref="U57:V57"/>
    <mergeCell ref="IY46:IY47"/>
    <mergeCell ref="IZ46:JI46"/>
    <mergeCell ref="JJ46:JJ47"/>
    <mergeCell ref="JL46:JL47"/>
    <mergeCell ref="JO46:JO47"/>
    <mergeCell ref="JP46:JP47"/>
    <mergeCell ref="JQ46:JQ47"/>
    <mergeCell ref="JM46:JN47"/>
    <mergeCell ref="IF46:IF47"/>
    <mergeCell ref="IG46:IG47"/>
    <mergeCell ref="IH46:IQ46"/>
    <mergeCell ref="IR46:IR47"/>
    <mergeCell ref="IT46:IT47"/>
    <mergeCell ref="IW46:IW47"/>
    <mergeCell ref="IX46:IX47"/>
    <mergeCell ref="HM46:HM47"/>
    <mergeCell ref="HJ46:HJ47"/>
    <mergeCell ref="GC46:GC47"/>
    <mergeCell ref="GD46:GD47"/>
    <mergeCell ref="GE46:GE47"/>
    <mergeCell ref="GF46:GO46"/>
    <mergeCell ref="GP46:GP47"/>
    <mergeCell ref="GR46:GR47"/>
    <mergeCell ref="FH46:FH47"/>
    <mergeCell ref="FK46:FK47"/>
    <mergeCell ref="FL46:FL47"/>
    <mergeCell ref="FM46:FM47"/>
    <mergeCell ref="FN46:FW46"/>
    <mergeCell ref="FX46:FX47"/>
    <mergeCell ref="FZ46:FZ47"/>
    <mergeCell ref="FI46:FJ47"/>
    <mergeCell ref="GA46:GB47"/>
    <mergeCell ref="EP46:EP47"/>
    <mergeCell ref="ES46:ES47"/>
    <mergeCell ref="ET46:ET47"/>
    <mergeCell ref="EU46:EU47"/>
    <mergeCell ref="EV46:FE46"/>
    <mergeCell ref="FF46:FF47"/>
    <mergeCell ref="DL46:DU46"/>
    <mergeCell ref="DV46:DV47"/>
    <mergeCell ref="DX46:DX47"/>
    <mergeCell ref="EA46:EA47"/>
    <mergeCell ref="EB46:EB47"/>
    <mergeCell ref="EC46:EC47"/>
    <mergeCell ref="ED46:EM46"/>
    <mergeCell ref="DY46:DZ47"/>
    <mergeCell ref="EN46:EN47"/>
    <mergeCell ref="DK46:DK47"/>
    <mergeCell ref="BZ46:BZ47"/>
    <mergeCell ref="CA46:CA47"/>
    <mergeCell ref="CB46:CK46"/>
    <mergeCell ref="CL46:CL47"/>
    <mergeCell ref="CN46:CN47"/>
    <mergeCell ref="CQ46:CQ47"/>
    <mergeCell ref="CR46:CR47"/>
    <mergeCell ref="CO46:CP47"/>
    <mergeCell ref="CT46:DC46"/>
    <mergeCell ref="DD46:DD47"/>
    <mergeCell ref="DF46:DF47"/>
    <mergeCell ref="DI46:DI47"/>
    <mergeCell ref="DJ46:DJ47"/>
    <mergeCell ref="CS46:CS47"/>
    <mergeCell ref="B46:B47"/>
    <mergeCell ref="E46:E47"/>
    <mergeCell ref="F46:F47"/>
    <mergeCell ref="G46:G47"/>
    <mergeCell ref="H46:Q46"/>
    <mergeCell ref="R46:R47"/>
    <mergeCell ref="T46:T47"/>
    <mergeCell ref="FH43:FX43"/>
    <mergeCell ref="FZ43:GP43"/>
    <mergeCell ref="BD43:BT43"/>
    <mergeCell ref="BV43:CL43"/>
    <mergeCell ref="CN43:DD43"/>
    <mergeCell ref="DF43:DV43"/>
    <mergeCell ref="DX43:EN43"/>
    <mergeCell ref="EP43:FF43"/>
    <mergeCell ref="BH46:BH47"/>
    <mergeCell ref="BI46:BI47"/>
    <mergeCell ref="BJ46:BS46"/>
    <mergeCell ref="BT46:BT47"/>
    <mergeCell ref="BV46:BV47"/>
    <mergeCell ref="BY46:BY47"/>
    <mergeCell ref="AO46:AO47"/>
    <mergeCell ref="AP46:AP47"/>
    <mergeCell ref="AQ46:AQ47"/>
    <mergeCell ref="GR43:HH43"/>
    <mergeCell ref="HJ43:HZ43"/>
    <mergeCell ref="IB43:IR43"/>
    <mergeCell ref="IT43:JJ43"/>
    <mergeCell ref="JL43:KB43"/>
    <mergeCell ref="B44:R44"/>
    <mergeCell ref="T44:AJ44"/>
    <mergeCell ref="AL44:BB44"/>
    <mergeCell ref="BD44:BT44"/>
    <mergeCell ref="BV44:CL44"/>
    <mergeCell ref="CN44:DD44"/>
    <mergeCell ref="DF44:DV44"/>
    <mergeCell ref="DX44:EN44"/>
    <mergeCell ref="EP44:FF44"/>
    <mergeCell ref="FH44:FX44"/>
    <mergeCell ref="FZ44:GP44"/>
    <mergeCell ref="GR44:HH44"/>
    <mergeCell ref="HJ44:HZ44"/>
    <mergeCell ref="IB44:IR44"/>
    <mergeCell ref="IT44:JJ44"/>
    <mergeCell ref="JL44:KB44"/>
    <mergeCell ref="B43:R43"/>
    <mergeCell ref="T43:AJ43"/>
    <mergeCell ref="AL43:BB43"/>
    <mergeCell ref="GX25:HG25"/>
    <mergeCell ref="HP4:HY4"/>
    <mergeCell ref="HP25:HY25"/>
    <mergeCell ref="IH4:IQ4"/>
    <mergeCell ref="IH25:IQ25"/>
    <mergeCell ref="IZ4:JI4"/>
    <mergeCell ref="IZ25:JI25"/>
    <mergeCell ref="JR4:KA4"/>
    <mergeCell ref="JR25:KA25"/>
    <mergeCell ref="GR23:HH23"/>
    <mergeCell ref="GR25:GR26"/>
    <mergeCell ref="GS25:GS26"/>
    <mergeCell ref="GT25:GT26"/>
    <mergeCell ref="GU25:GU26"/>
    <mergeCell ref="GV25:GV26"/>
    <mergeCell ref="GW25:GW26"/>
    <mergeCell ref="HH25:HH26"/>
    <mergeCell ref="IC6:IC16"/>
    <mergeCell ref="IB19:ID19"/>
    <mergeCell ref="HZ25:HZ26"/>
    <mergeCell ref="ID25:ID26"/>
    <mergeCell ref="IE25:IE26"/>
    <mergeCell ref="IF25:IF26"/>
    <mergeCell ref="IG25:IG26"/>
    <mergeCell ref="EV25:FE25"/>
    <mergeCell ref="FN4:FW4"/>
    <mergeCell ref="FN25:FW25"/>
    <mergeCell ref="GF4:GO4"/>
    <mergeCell ref="GF25:GO25"/>
    <mergeCell ref="EN25:EN26"/>
    <mergeCell ref="FI6:FI16"/>
    <mergeCell ref="FH19:FJ19"/>
    <mergeCell ref="FF25:FF26"/>
    <mergeCell ref="FJ25:FJ26"/>
    <mergeCell ref="FK25:FK26"/>
    <mergeCell ref="FL25:FL26"/>
    <mergeCell ref="FM25:FM26"/>
    <mergeCell ref="FX25:FX26"/>
    <mergeCell ref="FZ4:FZ5"/>
    <mergeCell ref="GA4:GA5"/>
    <mergeCell ref="GB4:GB5"/>
    <mergeCell ref="GC4:GC5"/>
    <mergeCell ref="GD4:GD5"/>
    <mergeCell ref="GE4:GE5"/>
    <mergeCell ref="FH22:FX22"/>
    <mergeCell ref="FL4:FL5"/>
    <mergeCell ref="FM4:FM5"/>
    <mergeCell ref="FX4:FX5"/>
    <mergeCell ref="AR25:BA25"/>
    <mergeCell ref="Z4:AI4"/>
    <mergeCell ref="Z25:AI25"/>
    <mergeCell ref="BJ4:BS4"/>
    <mergeCell ref="BJ25:BS25"/>
    <mergeCell ref="CB4:CK4"/>
    <mergeCell ref="CB25:CK25"/>
    <mergeCell ref="CT4:DC4"/>
    <mergeCell ref="CT25:DC25"/>
    <mergeCell ref="BE6:BE16"/>
    <mergeCell ref="BD19:BF19"/>
    <mergeCell ref="BG25:BG26"/>
    <mergeCell ref="BH25:BH26"/>
    <mergeCell ref="BI25:BI26"/>
    <mergeCell ref="BT25:BT26"/>
    <mergeCell ref="CO6:CO16"/>
    <mergeCell ref="CN19:CP19"/>
    <mergeCell ref="CL25:CL26"/>
    <mergeCell ref="CP25:CP26"/>
    <mergeCell ref="CQ25:CQ26"/>
    <mergeCell ref="CR25:CR26"/>
    <mergeCell ref="CS25:CS26"/>
    <mergeCell ref="CN17:CP17"/>
    <mergeCell ref="CN18:CP18"/>
    <mergeCell ref="G4:G5"/>
    <mergeCell ref="H4:Q4"/>
    <mergeCell ref="B4:B5"/>
    <mergeCell ref="R4:R5"/>
    <mergeCell ref="C4:C5"/>
    <mergeCell ref="D4:D5"/>
    <mergeCell ref="E4:E5"/>
    <mergeCell ref="F4:F5"/>
    <mergeCell ref="AR4:BA4"/>
    <mergeCell ref="U6:U16"/>
    <mergeCell ref="T19:V19"/>
    <mergeCell ref="H25:Q25"/>
    <mergeCell ref="R25:R26"/>
    <mergeCell ref="C27:C37"/>
    <mergeCell ref="B40:D40"/>
    <mergeCell ref="T1:AJ1"/>
    <mergeCell ref="T2:AJ2"/>
    <mergeCell ref="T4:T5"/>
    <mergeCell ref="U4:U5"/>
    <mergeCell ref="V4:V5"/>
    <mergeCell ref="W4:W5"/>
    <mergeCell ref="B25:B26"/>
    <mergeCell ref="C25:C26"/>
    <mergeCell ref="D25:D26"/>
    <mergeCell ref="E25:E26"/>
    <mergeCell ref="F25:F26"/>
    <mergeCell ref="G25:G26"/>
    <mergeCell ref="C6:C16"/>
    <mergeCell ref="B19:D19"/>
    <mergeCell ref="B1:R1"/>
    <mergeCell ref="B2:R2"/>
    <mergeCell ref="B22:R22"/>
    <mergeCell ref="B23:R23"/>
    <mergeCell ref="U27:U37"/>
    <mergeCell ref="T40:V40"/>
    <mergeCell ref="AL1:BB1"/>
    <mergeCell ref="AL2:BB2"/>
    <mergeCell ref="AL4:AL5"/>
    <mergeCell ref="AM4:AM5"/>
    <mergeCell ref="AN4:AN5"/>
    <mergeCell ref="AO4:AO5"/>
    <mergeCell ref="AP4:AP5"/>
    <mergeCell ref="AQ4:AQ5"/>
    <mergeCell ref="T22:AJ22"/>
    <mergeCell ref="T23:AJ23"/>
    <mergeCell ref="T25:T26"/>
    <mergeCell ref="U25:U26"/>
    <mergeCell ref="V25:V26"/>
    <mergeCell ref="W25:W26"/>
    <mergeCell ref="X25:X26"/>
    <mergeCell ref="Y25:Y26"/>
    <mergeCell ref="AJ25:AJ26"/>
    <mergeCell ref="X4:X5"/>
    <mergeCell ref="Y4:Y5"/>
    <mergeCell ref="AJ4:AJ5"/>
    <mergeCell ref="BB25:BB26"/>
    <mergeCell ref="AM27:AM37"/>
    <mergeCell ref="AL40:AN40"/>
    <mergeCell ref="BD1:BT1"/>
    <mergeCell ref="BD2:BT2"/>
    <mergeCell ref="BD4:BD5"/>
    <mergeCell ref="BE4:BE5"/>
    <mergeCell ref="BF4:BF5"/>
    <mergeCell ref="BG4:BG5"/>
    <mergeCell ref="AL25:AL26"/>
    <mergeCell ref="AM25:AM26"/>
    <mergeCell ref="AN25:AN26"/>
    <mergeCell ref="AO25:AO26"/>
    <mergeCell ref="AP25:AP26"/>
    <mergeCell ref="AQ25:AQ26"/>
    <mergeCell ref="BB4:BB5"/>
    <mergeCell ref="AM6:AM16"/>
    <mergeCell ref="AL19:AN19"/>
    <mergeCell ref="AL22:BB22"/>
    <mergeCell ref="AL23:BB23"/>
    <mergeCell ref="BE27:BE37"/>
    <mergeCell ref="BD40:BF40"/>
    <mergeCell ref="BD23:BT23"/>
    <mergeCell ref="BD25:BD26"/>
    <mergeCell ref="BE25:BE26"/>
    <mergeCell ref="BF25:BF26"/>
    <mergeCell ref="BV1:CL1"/>
    <mergeCell ref="BV2:CL2"/>
    <mergeCell ref="BV4:BV5"/>
    <mergeCell ref="BW4:BW5"/>
    <mergeCell ref="BX4:BX5"/>
    <mergeCell ref="BY4:BY5"/>
    <mergeCell ref="BZ4:BZ5"/>
    <mergeCell ref="CA4:CA5"/>
    <mergeCell ref="BD22:BT22"/>
    <mergeCell ref="BH4:BH5"/>
    <mergeCell ref="BI4:BI5"/>
    <mergeCell ref="BT4:BT5"/>
    <mergeCell ref="BW27:BW37"/>
    <mergeCell ref="BV40:BX40"/>
    <mergeCell ref="CN1:DD1"/>
    <mergeCell ref="CN2:DD2"/>
    <mergeCell ref="CN4:CN5"/>
    <mergeCell ref="CO4:CO5"/>
    <mergeCell ref="CP4:CP5"/>
    <mergeCell ref="CQ4:CQ5"/>
    <mergeCell ref="BV25:BV26"/>
    <mergeCell ref="BW25:BW26"/>
    <mergeCell ref="BX25:BX26"/>
    <mergeCell ref="BY25:BY26"/>
    <mergeCell ref="BZ25:BZ26"/>
    <mergeCell ref="CA25:CA26"/>
    <mergeCell ref="CL4:CL5"/>
    <mergeCell ref="BW6:BW16"/>
    <mergeCell ref="BV19:BX19"/>
    <mergeCell ref="BV22:CL22"/>
    <mergeCell ref="BV23:CL23"/>
    <mergeCell ref="CO27:CO37"/>
    <mergeCell ref="CN40:CP40"/>
    <mergeCell ref="CN23:DD23"/>
    <mergeCell ref="CN25:CN26"/>
    <mergeCell ref="CO25:CO26"/>
    <mergeCell ref="DG27:DG37"/>
    <mergeCell ref="DF40:DH40"/>
    <mergeCell ref="DY27:DY37"/>
    <mergeCell ref="DX40:DZ40"/>
    <mergeCell ref="DF1:DV1"/>
    <mergeCell ref="DF2:DV2"/>
    <mergeCell ref="DF4:DF5"/>
    <mergeCell ref="DG4:DG5"/>
    <mergeCell ref="DH4:DH5"/>
    <mergeCell ref="DI4:DI5"/>
    <mergeCell ref="DJ4:DJ5"/>
    <mergeCell ref="DK4:DK5"/>
    <mergeCell ref="DL4:DU4"/>
    <mergeCell ref="DL25:DU25"/>
    <mergeCell ref="DX23:EN23"/>
    <mergeCell ref="DX25:DX26"/>
    <mergeCell ref="DY25:DY26"/>
    <mergeCell ref="DZ25:DZ26"/>
    <mergeCell ref="EA25:EA26"/>
    <mergeCell ref="EB25:EB26"/>
    <mergeCell ref="EC25:EC26"/>
    <mergeCell ref="DF17:DH17"/>
    <mergeCell ref="DF18:DH18"/>
    <mergeCell ref="DX17:DZ17"/>
    <mergeCell ref="DD25:DD26"/>
    <mergeCell ref="CR4:CR5"/>
    <mergeCell ref="CS4:CS5"/>
    <mergeCell ref="DD4:DD5"/>
    <mergeCell ref="DY6:DY16"/>
    <mergeCell ref="DX19:DZ19"/>
    <mergeCell ref="DV25:DV26"/>
    <mergeCell ref="CN22:DD22"/>
    <mergeCell ref="ED4:EM4"/>
    <mergeCell ref="ED25:EM25"/>
    <mergeCell ref="DF25:DF26"/>
    <mergeCell ref="DG25:DG26"/>
    <mergeCell ref="DH25:DH26"/>
    <mergeCell ref="DI25:DI26"/>
    <mergeCell ref="DJ25:DJ26"/>
    <mergeCell ref="DK25:DK26"/>
    <mergeCell ref="DV4:DV5"/>
    <mergeCell ref="DG6:DG16"/>
    <mergeCell ref="DF19:DH19"/>
    <mergeCell ref="DF22:DV22"/>
    <mergeCell ref="DF23:DV23"/>
    <mergeCell ref="DX18:DZ18"/>
    <mergeCell ref="EP1:FF1"/>
    <mergeCell ref="EP2:FF2"/>
    <mergeCell ref="EP4:EP5"/>
    <mergeCell ref="EQ4:EQ5"/>
    <mergeCell ref="ER4:ER5"/>
    <mergeCell ref="ES4:ES5"/>
    <mergeCell ref="ET4:ET5"/>
    <mergeCell ref="EU4:EU5"/>
    <mergeCell ref="DX22:EN22"/>
    <mergeCell ref="EB4:EB5"/>
    <mergeCell ref="EC4:EC5"/>
    <mergeCell ref="EN4:EN5"/>
    <mergeCell ref="DX1:EN1"/>
    <mergeCell ref="DX2:EN2"/>
    <mergeCell ref="DX4:DX5"/>
    <mergeCell ref="DY4:DY5"/>
    <mergeCell ref="DZ4:DZ5"/>
    <mergeCell ref="EA4:EA5"/>
    <mergeCell ref="EV4:FE4"/>
    <mergeCell ref="EP17:ER17"/>
    <mergeCell ref="EP18:ER18"/>
    <mergeCell ref="EQ27:EQ37"/>
    <mergeCell ref="EP40:ER40"/>
    <mergeCell ref="FH1:FX1"/>
    <mergeCell ref="FH2:FX2"/>
    <mergeCell ref="FH4:FH5"/>
    <mergeCell ref="FI4:FI5"/>
    <mergeCell ref="FJ4:FJ5"/>
    <mergeCell ref="FK4:FK5"/>
    <mergeCell ref="EP25:EP26"/>
    <mergeCell ref="EQ25:EQ26"/>
    <mergeCell ref="ER25:ER26"/>
    <mergeCell ref="ES25:ES26"/>
    <mergeCell ref="ET25:ET26"/>
    <mergeCell ref="EU25:EU26"/>
    <mergeCell ref="FF4:FF5"/>
    <mergeCell ref="EQ6:EQ16"/>
    <mergeCell ref="EP19:ER19"/>
    <mergeCell ref="EP22:FF22"/>
    <mergeCell ref="EP23:FF23"/>
    <mergeCell ref="FI27:FI37"/>
    <mergeCell ref="FH40:FJ40"/>
    <mergeCell ref="FH23:FX23"/>
    <mergeCell ref="FH25:FH26"/>
    <mergeCell ref="FI25:FI26"/>
    <mergeCell ref="GP25:GP26"/>
    <mergeCell ref="GA27:GA37"/>
    <mergeCell ref="FZ40:GB40"/>
    <mergeCell ref="GR1:HH1"/>
    <mergeCell ref="GR2:HH2"/>
    <mergeCell ref="GR4:GR5"/>
    <mergeCell ref="GS4:GS5"/>
    <mergeCell ref="GT4:GT5"/>
    <mergeCell ref="GU4:GU5"/>
    <mergeCell ref="FZ25:FZ26"/>
    <mergeCell ref="GA25:GA26"/>
    <mergeCell ref="GB25:GB26"/>
    <mergeCell ref="GC25:GC26"/>
    <mergeCell ref="GD25:GD26"/>
    <mergeCell ref="GE25:GE26"/>
    <mergeCell ref="GP4:GP5"/>
    <mergeCell ref="GA6:GA16"/>
    <mergeCell ref="FZ19:GB19"/>
    <mergeCell ref="FZ22:GP22"/>
    <mergeCell ref="FZ23:GP23"/>
    <mergeCell ref="GS27:GS37"/>
    <mergeCell ref="GR40:GT40"/>
    <mergeCell ref="FZ1:GP1"/>
    <mergeCell ref="FZ2:GP2"/>
    <mergeCell ref="HJ1:HZ1"/>
    <mergeCell ref="HJ2:HZ2"/>
    <mergeCell ref="HJ4:HJ5"/>
    <mergeCell ref="HK4:HK5"/>
    <mergeCell ref="HL4:HL5"/>
    <mergeCell ref="HM4:HM5"/>
    <mergeCell ref="HN4:HN5"/>
    <mergeCell ref="HO4:HO5"/>
    <mergeCell ref="GR22:HH22"/>
    <mergeCell ref="GV4:GV5"/>
    <mergeCell ref="GW4:GW5"/>
    <mergeCell ref="HH4:HH5"/>
    <mergeCell ref="GS6:GS16"/>
    <mergeCell ref="GR19:GT19"/>
    <mergeCell ref="GX4:HG4"/>
    <mergeCell ref="HK27:HK37"/>
    <mergeCell ref="HJ40:HL40"/>
    <mergeCell ref="IB1:IR1"/>
    <mergeCell ref="IB2:IR2"/>
    <mergeCell ref="IB4:IB5"/>
    <mergeCell ref="IC4:IC5"/>
    <mergeCell ref="ID4:ID5"/>
    <mergeCell ref="IE4:IE5"/>
    <mergeCell ref="HJ25:HJ26"/>
    <mergeCell ref="HK25:HK26"/>
    <mergeCell ref="HL25:HL26"/>
    <mergeCell ref="HM25:HM26"/>
    <mergeCell ref="HN25:HN26"/>
    <mergeCell ref="HO25:HO26"/>
    <mergeCell ref="HZ4:HZ5"/>
    <mergeCell ref="HK6:HK16"/>
    <mergeCell ref="HJ19:HL19"/>
    <mergeCell ref="HJ22:HZ22"/>
    <mergeCell ref="HJ23:HZ23"/>
    <mergeCell ref="IC27:IC37"/>
    <mergeCell ref="IB40:ID40"/>
    <mergeCell ref="IB23:IR23"/>
    <mergeCell ref="IB25:IB26"/>
    <mergeCell ref="IC25:IC26"/>
    <mergeCell ref="IT1:JJ1"/>
    <mergeCell ref="IT2:JJ2"/>
    <mergeCell ref="IT4:IT5"/>
    <mergeCell ref="IU4:IU5"/>
    <mergeCell ref="IV4:IV5"/>
    <mergeCell ref="IW4:IW5"/>
    <mergeCell ref="IX4:IX5"/>
    <mergeCell ref="IY4:IY5"/>
    <mergeCell ref="IB22:IR22"/>
    <mergeCell ref="IT17:IV17"/>
    <mergeCell ref="IT18:IV18"/>
    <mergeCell ref="IR25:IR26"/>
    <mergeCell ref="IF4:IF5"/>
    <mergeCell ref="IG4:IG5"/>
    <mergeCell ref="IR4:IR5"/>
    <mergeCell ref="IT40:IV40"/>
    <mergeCell ref="JL1:KB1"/>
    <mergeCell ref="JL2:KB2"/>
    <mergeCell ref="JL4:JL5"/>
    <mergeCell ref="JM4:JM5"/>
    <mergeCell ref="JN4:JN5"/>
    <mergeCell ref="JO4:JO5"/>
    <mergeCell ref="IT25:IT26"/>
    <mergeCell ref="IU25:IU26"/>
    <mergeCell ref="IV25:IV26"/>
    <mergeCell ref="IW25:IW26"/>
    <mergeCell ref="IX25:IX26"/>
    <mergeCell ref="IY25:IY26"/>
    <mergeCell ref="JJ4:JJ5"/>
    <mergeCell ref="IU6:IU16"/>
    <mergeCell ref="IT19:IV19"/>
    <mergeCell ref="IT22:JJ22"/>
    <mergeCell ref="IT23:JJ23"/>
    <mergeCell ref="JP4:JP5"/>
    <mergeCell ref="JQ4:JQ5"/>
    <mergeCell ref="KB4:KB5"/>
    <mergeCell ref="JM6:JM16"/>
    <mergeCell ref="JL19:JN19"/>
    <mergeCell ref="JJ25:JJ26"/>
    <mergeCell ref="IU27:IU37"/>
    <mergeCell ref="JM27:JM37"/>
    <mergeCell ref="JL40:JN40"/>
    <mergeCell ref="JL22:KB22"/>
    <mergeCell ref="JL23:KB23"/>
    <mergeCell ref="JL25:JL26"/>
    <mergeCell ref="JM25:JM26"/>
    <mergeCell ref="JN25:JN26"/>
    <mergeCell ref="JO25:JO26"/>
    <mergeCell ref="JP25:JP26"/>
    <mergeCell ref="JQ25:JQ26"/>
    <mergeCell ref="KB25:KB26"/>
    <mergeCell ref="JL17:JN17"/>
    <mergeCell ref="JL18:JN18"/>
  </mergeCells>
  <pageMargins left="0.45" right="0.2" top="0.25" bottom="0.2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B62"/>
  <sheetViews>
    <sheetView topLeftCell="A16" zoomScale="60" zoomScaleNormal="60" zoomScaleSheetLayoutView="40" workbookViewId="0">
      <selection activeCell="T5" sqref="T5:AH5"/>
    </sheetView>
  </sheetViews>
  <sheetFormatPr defaultRowHeight="15"/>
  <cols>
    <col min="1" max="1" width="7.5703125" customWidth="1"/>
    <col min="2" max="2" width="23.42578125" customWidth="1"/>
    <col min="3" max="3" width="14.140625" hidden="1" customWidth="1"/>
    <col min="4" max="4" width="22.7109375" hidden="1" customWidth="1"/>
    <col min="5" max="7" width="11.140625" customWidth="1"/>
    <col min="8" max="8" width="9.5703125" customWidth="1"/>
    <col min="9" max="9" width="9.7109375" customWidth="1"/>
    <col min="10" max="19" width="7.7109375" customWidth="1"/>
    <col min="20" max="20" width="15.140625" customWidth="1"/>
    <col min="21" max="21" width="11.140625" customWidth="1"/>
    <col min="22" max="22" width="15.140625" customWidth="1"/>
    <col min="23" max="23" width="13.42578125" customWidth="1"/>
    <col min="24" max="24" width="9.28515625" customWidth="1"/>
    <col min="25" max="25" width="9.5703125" customWidth="1"/>
    <col min="26" max="26" width="10" customWidth="1"/>
    <col min="27" max="27" width="12.28515625" customWidth="1"/>
    <col min="28" max="28" width="12.140625" customWidth="1"/>
    <col min="29" max="29" width="7.85546875" customWidth="1"/>
    <col min="30" max="30" width="10.42578125" customWidth="1"/>
    <col min="31" max="31" width="11.140625" customWidth="1"/>
    <col min="32" max="32" width="11.7109375" customWidth="1"/>
    <col min="33" max="33" width="11.140625" customWidth="1"/>
    <col min="34" max="34" width="11" customWidth="1"/>
    <col min="35" max="35" width="10.140625" customWidth="1"/>
    <col min="36" max="36" width="15.85546875" customWidth="1"/>
    <col min="37" max="39" width="15.140625" customWidth="1"/>
    <col min="40" max="40" width="10.42578125" customWidth="1"/>
    <col min="41" max="41" width="8.7109375" customWidth="1"/>
    <col min="42" max="42" width="10.42578125" customWidth="1"/>
    <col min="43" max="43" width="9.140625" customWidth="1"/>
    <col min="44" max="44" width="10.7109375" customWidth="1"/>
    <col min="45" max="45" width="23.42578125" customWidth="1"/>
    <col min="46" max="46" width="18.42578125" customWidth="1"/>
    <col min="47" max="47" width="9.42578125" style="41" customWidth="1"/>
    <col min="48" max="49" width="8.28515625" customWidth="1"/>
  </cols>
  <sheetData>
    <row r="1" spans="1:80" ht="5.25" customHeight="1"/>
    <row r="2" spans="1:80" ht="29.25" customHeight="1">
      <c r="A2" s="801" t="s">
        <v>40</v>
      </c>
      <c r="B2" s="801"/>
      <c r="C2" s="801"/>
      <c r="D2" s="801"/>
      <c r="E2" s="801"/>
      <c r="F2" s="801"/>
      <c r="G2" s="801"/>
      <c r="H2" s="801"/>
      <c r="I2" s="801"/>
      <c r="J2" s="801"/>
      <c r="K2" s="801"/>
      <c r="L2" s="801"/>
      <c r="M2" s="801"/>
      <c r="N2" s="801"/>
      <c r="O2" s="801"/>
      <c r="P2" s="801"/>
      <c r="Q2" s="801"/>
      <c r="R2" s="801"/>
      <c r="S2" s="801"/>
      <c r="T2" s="801"/>
      <c r="U2" s="801"/>
      <c r="V2" s="801"/>
      <c r="W2" s="801"/>
      <c r="X2" s="801"/>
      <c r="Y2" s="801"/>
      <c r="Z2" s="801"/>
      <c r="AA2" s="801"/>
      <c r="AB2" s="801"/>
      <c r="AC2" s="801"/>
      <c r="AD2" s="801"/>
      <c r="AE2" s="801"/>
      <c r="AF2" s="801"/>
      <c r="AG2" s="801"/>
      <c r="AH2" s="801"/>
      <c r="AI2" s="801"/>
      <c r="AJ2" s="801"/>
      <c r="AK2" s="801"/>
      <c r="AL2" s="801"/>
      <c r="AM2" s="801"/>
      <c r="AN2" s="801"/>
      <c r="AO2" s="801"/>
      <c r="AP2" s="801"/>
      <c r="AQ2" s="801"/>
      <c r="AR2" s="801"/>
      <c r="AS2" s="802" t="s">
        <v>48</v>
      </c>
      <c r="AT2" s="802"/>
    </row>
    <row r="3" spans="1:80" ht="29.25" customHeight="1">
      <c r="A3" s="825" t="s">
        <v>3254</v>
      </c>
      <c r="B3" s="825"/>
      <c r="C3" s="825"/>
      <c r="D3" s="825"/>
      <c r="E3" s="825"/>
      <c r="F3" s="825"/>
      <c r="G3" s="825"/>
      <c r="H3" s="825"/>
      <c r="I3" s="825"/>
      <c r="J3" s="825"/>
      <c r="K3" s="825"/>
      <c r="L3" s="825"/>
      <c r="M3" s="825"/>
      <c r="N3" s="825"/>
      <c r="O3" s="825"/>
      <c r="P3" s="825"/>
      <c r="Q3" s="825"/>
      <c r="R3" s="825"/>
      <c r="S3" s="825"/>
      <c r="T3" s="825"/>
      <c r="U3" s="825"/>
      <c r="V3" s="825"/>
      <c r="W3" s="825"/>
      <c r="X3" s="825"/>
      <c r="Y3" s="825"/>
      <c r="Z3" s="825"/>
      <c r="AA3" s="825"/>
      <c r="AB3" s="825"/>
      <c r="AC3" s="825"/>
      <c r="AD3" s="825"/>
      <c r="AE3" s="825"/>
      <c r="AF3" s="825"/>
      <c r="AG3" s="825"/>
      <c r="AH3" s="825"/>
      <c r="AI3" s="825"/>
      <c r="AJ3" s="825"/>
      <c r="AK3" s="825"/>
      <c r="AL3" s="825"/>
      <c r="AM3" s="825"/>
      <c r="AN3" s="825"/>
      <c r="AO3" s="825"/>
      <c r="AP3" s="825"/>
      <c r="AQ3" s="825"/>
      <c r="AR3" s="825"/>
      <c r="AS3" s="825"/>
      <c r="AT3" s="825"/>
    </row>
    <row r="4" spans="1:80" ht="28.5" customHeight="1">
      <c r="A4" s="799" t="s">
        <v>63</v>
      </c>
      <c r="B4" s="800"/>
      <c r="C4" s="800"/>
      <c r="D4" s="800"/>
      <c r="E4" s="800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57"/>
    </row>
    <row r="5" spans="1:80" ht="36" customHeight="1">
      <c r="A5" s="811" t="s">
        <v>11</v>
      </c>
      <c r="B5" s="828" t="s">
        <v>35</v>
      </c>
      <c r="C5" s="833" t="s">
        <v>13</v>
      </c>
      <c r="D5" s="811" t="s">
        <v>13</v>
      </c>
      <c r="E5" s="795" t="s">
        <v>62</v>
      </c>
      <c r="F5" s="796"/>
      <c r="G5" s="796"/>
      <c r="H5" s="796"/>
      <c r="I5" s="796"/>
      <c r="J5" s="796"/>
      <c r="K5" s="796"/>
      <c r="L5" s="796"/>
      <c r="M5" s="796"/>
      <c r="N5" s="796"/>
      <c r="O5" s="796"/>
      <c r="P5" s="796"/>
      <c r="Q5" s="796"/>
      <c r="R5" s="796"/>
      <c r="S5" s="797"/>
      <c r="T5" s="794" t="s">
        <v>21</v>
      </c>
      <c r="U5" s="794"/>
      <c r="V5" s="794"/>
      <c r="W5" s="794"/>
      <c r="X5" s="794"/>
      <c r="Y5" s="794"/>
      <c r="Z5" s="794"/>
      <c r="AA5" s="794"/>
      <c r="AB5" s="794"/>
      <c r="AC5" s="794"/>
      <c r="AD5" s="794"/>
      <c r="AE5" s="794"/>
      <c r="AF5" s="794"/>
      <c r="AG5" s="794"/>
      <c r="AH5" s="794"/>
      <c r="AI5" s="829" t="s">
        <v>26</v>
      </c>
      <c r="AJ5" s="829"/>
      <c r="AK5" s="829"/>
      <c r="AL5" s="829"/>
      <c r="AM5" s="829"/>
      <c r="AN5" s="829"/>
      <c r="AO5" s="829"/>
      <c r="AP5" s="829"/>
      <c r="AQ5" s="829"/>
      <c r="AR5" s="829"/>
      <c r="AS5" s="830" t="s">
        <v>8</v>
      </c>
      <c r="AT5" s="811" t="s">
        <v>12</v>
      </c>
    </row>
    <row r="6" spans="1:80" ht="52.5" customHeight="1">
      <c r="A6" s="812"/>
      <c r="B6" s="828"/>
      <c r="C6" s="834"/>
      <c r="D6" s="812"/>
      <c r="E6" s="814" t="s">
        <v>14</v>
      </c>
      <c r="F6" s="815"/>
      <c r="G6" s="815"/>
      <c r="H6" s="820" t="s">
        <v>22</v>
      </c>
      <c r="I6" s="820"/>
      <c r="J6" s="820"/>
      <c r="K6" s="820"/>
      <c r="L6" s="820"/>
      <c r="M6" s="820"/>
      <c r="N6" s="820"/>
      <c r="O6" s="820"/>
      <c r="P6" s="820"/>
      <c r="Q6" s="820"/>
      <c r="R6" s="820"/>
      <c r="S6" s="820"/>
      <c r="T6" s="816" t="s">
        <v>19</v>
      </c>
      <c r="U6" s="816"/>
      <c r="V6" s="817"/>
      <c r="W6" s="821" t="s">
        <v>23</v>
      </c>
      <c r="X6" s="816"/>
      <c r="Y6" s="816"/>
      <c r="Z6" s="816"/>
      <c r="AA6" s="816"/>
      <c r="AB6" s="816"/>
      <c r="AC6" s="816"/>
      <c r="AD6" s="816"/>
      <c r="AE6" s="816"/>
      <c r="AF6" s="816"/>
      <c r="AG6" s="816"/>
      <c r="AH6" s="822"/>
      <c r="AI6" s="809" t="s">
        <v>0</v>
      </c>
      <c r="AJ6" s="807" t="s">
        <v>1</v>
      </c>
      <c r="AK6" s="807"/>
      <c r="AL6" s="807"/>
      <c r="AM6" s="808"/>
      <c r="AN6" s="805" t="s">
        <v>2</v>
      </c>
      <c r="AO6" s="805" t="s">
        <v>3</v>
      </c>
      <c r="AP6" s="805" t="s">
        <v>4</v>
      </c>
      <c r="AQ6" s="805" t="s">
        <v>5</v>
      </c>
      <c r="AR6" s="836" t="s">
        <v>6</v>
      </c>
      <c r="AS6" s="831"/>
      <c r="AT6" s="812"/>
    </row>
    <row r="7" spans="1:80" ht="114" customHeight="1">
      <c r="A7" s="813"/>
      <c r="B7" s="828"/>
      <c r="C7" s="835"/>
      <c r="D7" s="813"/>
      <c r="E7" s="89" t="s">
        <v>9</v>
      </c>
      <c r="F7" s="90" t="s">
        <v>10</v>
      </c>
      <c r="G7" s="78" t="s">
        <v>7</v>
      </c>
      <c r="H7" s="97" t="s">
        <v>45</v>
      </c>
      <c r="I7" s="97" t="s">
        <v>46</v>
      </c>
      <c r="J7" s="98" t="s">
        <v>36</v>
      </c>
      <c r="K7" s="97" t="s">
        <v>49</v>
      </c>
      <c r="L7" s="97" t="s">
        <v>15</v>
      </c>
      <c r="M7" s="97" t="s">
        <v>37</v>
      </c>
      <c r="N7" s="99" t="s">
        <v>30</v>
      </c>
      <c r="O7" s="99" t="s">
        <v>50</v>
      </c>
      <c r="P7" s="99" t="s">
        <v>51</v>
      </c>
      <c r="Q7" s="99" t="s">
        <v>52</v>
      </c>
      <c r="R7" s="99" t="s">
        <v>53</v>
      </c>
      <c r="S7" s="99" t="s">
        <v>47</v>
      </c>
      <c r="T7" s="86" t="s">
        <v>9</v>
      </c>
      <c r="U7" s="87" t="s">
        <v>10</v>
      </c>
      <c r="V7" s="88" t="s">
        <v>7</v>
      </c>
      <c r="W7" s="93" t="s">
        <v>45</v>
      </c>
      <c r="X7" s="93" t="s">
        <v>46</v>
      </c>
      <c r="Y7" s="96" t="s">
        <v>36</v>
      </c>
      <c r="Z7" s="93" t="s">
        <v>49</v>
      </c>
      <c r="AA7" s="93" t="s">
        <v>15</v>
      </c>
      <c r="AB7" s="93" t="s">
        <v>37</v>
      </c>
      <c r="AC7" s="94" t="s">
        <v>30</v>
      </c>
      <c r="AD7" s="94" t="s">
        <v>50</v>
      </c>
      <c r="AE7" s="94" t="s">
        <v>51</v>
      </c>
      <c r="AF7" s="94" t="s">
        <v>52</v>
      </c>
      <c r="AG7" s="94" t="s">
        <v>53</v>
      </c>
      <c r="AH7" s="94" t="s">
        <v>47</v>
      </c>
      <c r="AI7" s="810"/>
      <c r="AJ7" s="49" t="s">
        <v>31</v>
      </c>
      <c r="AK7" s="49" t="s">
        <v>34</v>
      </c>
      <c r="AL7" s="49" t="s">
        <v>32</v>
      </c>
      <c r="AM7" s="49" t="s">
        <v>33</v>
      </c>
      <c r="AN7" s="806"/>
      <c r="AO7" s="806"/>
      <c r="AP7" s="806"/>
      <c r="AQ7" s="806"/>
      <c r="AR7" s="837"/>
      <c r="AS7" s="832"/>
      <c r="AT7" s="813"/>
      <c r="AU7" s="42"/>
      <c r="AV7" s="2"/>
      <c r="AW7" s="3"/>
      <c r="AX7" s="3"/>
      <c r="AY7" s="3"/>
      <c r="AZ7" s="3"/>
      <c r="BA7" s="3"/>
      <c r="BB7" s="4"/>
      <c r="BC7" s="5"/>
      <c r="BD7" s="5"/>
      <c r="BE7" s="6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5"/>
      <c r="BR7" s="8"/>
      <c r="BS7" s="9"/>
      <c r="BT7" s="9"/>
      <c r="BU7" s="9"/>
      <c r="BV7" s="9"/>
      <c r="BW7" s="9"/>
      <c r="BX7" s="9"/>
      <c r="BY7" s="10"/>
      <c r="BZ7" s="10"/>
      <c r="CA7" s="10"/>
      <c r="CB7" s="10"/>
    </row>
    <row r="8" spans="1:80" ht="31.5" customHeight="1">
      <c r="A8" s="37">
        <v>1</v>
      </c>
      <c r="B8" s="227" t="s">
        <v>555</v>
      </c>
      <c r="C8" s="61">
        <v>405</v>
      </c>
      <c r="D8" s="66"/>
      <c r="E8" s="65">
        <f>SUM(සංරචක!E59)</f>
        <v>73</v>
      </c>
      <c r="F8" s="38">
        <f>SUM(සංරචක!E60)</f>
        <v>13</v>
      </c>
      <c r="G8" s="38">
        <f>SUM(E8:F8)</f>
        <v>86</v>
      </c>
      <c r="H8" s="38">
        <f>SUM(සංරචක!E48)</f>
        <v>36</v>
      </c>
      <c r="I8" s="38">
        <f>SUM(සංරචක!E49)</f>
        <v>13</v>
      </c>
      <c r="J8" s="38">
        <f>SUM(සංරචක!E50)</f>
        <v>2</v>
      </c>
      <c r="K8" s="38">
        <f>SUM(සංරචක!E51)</f>
        <v>4</v>
      </c>
      <c r="L8" s="38">
        <f>SUM(සංරචක!E52)</f>
        <v>10</v>
      </c>
      <c r="M8" s="38">
        <f>SUM(සංරචක!E53)</f>
        <v>3</v>
      </c>
      <c r="N8" s="38">
        <f>SUM(සංරචක!E54)</f>
        <v>0</v>
      </c>
      <c r="O8" s="38">
        <f>SUM(සංරචක!E55)</f>
        <v>1</v>
      </c>
      <c r="P8" s="38">
        <f>SUM(සංරචක!E56)</f>
        <v>3</v>
      </c>
      <c r="Q8" s="38">
        <f>SUM(සංරචක!E58)</f>
        <v>14</v>
      </c>
      <c r="R8" s="38">
        <f>SUM(සංරචක!E57)</f>
        <v>0</v>
      </c>
      <c r="S8" s="92" t="s">
        <v>150</v>
      </c>
      <c r="T8" s="230">
        <f>SUM(සංරචක!F59)</f>
        <v>106.39999999999999</v>
      </c>
      <c r="U8" s="232">
        <f>SUM(සංරචක!F60)</f>
        <v>0.39</v>
      </c>
      <c r="V8" s="232">
        <f>SUM(T8:U8)</f>
        <v>106.78999999999999</v>
      </c>
      <c r="W8" s="48">
        <f>SUM(සංරචක!F48)</f>
        <v>58.5</v>
      </c>
      <c r="X8" s="48">
        <f>SUM(සංරචක!F49)</f>
        <v>0.39</v>
      </c>
      <c r="Y8" s="48">
        <f>SUM(සංරචක!F50)</f>
        <v>1.1000000000000001</v>
      </c>
      <c r="Z8" s="48">
        <f>SUM(සංරචක!F51)</f>
        <v>4</v>
      </c>
      <c r="AA8" s="48">
        <f>SUM(සංරචක!F52)</f>
        <v>30</v>
      </c>
      <c r="AB8" s="48">
        <f>SUM(සංරචක!F53)</f>
        <v>3</v>
      </c>
      <c r="AC8" s="48">
        <f>SUM(සංරචක!F54)</f>
        <v>0</v>
      </c>
      <c r="AD8" s="48">
        <f>SUM(සංරචක!F55)</f>
        <v>1</v>
      </c>
      <c r="AE8" s="48">
        <f>SUM(සංරචක!F56)</f>
        <v>1.8</v>
      </c>
      <c r="AF8" s="48">
        <f>SUM(සංරචක!F58)</f>
        <v>7</v>
      </c>
      <c r="AG8" s="48">
        <f>SUM(සංරචක!F57)</f>
        <v>0</v>
      </c>
      <c r="AH8" s="48" t="s">
        <v>150</v>
      </c>
      <c r="AI8" s="59">
        <f>SUM(මහියංගණය!N95)</f>
        <v>50</v>
      </c>
      <c r="AJ8" s="59">
        <f>SUM(මහියංගණය!O95)</f>
        <v>26</v>
      </c>
      <c r="AK8" s="59">
        <f>SUM(මහියංගණය!P95)</f>
        <v>0</v>
      </c>
      <c r="AL8" s="59">
        <f>SUM(මහියංගණය!Q95)</f>
        <v>0</v>
      </c>
      <c r="AM8" s="59">
        <f>SUM(මහියංගණය!R95)</f>
        <v>10</v>
      </c>
      <c r="AN8" s="59">
        <f>SUM(මහියංගණය!S95)</f>
        <v>0</v>
      </c>
      <c r="AO8" s="59">
        <f>SUM(මහියංගණය!T95)</f>
        <v>0</v>
      </c>
      <c r="AP8" s="59">
        <f>SUM(මහියංගණය!U95)</f>
        <v>0</v>
      </c>
      <c r="AQ8" s="59">
        <f>SUM(මහියංගණය!V95)</f>
        <v>0</v>
      </c>
      <c r="AR8" s="59">
        <f>SUM(මහියංගණය!W95)</f>
        <v>0</v>
      </c>
      <c r="AS8" s="63">
        <f>SUM(මහියංගණය!L95)/1000000</f>
        <v>0</v>
      </c>
      <c r="AT8" s="40">
        <f>SUM(සංරචක!R61)</f>
        <v>5021</v>
      </c>
      <c r="AU8" s="43"/>
      <c r="AV8" s="11"/>
      <c r="AW8" s="11"/>
      <c r="AX8" s="12"/>
      <c r="AY8" s="13"/>
      <c r="AZ8" s="14"/>
      <c r="BA8" s="15"/>
      <c r="BB8" s="13"/>
      <c r="BC8" s="13"/>
      <c r="BD8" s="15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3"/>
      <c r="BR8" s="17"/>
      <c r="BS8" s="9"/>
      <c r="BT8" s="9"/>
      <c r="BU8" s="9"/>
      <c r="BV8" s="9"/>
      <c r="BW8" s="9"/>
      <c r="BX8" s="9"/>
      <c r="BY8" s="10"/>
      <c r="BZ8" s="10"/>
      <c r="CA8" s="10"/>
      <c r="CB8" s="10"/>
    </row>
    <row r="9" spans="1:80" s="10" customFormat="1" ht="31.5" customHeight="1">
      <c r="A9" s="37">
        <v>2</v>
      </c>
      <c r="B9" s="227" t="s">
        <v>556</v>
      </c>
      <c r="C9" s="61">
        <v>672</v>
      </c>
      <c r="D9" s="66"/>
      <c r="E9" s="65">
        <f>SUM(සංරචක!W59)</f>
        <v>67</v>
      </c>
      <c r="F9" s="38">
        <f>SUM(සංරචක!W60)</f>
        <v>0</v>
      </c>
      <c r="G9" s="38">
        <f t="shared" ref="G9:G21" si="0">SUM(E9:F9)</f>
        <v>67</v>
      </c>
      <c r="H9" s="38">
        <f>SUM(සංරචක!W48)</f>
        <v>45</v>
      </c>
      <c r="I9" s="38">
        <f>SUM(සංරචක!W49)</f>
        <v>0</v>
      </c>
      <c r="J9" s="38">
        <f>SUM(සංරචක!W50)</f>
        <v>0</v>
      </c>
      <c r="K9" s="38">
        <f>SUM(සංරචක!W51)</f>
        <v>0</v>
      </c>
      <c r="L9" s="38">
        <f>SUM(සංරචක!W52)</f>
        <v>13</v>
      </c>
      <c r="M9" s="38">
        <f>SUM(සංරචක!W53)</f>
        <v>1</v>
      </c>
      <c r="N9" s="38">
        <f>SUM(සංරචක!W54)</f>
        <v>0</v>
      </c>
      <c r="O9" s="38">
        <f>SUM(සංරචක!W55)</f>
        <v>0</v>
      </c>
      <c r="P9" s="38">
        <f>SUM(සංරචක!W56)</f>
        <v>0</v>
      </c>
      <c r="Q9" s="38">
        <f>SUM(සංරචක!W58)</f>
        <v>8</v>
      </c>
      <c r="R9" s="38">
        <f>SUM(සංරචක!W57)</f>
        <v>0</v>
      </c>
      <c r="S9" s="92" t="s">
        <v>150</v>
      </c>
      <c r="T9" s="230">
        <f>SUM(සංරචක!X59)</f>
        <v>84.1</v>
      </c>
      <c r="U9" s="232">
        <f>SUM(සංරචක!X60)</f>
        <v>0</v>
      </c>
      <c r="V9" s="232">
        <f t="shared" ref="V9:V22" si="1">SUM(T9:U9)</f>
        <v>84.1</v>
      </c>
      <c r="W9" s="48">
        <f>SUM(සංරචක!X48)</f>
        <v>58.7</v>
      </c>
      <c r="X9" s="48">
        <f>SUM(සංරචක!X49)</f>
        <v>0</v>
      </c>
      <c r="Y9" s="48">
        <f>SUM(සංරචක!X50)</f>
        <v>0</v>
      </c>
      <c r="Z9" s="48">
        <f>SUM(සංරචක!X51)</f>
        <v>0</v>
      </c>
      <c r="AA9" s="48">
        <f>SUM(සංරචක!X52)</f>
        <v>20.399999999999999</v>
      </c>
      <c r="AB9" s="48">
        <f>SUM(සංරචක!X53)</f>
        <v>1</v>
      </c>
      <c r="AC9" s="48">
        <f>SUM(සංරචක!X54)</f>
        <v>0</v>
      </c>
      <c r="AD9" s="48">
        <f>SUM(සංරචක!X55)</f>
        <v>0</v>
      </c>
      <c r="AE9" s="48">
        <f>SUM(සංරචක!X56)</f>
        <v>0</v>
      </c>
      <c r="AF9" s="48">
        <f>SUM(සංරචක!X58)</f>
        <v>4</v>
      </c>
      <c r="AG9" s="48">
        <f>SUM(සංරචක!X57)</f>
        <v>0</v>
      </c>
      <c r="AH9" s="48" t="s">
        <v>150</v>
      </c>
      <c r="AI9" s="59">
        <f>SUM(රිදීමාලියද්ද!N76)</f>
        <v>34</v>
      </c>
      <c r="AJ9" s="59">
        <f>SUM(රිදීමාලියද්ද!O76)</f>
        <v>33</v>
      </c>
      <c r="AK9" s="59">
        <f>SUM(රිදීමාලියද්ද!P76)</f>
        <v>0</v>
      </c>
      <c r="AL9" s="59">
        <f>SUM(රිදීමාලියද්ද!Q76)</f>
        <v>0</v>
      </c>
      <c r="AM9" s="59">
        <f>SUM(රිදීමාලියද්ද!R76)</f>
        <v>0</v>
      </c>
      <c r="AN9" s="59">
        <f>SUM(රිදීමාලියද්ද!S76)</f>
        <v>0</v>
      </c>
      <c r="AO9" s="59">
        <f>SUM(රිදීමාලියද්ද!T76)</f>
        <v>0</v>
      </c>
      <c r="AP9" s="59">
        <f>SUM(රිදීමාලියද්ද!U76)</f>
        <v>0</v>
      </c>
      <c r="AQ9" s="59">
        <f>SUM(රිදීමාලියද්ද!V76)</f>
        <v>0</v>
      </c>
      <c r="AR9" s="59">
        <f>SUM(රිදීමාලියද්ද!W76)</f>
        <v>0</v>
      </c>
      <c r="AS9" s="63">
        <f>SUM(රිදීමාලියද්ද!L76)/1000000</f>
        <v>0</v>
      </c>
      <c r="AT9" s="39">
        <f>SUM(සංරචක!AJ61)</f>
        <v>0</v>
      </c>
      <c r="AU9" s="43"/>
      <c r="AV9" s="11"/>
      <c r="AW9" s="11"/>
      <c r="AX9" s="30"/>
      <c r="AY9" s="31"/>
      <c r="AZ9" s="32"/>
      <c r="BA9" s="33"/>
      <c r="BB9" s="31"/>
      <c r="BC9" s="31"/>
      <c r="BD9" s="33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3"/>
      <c r="BR9" s="17"/>
      <c r="BS9" s="9"/>
      <c r="BT9" s="9"/>
      <c r="BU9" s="9"/>
      <c r="BV9" s="9"/>
      <c r="BW9" s="9"/>
      <c r="BX9" s="9"/>
    </row>
    <row r="10" spans="1:80" ht="31.5" customHeight="1">
      <c r="A10" s="37">
        <v>3</v>
      </c>
      <c r="B10" s="227" t="s">
        <v>557</v>
      </c>
      <c r="C10" s="61">
        <v>540</v>
      </c>
      <c r="D10" s="66"/>
      <c r="E10" s="65">
        <f>SUM(සංරචක!AO59)</f>
        <v>59</v>
      </c>
      <c r="F10" s="38">
        <f>SUM(සංරචක!AO60)</f>
        <v>0</v>
      </c>
      <c r="G10" s="38">
        <f t="shared" si="0"/>
        <v>59</v>
      </c>
      <c r="H10" s="38">
        <f>SUM(සංරචක!AO48)</f>
        <v>44</v>
      </c>
      <c r="I10" s="38">
        <f>SUM(සංරචක!AO49)</f>
        <v>0</v>
      </c>
      <c r="J10" s="38">
        <f>SUM(සංරචක!AO50)</f>
        <v>0</v>
      </c>
      <c r="K10" s="38">
        <f>SUM(සංරචක!AO51)</f>
        <v>3</v>
      </c>
      <c r="L10" s="38">
        <f>SUM(සංරචක!AO52)</f>
        <v>10</v>
      </c>
      <c r="M10" s="38">
        <f>SUM(සංරචක!AO53)</f>
        <v>0</v>
      </c>
      <c r="N10" s="38">
        <f>SUM(සංරචක!AO54)</f>
        <v>0</v>
      </c>
      <c r="O10" s="38">
        <f>SUM(සංරචක!AO55)</f>
        <v>0</v>
      </c>
      <c r="P10" s="38">
        <f>SUM(සංරචක!AO56)</f>
        <v>0</v>
      </c>
      <c r="Q10" s="38">
        <f>SUM(සංරචක!AO58)</f>
        <v>2</v>
      </c>
      <c r="R10" s="38">
        <f>SUM(සංරචක!AO57)</f>
        <v>0</v>
      </c>
      <c r="S10" s="92" t="s">
        <v>150</v>
      </c>
      <c r="T10" s="230">
        <f>SUM(සංරචක!AP59)</f>
        <v>63.5</v>
      </c>
      <c r="U10" s="232">
        <f>SUM(සංරචක!AP60)</f>
        <v>0</v>
      </c>
      <c r="V10" s="232">
        <f t="shared" si="1"/>
        <v>63.5</v>
      </c>
      <c r="W10" s="48">
        <f>SUM(සංරචක!AP48)</f>
        <v>48.5</v>
      </c>
      <c r="X10" s="48">
        <f>SUM(සංරචක!AP49)</f>
        <v>0</v>
      </c>
      <c r="Y10" s="48">
        <f>SUM(සංරචක!AP50)</f>
        <v>0</v>
      </c>
      <c r="Z10" s="48">
        <f>SUM(සංරචක!AP51)</f>
        <v>3</v>
      </c>
      <c r="AA10" s="48">
        <f>SUM(සංරචක!AP52)</f>
        <v>10.5</v>
      </c>
      <c r="AB10" s="48">
        <f>SUM(සංරචක!AP53)</f>
        <v>0</v>
      </c>
      <c r="AC10" s="48">
        <f>SUM(සංරචක!AP54)</f>
        <v>0</v>
      </c>
      <c r="AD10" s="48">
        <f>SUM(සංරචක!AP55)</f>
        <v>0</v>
      </c>
      <c r="AE10" s="48">
        <f>SUM(සංරචක!AP56)</f>
        <v>0</v>
      </c>
      <c r="AF10" s="48">
        <f>SUM(සංරචක!AP58)</f>
        <v>1.5</v>
      </c>
      <c r="AG10" s="48">
        <f>SUM(සංරචක!AO57)</f>
        <v>0</v>
      </c>
      <c r="AH10" s="48" t="s">
        <v>150</v>
      </c>
      <c r="AI10" s="59">
        <f>SUM(මීගහකිවුල!O68)</f>
        <v>20</v>
      </c>
      <c r="AJ10" s="59">
        <f>SUM(මීගහකිවුල!P68)</f>
        <v>38</v>
      </c>
      <c r="AK10" s="59">
        <f>SUM(මීගහකිවුල!Q68)</f>
        <v>0</v>
      </c>
      <c r="AL10" s="59">
        <f>SUM(මීගහකිවුල!R68)</f>
        <v>0</v>
      </c>
      <c r="AM10" s="59">
        <f>SUM(මීගහකිවුල!S68)</f>
        <v>0</v>
      </c>
      <c r="AN10" s="59">
        <f>SUM(මීගහකිවුල!T68)</f>
        <v>0</v>
      </c>
      <c r="AO10" s="59">
        <f>SUM(මීගහකිවුල!U68)</f>
        <v>0</v>
      </c>
      <c r="AP10" s="59">
        <f>SUM(මීගහකිවුල!V68)</f>
        <v>0</v>
      </c>
      <c r="AQ10" s="59">
        <f>SUM(මීගහකිවුල!W68)</f>
        <v>0</v>
      </c>
      <c r="AR10" s="59">
        <f>SUM(මීගහකිවුල!X68)</f>
        <v>1</v>
      </c>
      <c r="AS10" s="63">
        <f>SUM(මීගහකිවුල!M68)/1000000</f>
        <v>0</v>
      </c>
      <c r="AT10" s="39">
        <f>SUM(සංරචක!BB61)</f>
        <v>0</v>
      </c>
      <c r="AU10" s="43"/>
      <c r="AV10" s="11"/>
      <c r="AW10" s="11"/>
      <c r="AX10" s="12"/>
      <c r="AY10" s="13"/>
      <c r="AZ10" s="14"/>
      <c r="BA10" s="15"/>
      <c r="BB10" s="13"/>
      <c r="BC10" s="13"/>
      <c r="BD10" s="15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3"/>
      <c r="BR10" s="17"/>
      <c r="BS10" s="9"/>
      <c r="BT10" s="9"/>
      <c r="BU10" s="9"/>
      <c r="BV10" s="9"/>
      <c r="BW10" s="9"/>
      <c r="BX10" s="9"/>
      <c r="BY10" s="10"/>
      <c r="BZ10" s="10"/>
      <c r="CA10" s="10"/>
      <c r="CB10" s="10"/>
    </row>
    <row r="11" spans="1:80" ht="31.5" customHeight="1">
      <c r="A11" s="37">
        <v>4</v>
      </c>
      <c r="B11" s="227" t="s">
        <v>558</v>
      </c>
      <c r="C11" s="61">
        <v>297</v>
      </c>
      <c r="D11" s="66"/>
      <c r="E11" s="65">
        <f>SUM(සංරචක!BG59)</f>
        <v>54</v>
      </c>
      <c r="F11" s="38">
        <f>SUM(සංරචක!BG60)</f>
        <v>0</v>
      </c>
      <c r="G11" s="38">
        <f t="shared" si="0"/>
        <v>54</v>
      </c>
      <c r="H11" s="38">
        <f>SUM(සංරචක!BG48)</f>
        <v>44</v>
      </c>
      <c r="I11" s="38">
        <f>SUM(සංරචක!BG49)</f>
        <v>0</v>
      </c>
      <c r="J11" s="38">
        <f>SUM(සංරචක!BG50)</f>
        <v>0</v>
      </c>
      <c r="K11" s="38">
        <f>SUM(සංරචක!BG51)</f>
        <v>1</v>
      </c>
      <c r="L11" s="38">
        <f>SUM(සංරචක!BG52)</f>
        <v>8</v>
      </c>
      <c r="M11" s="38">
        <f>SUM(සංරචක!BG53)</f>
        <v>1</v>
      </c>
      <c r="N11" s="38">
        <f>SUM(සංරචක!BG54)</f>
        <v>0</v>
      </c>
      <c r="O11" s="38">
        <f>SUM(සංරචක!BG55)</f>
        <v>0</v>
      </c>
      <c r="P11" s="38">
        <f>SUM(සංරචක!BG56)</f>
        <v>0</v>
      </c>
      <c r="Q11" s="38">
        <f>SUM(සංරචක!BG58)</f>
        <v>0</v>
      </c>
      <c r="R11" s="38">
        <f>SUM(සංරචක!BG57)</f>
        <v>0</v>
      </c>
      <c r="S11" s="92" t="s">
        <v>150</v>
      </c>
      <c r="T11" s="230">
        <f>SUM(සංරචක!BH59)</f>
        <v>71.5</v>
      </c>
      <c r="U11" s="232">
        <f>SUM(සංරචක!BH60)</f>
        <v>0</v>
      </c>
      <c r="V11" s="232">
        <f t="shared" si="1"/>
        <v>71.5</v>
      </c>
      <c r="W11" s="48">
        <f>SUM(සංරචක!BH48)</f>
        <v>59.5</v>
      </c>
      <c r="X11" s="48">
        <f>SUM(සංරචක!BH49)</f>
        <v>0</v>
      </c>
      <c r="Y11" s="48">
        <f>SUM(සංරචක!BH50)</f>
        <v>0</v>
      </c>
      <c r="Z11" s="48">
        <f>SUM(සංරචක!BH51)</f>
        <v>1</v>
      </c>
      <c r="AA11" s="48">
        <f>SUM(සංරචක!BH52)</f>
        <v>10</v>
      </c>
      <c r="AB11" s="48">
        <f>SUM(සංරචක!BH53)</f>
        <v>1</v>
      </c>
      <c r="AC11" s="48">
        <f>SUM(සංරචක!BH54)</f>
        <v>0</v>
      </c>
      <c r="AD11" s="48">
        <f>SUM(සංරචක!BH55)</f>
        <v>0</v>
      </c>
      <c r="AE11" s="48">
        <f>SUM(සංරචක!BH56)</f>
        <v>0</v>
      </c>
      <c r="AF11" s="48">
        <f>SUM(සංරචක!BH58)</f>
        <v>0</v>
      </c>
      <c r="AG11" s="48">
        <f>SUM(සංරචක!BH57)</f>
        <v>0</v>
      </c>
      <c r="AH11" s="48" t="s">
        <v>150</v>
      </c>
      <c r="AI11" s="59">
        <f>SUM(කන්දකැටිය!O63)</f>
        <v>10</v>
      </c>
      <c r="AJ11" s="59">
        <f>SUM(කන්දකැටිය!P63)</f>
        <v>39</v>
      </c>
      <c r="AK11" s="59">
        <f>SUM(කන්දකැටිය!Q63)</f>
        <v>0</v>
      </c>
      <c r="AL11" s="59">
        <f>SUM(කන්දකැටිය!R63)</f>
        <v>0</v>
      </c>
      <c r="AM11" s="59">
        <f>SUM(කන්දකැටිය!S63)</f>
        <v>0</v>
      </c>
      <c r="AN11" s="59">
        <f>SUM(කන්දකැටිය!T63)</f>
        <v>2</v>
      </c>
      <c r="AO11" s="59">
        <f>SUM(කන්දකැටිය!U63)</f>
        <v>1</v>
      </c>
      <c r="AP11" s="59">
        <f>SUM(කන්දකැටිය!V63)</f>
        <v>0</v>
      </c>
      <c r="AQ11" s="59">
        <f>SUM(කන්දකැටිය!W63)</f>
        <v>0</v>
      </c>
      <c r="AR11" s="59">
        <f>SUM(කන්දකැටිය!X63)</f>
        <v>2</v>
      </c>
      <c r="AS11" s="63">
        <f>SUM(කන්දකැටිය!M63)/1000000</f>
        <v>0</v>
      </c>
      <c r="AT11" s="39">
        <f>SUM(සංරචක!BT61)</f>
        <v>0</v>
      </c>
      <c r="AU11" s="43"/>
      <c r="AV11" s="11"/>
      <c r="AW11" s="11"/>
      <c r="AX11" s="12"/>
      <c r="AY11" s="13"/>
      <c r="AZ11" s="14"/>
      <c r="BA11" s="15"/>
      <c r="BB11" s="13"/>
      <c r="BC11" s="13"/>
      <c r="BD11" s="15"/>
      <c r="BE11" s="16"/>
      <c r="BF11" s="16"/>
      <c r="BG11" s="16"/>
      <c r="BH11" s="9"/>
      <c r="BI11" s="16"/>
      <c r="BJ11" s="16"/>
      <c r="BK11" s="16"/>
      <c r="BL11" s="16"/>
      <c r="BM11" s="16"/>
      <c r="BN11" s="16"/>
      <c r="BO11" s="16"/>
      <c r="BP11" s="16"/>
      <c r="BQ11" s="13"/>
      <c r="BR11" s="17"/>
      <c r="BS11" s="9"/>
      <c r="BT11" s="9"/>
      <c r="BU11" s="9"/>
      <c r="BV11" s="9"/>
      <c r="BW11" s="9"/>
      <c r="BX11" s="9"/>
      <c r="BY11" s="10"/>
      <c r="BZ11" s="10"/>
      <c r="CA11" s="10"/>
      <c r="CB11" s="10"/>
    </row>
    <row r="12" spans="1:80" ht="31.5" customHeight="1">
      <c r="A12" s="37">
        <v>5</v>
      </c>
      <c r="B12" s="227" t="s">
        <v>559</v>
      </c>
      <c r="C12" s="61">
        <v>355</v>
      </c>
      <c r="D12" s="66"/>
      <c r="E12" s="65">
        <f>SUM(සංරචක!BY59)</f>
        <v>78</v>
      </c>
      <c r="F12" s="38">
        <f>SUM(සංරචක!BY60)</f>
        <v>0</v>
      </c>
      <c r="G12" s="38">
        <f t="shared" si="0"/>
        <v>78</v>
      </c>
      <c r="H12" s="38">
        <f>SUM(සංරචක!BY48)</f>
        <v>46</v>
      </c>
      <c r="I12" s="38">
        <f>SUM(සංරචක!BY49)</f>
        <v>0</v>
      </c>
      <c r="J12" s="38">
        <f>SUM(සංරචක!BY50)</f>
        <v>0</v>
      </c>
      <c r="K12" s="38">
        <f>SUM(සංරචක!BY51)</f>
        <v>2</v>
      </c>
      <c r="L12" s="38">
        <f>SUM(සංරචක!BY52)</f>
        <v>15</v>
      </c>
      <c r="M12" s="38">
        <f>SUM(සංරචක!BY53)</f>
        <v>0</v>
      </c>
      <c r="N12" s="38">
        <f>SUM(සංරචක!BY54)</f>
        <v>0</v>
      </c>
      <c r="O12" s="38">
        <f>SUM(සංරචක!BY55)</f>
        <v>0</v>
      </c>
      <c r="P12" s="38">
        <f>SUM(සංරචක!BY56)</f>
        <v>0</v>
      </c>
      <c r="Q12" s="38">
        <f>SUM(සංරචක!BY58)</f>
        <v>15</v>
      </c>
      <c r="R12" s="38">
        <f>SUM(සංරචක!BY57)</f>
        <v>0</v>
      </c>
      <c r="S12" s="92" t="s">
        <v>150</v>
      </c>
      <c r="T12" s="230">
        <f>SUM(සංරචක!BZ59)</f>
        <v>64.3</v>
      </c>
      <c r="U12" s="232">
        <f>SUM(සංරචක!BZ60)</f>
        <v>0</v>
      </c>
      <c r="V12" s="232">
        <f t="shared" si="1"/>
        <v>64.3</v>
      </c>
      <c r="W12" s="48">
        <f>SUM(සංරචක!BZ48)</f>
        <v>44</v>
      </c>
      <c r="X12" s="48">
        <f>SUM(සංරචක!BZ49)</f>
        <v>0</v>
      </c>
      <c r="Y12" s="48">
        <f>SUM(සංරචක!BZ50)</f>
        <v>0</v>
      </c>
      <c r="Z12" s="48">
        <f>SUM(සංරචක!BZ51)</f>
        <v>1</v>
      </c>
      <c r="AA12" s="48">
        <f>SUM(සංරචක!BZ52)</f>
        <v>10.8</v>
      </c>
      <c r="AB12" s="48">
        <f>SUM(සංරචක!BZ53)</f>
        <v>0</v>
      </c>
      <c r="AC12" s="48">
        <f>SUM(සංරචක!BZ54)</f>
        <v>0</v>
      </c>
      <c r="AD12" s="48">
        <f>SUM(සංරචක!BZ55)</f>
        <v>0</v>
      </c>
      <c r="AE12" s="48">
        <f>SUM(සංරචක!BZ56)</f>
        <v>0</v>
      </c>
      <c r="AF12" s="48">
        <f>SUM(සංරචක!BZ58)</f>
        <v>8.5</v>
      </c>
      <c r="AG12" s="48">
        <f>SUM(සංරචක!BZ57)</f>
        <v>0</v>
      </c>
      <c r="AH12" s="48" t="s">
        <v>150</v>
      </c>
      <c r="AI12" s="59">
        <f>SUM(සොරණාතොට!O87)</f>
        <v>37</v>
      </c>
      <c r="AJ12" s="59">
        <f>SUM(සොරණාතොට!P87)</f>
        <v>20</v>
      </c>
      <c r="AK12" s="59">
        <f>SUM(සොරණාතොට!Q87)</f>
        <v>0</v>
      </c>
      <c r="AL12" s="59">
        <f>SUM(සොරණාතොට!R87)</f>
        <v>8</v>
      </c>
      <c r="AM12" s="59">
        <f>SUM(සොරණාතොට!S87)</f>
        <v>13</v>
      </c>
      <c r="AN12" s="59">
        <f>SUM(සොරණාතොට!T87)</f>
        <v>0</v>
      </c>
      <c r="AO12" s="59">
        <f>SUM(සොරණාතොට!U87)</f>
        <v>0</v>
      </c>
      <c r="AP12" s="59">
        <f>SUM(සොරණාතොට!V87)</f>
        <v>0</v>
      </c>
      <c r="AQ12" s="59">
        <f>SUM(සොරණාතොට!W87)</f>
        <v>0</v>
      </c>
      <c r="AR12" s="59">
        <f>SUM(සොරණාතොට!X87)</f>
        <v>0</v>
      </c>
      <c r="AS12" s="63">
        <f>SUM(සොරණාතොට!M87)/1000000</f>
        <v>0</v>
      </c>
      <c r="AT12" s="39">
        <f>SUM(සංරචක!CL61)</f>
        <v>1089</v>
      </c>
      <c r="AU12" s="43"/>
      <c r="AV12" s="11"/>
      <c r="AW12" s="11"/>
      <c r="AX12" s="12"/>
      <c r="AY12" s="13"/>
      <c r="AZ12" s="14"/>
      <c r="BA12" s="15"/>
      <c r="BB12" s="13"/>
      <c r="BC12" s="13"/>
      <c r="BD12" s="15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3"/>
      <c r="BR12" s="17"/>
      <c r="BS12" s="9"/>
      <c r="BT12" s="9"/>
      <c r="BU12" s="9"/>
      <c r="BV12" s="9"/>
      <c r="BW12" s="9"/>
      <c r="BX12" s="9"/>
      <c r="BY12" s="10"/>
      <c r="BZ12" s="10"/>
      <c r="CA12" s="10"/>
      <c r="CB12" s="10"/>
    </row>
    <row r="13" spans="1:80" ht="31.5" customHeight="1">
      <c r="A13" s="37">
        <v>6</v>
      </c>
      <c r="B13" s="227" t="s">
        <v>560</v>
      </c>
      <c r="C13" s="61">
        <v>853</v>
      </c>
      <c r="D13" s="66"/>
      <c r="E13" s="65">
        <f>SUM(සංරචක!CQ59)</f>
        <v>143</v>
      </c>
      <c r="F13" s="38">
        <f>SUM(සංරචක!CQ60)</f>
        <v>111</v>
      </c>
      <c r="G13" s="38">
        <f t="shared" si="0"/>
        <v>254</v>
      </c>
      <c r="H13" s="38">
        <f>SUM(සංරචක!CQ48)</f>
        <v>62</v>
      </c>
      <c r="I13" s="38">
        <f>SUM(සංරචක!CQ49)</f>
        <v>39</v>
      </c>
      <c r="J13" s="38">
        <f>SUM(සංරචක!CQ50)</f>
        <v>1</v>
      </c>
      <c r="K13" s="38">
        <f>SUM(සංරචක!CQ51)</f>
        <v>21</v>
      </c>
      <c r="L13" s="38">
        <f>SUM(සංරචක!CQ52)</f>
        <v>23</v>
      </c>
      <c r="M13" s="38">
        <f>SUM(සංරචක!CQ53)</f>
        <v>1</v>
      </c>
      <c r="N13" s="38">
        <f>SUM(සංරචක!CQ54)</f>
        <v>0</v>
      </c>
      <c r="O13" s="38">
        <f>SUM(සංරචක!CQ55)</f>
        <v>2</v>
      </c>
      <c r="P13" s="38">
        <f>SUM(සංරචක!CQ56)</f>
        <v>0</v>
      </c>
      <c r="Q13" s="38">
        <f>SUM(සංරචක!CQ58)</f>
        <v>33</v>
      </c>
      <c r="R13" s="38">
        <f>SUM(සංරචක!CQ57)</f>
        <v>72</v>
      </c>
      <c r="S13" s="92" t="s">
        <v>150</v>
      </c>
      <c r="T13" s="230">
        <f>SUM(සංරචක!CR59)</f>
        <v>90.75</v>
      </c>
      <c r="U13" s="232">
        <f>SUM(සංරචක!CR60)</f>
        <v>22.770000000000003</v>
      </c>
      <c r="V13" s="232">
        <f t="shared" si="1"/>
        <v>113.52000000000001</v>
      </c>
      <c r="W13" s="48">
        <f>SUM(සංරචක!CR48)</f>
        <v>53.25</v>
      </c>
      <c r="X13" s="48">
        <f>SUM(සංරචක!CR49)</f>
        <v>1.17</v>
      </c>
      <c r="Y13" s="48">
        <f>SUM(සංරචක!CR50)</f>
        <v>0.1</v>
      </c>
      <c r="Z13" s="48">
        <f>SUM(සංරචක!CR51)</f>
        <v>13.1</v>
      </c>
      <c r="AA13" s="48">
        <f>SUM(සංරචක!CR52)</f>
        <v>13</v>
      </c>
      <c r="AB13" s="48">
        <f>SUM(සංරචක!CR53)</f>
        <v>1</v>
      </c>
      <c r="AC13" s="48">
        <f>SUM(සංරචක!CR54)</f>
        <v>0</v>
      </c>
      <c r="AD13" s="48">
        <f>SUM(සංරචක!CR55)</f>
        <v>1</v>
      </c>
      <c r="AE13" s="48">
        <f>SUM(සංරචක!CR56)</f>
        <v>0</v>
      </c>
      <c r="AF13" s="48">
        <f>SUM(සංරචක!CR58)</f>
        <v>9.3000000000000007</v>
      </c>
      <c r="AG13" s="48">
        <f>SUM(සංරචක!CR57)</f>
        <v>21.6</v>
      </c>
      <c r="AH13" s="48" t="s">
        <v>150</v>
      </c>
      <c r="AI13" s="59">
        <f>SUM(පස්සර!O264)</f>
        <v>194</v>
      </c>
      <c r="AJ13" s="59">
        <f>SUM(පස්සර!P264)</f>
        <v>29</v>
      </c>
      <c r="AK13" s="59">
        <f>SUM(පස්සර!Q264)</f>
        <v>7</v>
      </c>
      <c r="AL13" s="59">
        <f>SUM(පස්සර!R264)</f>
        <v>16</v>
      </c>
      <c r="AM13" s="59">
        <f>SUM(පස්සර!S264)</f>
        <v>6</v>
      </c>
      <c r="AN13" s="59">
        <f>SUM(පස්සර!T264)</f>
        <v>0</v>
      </c>
      <c r="AO13" s="59">
        <f>SUM(පස්සර!U264)</f>
        <v>0</v>
      </c>
      <c r="AP13" s="59">
        <f>SUM(පස්සර!V264)</f>
        <v>0</v>
      </c>
      <c r="AQ13" s="59">
        <f>SUM(පස්සර!W264)</f>
        <v>0</v>
      </c>
      <c r="AR13" s="59">
        <f>SUM(පස්සර!X264)</f>
        <v>2</v>
      </c>
      <c r="AS13" s="63">
        <f>SUM(පස්සර!M264)/1000000</f>
        <v>0</v>
      </c>
      <c r="AT13" s="39">
        <f>SUM(සංරචක!DD61)</f>
        <v>1291</v>
      </c>
      <c r="AU13" s="43"/>
      <c r="AV13" s="11"/>
      <c r="AW13" s="11"/>
      <c r="AX13" s="12"/>
      <c r="AY13" s="13"/>
      <c r="AZ13" s="14"/>
      <c r="BA13" s="15"/>
      <c r="BB13" s="13"/>
      <c r="BC13" s="13"/>
      <c r="BD13" s="15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3"/>
      <c r="BR13" s="17"/>
      <c r="BS13" s="9"/>
      <c r="BT13" s="9"/>
      <c r="BU13" s="9"/>
      <c r="BV13" s="9"/>
      <c r="BW13" s="9"/>
      <c r="BX13" s="9"/>
      <c r="BY13" s="10"/>
      <c r="BZ13" s="10"/>
      <c r="CA13" s="10"/>
      <c r="CB13" s="10"/>
    </row>
    <row r="14" spans="1:80" ht="31.5" customHeight="1">
      <c r="A14" s="37">
        <v>7</v>
      </c>
      <c r="B14" s="227" t="s">
        <v>561</v>
      </c>
      <c r="C14" s="61">
        <v>1105</v>
      </c>
      <c r="D14" s="66"/>
      <c r="E14" s="65">
        <f>SUM(සංරචක!DI59)</f>
        <v>102</v>
      </c>
      <c r="F14" s="38">
        <f>SUM(සංරචක!DI60)</f>
        <v>100</v>
      </c>
      <c r="G14" s="38">
        <f t="shared" si="0"/>
        <v>202</v>
      </c>
      <c r="H14" s="38">
        <f>SUM(සංරචක!DI48)</f>
        <v>43</v>
      </c>
      <c r="I14" s="38">
        <f>SUM(සංරචක!DI49)</f>
        <v>39</v>
      </c>
      <c r="J14" s="38">
        <f>SUM(සංරචක!DI50)</f>
        <v>1</v>
      </c>
      <c r="K14" s="38">
        <f>SUM(සංරචක!DI51)</f>
        <v>12</v>
      </c>
      <c r="L14" s="38">
        <f>SUM(සංරචක!DI52)</f>
        <v>18</v>
      </c>
      <c r="M14" s="38">
        <f>SUM(සංරචක!DI53)</f>
        <v>1</v>
      </c>
      <c r="N14" s="38">
        <f>SUM(සංරචක!DI54)</f>
        <v>0</v>
      </c>
      <c r="O14" s="38">
        <f>SUM(සංරචක!DI55)</f>
        <v>1</v>
      </c>
      <c r="P14" s="38">
        <f>SUM(සංරචක!DI56)</f>
        <v>0</v>
      </c>
      <c r="Q14" s="38">
        <f>SUM(සංරචක!DI58)</f>
        <v>26</v>
      </c>
      <c r="R14" s="38">
        <f>SUM(සංරචක!DI57)</f>
        <v>61</v>
      </c>
      <c r="S14" s="92" t="s">
        <v>150</v>
      </c>
      <c r="T14" s="230">
        <f>SUM(සංරචක!DJ59)</f>
        <v>61.15</v>
      </c>
      <c r="U14" s="232">
        <f>SUM(සංරචක!DJ60)</f>
        <v>19.47</v>
      </c>
      <c r="V14" s="232">
        <f t="shared" si="1"/>
        <v>80.62</v>
      </c>
      <c r="W14" s="48">
        <f>SUM(සංරචක!DJ48)</f>
        <v>30.75</v>
      </c>
      <c r="X14" s="48">
        <f>SUM(සංරචක!DJ49)</f>
        <v>1.17</v>
      </c>
      <c r="Y14" s="48">
        <f>SUM(සංරචක!DJ50)</f>
        <v>0.1</v>
      </c>
      <c r="Z14" s="48">
        <f>SUM(සංරචක!DJ51)</f>
        <v>8.5</v>
      </c>
      <c r="AA14" s="48">
        <f>SUM(සංරචක!DJ52)</f>
        <v>12</v>
      </c>
      <c r="AB14" s="48">
        <f>SUM(සංරචක!DJ53)</f>
        <v>1</v>
      </c>
      <c r="AC14" s="48">
        <f>SUM(සංරචක!DJ54)</f>
        <v>0</v>
      </c>
      <c r="AD14" s="48">
        <f>SUM(සංරචක!DJ55)</f>
        <v>1</v>
      </c>
      <c r="AE14" s="48">
        <f>SUM(සංරචක!DJ56)</f>
        <v>0</v>
      </c>
      <c r="AF14" s="48">
        <f>SUM(සංරචක!DJ58)</f>
        <v>7.8</v>
      </c>
      <c r="AG14" s="48">
        <f>SUM(සංරචක!DJ57)</f>
        <v>18.3</v>
      </c>
      <c r="AH14" s="48" t="s">
        <v>150</v>
      </c>
      <c r="AI14" s="59">
        <f>SUM(ලුණුගල!O211)</f>
        <v>179</v>
      </c>
      <c r="AJ14" s="59">
        <f>SUM(ලුණුගල!P211)</f>
        <v>23</v>
      </c>
      <c r="AK14" s="59">
        <f>SUM(ලුණුගල!Q211)</f>
        <v>0</v>
      </c>
      <c r="AL14" s="59">
        <f>SUM(ලුණුගල!R211)</f>
        <v>0</v>
      </c>
      <c r="AM14" s="59">
        <f>SUM(ලුණුගල!S211)</f>
        <v>0</v>
      </c>
      <c r="AN14" s="59">
        <f>SUM(ලුණුගල!T211)</f>
        <v>0</v>
      </c>
      <c r="AO14" s="59">
        <f>SUM(ලුණුගල!U211)</f>
        <v>0</v>
      </c>
      <c r="AP14" s="59">
        <f>SUM(ලුණුගල!V211)</f>
        <v>0</v>
      </c>
      <c r="AQ14" s="59">
        <f>SUM(ලුණුගල!W211)</f>
        <v>0</v>
      </c>
      <c r="AR14" s="59">
        <f>SUM(ලුණුගල!X211)</f>
        <v>0</v>
      </c>
      <c r="AS14" s="63">
        <f>SUM(ලුණුගල!M211)/1000000</f>
        <v>0</v>
      </c>
      <c r="AT14" s="39">
        <f>SUM(සංරචක!DV61)</f>
        <v>0</v>
      </c>
      <c r="AU14" s="43"/>
      <c r="AV14" s="11"/>
      <c r="AW14" s="11"/>
      <c r="AX14" s="12"/>
      <c r="AY14" s="13"/>
      <c r="AZ14" s="14"/>
      <c r="BA14" s="15"/>
      <c r="BB14" s="13"/>
      <c r="BC14" s="13"/>
      <c r="BD14" s="15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3"/>
      <c r="BR14" s="17"/>
      <c r="BS14" s="9"/>
      <c r="BT14" s="9"/>
      <c r="BU14" s="9"/>
      <c r="BV14" s="9"/>
      <c r="BW14" s="9"/>
      <c r="BX14" s="9"/>
      <c r="BY14" s="10"/>
      <c r="BZ14" s="10"/>
      <c r="CA14" s="10"/>
      <c r="CB14" s="10"/>
    </row>
    <row r="15" spans="1:80" ht="31.5" customHeight="1">
      <c r="A15" s="37">
        <v>8</v>
      </c>
      <c r="B15" s="227" t="s">
        <v>562</v>
      </c>
      <c r="C15" s="61">
        <v>569</v>
      </c>
      <c r="D15" s="66"/>
      <c r="E15" s="65">
        <f>SUM(සංරචක!EA59)</f>
        <v>309</v>
      </c>
      <c r="F15" s="38">
        <f>SUM(සංරචක!EA60)</f>
        <v>0</v>
      </c>
      <c r="G15" s="38">
        <f t="shared" si="0"/>
        <v>309</v>
      </c>
      <c r="H15" s="38">
        <f>SUM(සංරචක!EA48)</f>
        <v>201</v>
      </c>
      <c r="I15" s="38">
        <f>SUM(සංරචක!EA49)</f>
        <v>0</v>
      </c>
      <c r="J15" s="38">
        <f>SUM(සංරචක!EA50)</f>
        <v>15</v>
      </c>
      <c r="K15" s="38">
        <f>SUM(සංරචක!EA51)</f>
        <v>18</v>
      </c>
      <c r="L15" s="38">
        <f>SUM(සංරචක!EA52)</f>
        <v>0</v>
      </c>
      <c r="M15" s="38">
        <f>SUM(සංරචක!EA53)</f>
        <v>3</v>
      </c>
      <c r="N15" s="38">
        <f>SUM(සංරචක!EA54)</f>
        <v>0</v>
      </c>
      <c r="O15" s="38">
        <f>SUM(සංරචක!EA55)</f>
        <v>2</v>
      </c>
      <c r="P15" s="38">
        <f>SUM(සංරචක!EA56)</f>
        <v>0</v>
      </c>
      <c r="Q15" s="38">
        <f>SUM(සංරචක!EA58)</f>
        <v>70</v>
      </c>
      <c r="R15" s="38">
        <f>SUM(සංරචක!EA57)</f>
        <v>0</v>
      </c>
      <c r="S15" s="92" t="s">
        <v>150</v>
      </c>
      <c r="T15" s="230">
        <f>SUM(සංරචක!EB59)</f>
        <v>169.9</v>
      </c>
      <c r="U15" s="232">
        <f>SUM(සංරචක!EB60)</f>
        <v>0</v>
      </c>
      <c r="V15" s="232">
        <f t="shared" si="1"/>
        <v>169.9</v>
      </c>
      <c r="W15" s="48">
        <f>SUM(සංරචක!EB48)</f>
        <v>122.5</v>
      </c>
      <c r="X15" s="48">
        <f>SUM(සංරචක!EB49)</f>
        <v>0</v>
      </c>
      <c r="Y15" s="48">
        <f>SUM(සංරචක!EB50)</f>
        <v>1.9</v>
      </c>
      <c r="Z15" s="48">
        <f>SUM(සංරචක!EB51)</f>
        <v>10.6</v>
      </c>
      <c r="AA15" s="48">
        <f>SUM(සංරචක!EB52)</f>
        <v>0</v>
      </c>
      <c r="AB15" s="48">
        <f>SUM(සංරචක!EB53)</f>
        <v>3</v>
      </c>
      <c r="AC15" s="48">
        <f>SUM(සංරචක!EB54)</f>
        <v>0</v>
      </c>
      <c r="AD15" s="48">
        <f>SUM(සංරචක!EB55)</f>
        <v>10.5</v>
      </c>
      <c r="AE15" s="48">
        <f>SUM(සංරචක!EB56)</f>
        <v>0</v>
      </c>
      <c r="AF15" s="48">
        <f>SUM(සංරචක!EB58)</f>
        <v>21.4</v>
      </c>
      <c r="AG15" s="48">
        <f>SUM(සංරචක!EB57)</f>
        <v>0</v>
      </c>
      <c r="AH15" s="48" t="s">
        <v>150</v>
      </c>
      <c r="AI15" s="59">
        <f>SUM(බදුල්ල!O318)</f>
        <v>204</v>
      </c>
      <c r="AJ15" s="59">
        <f>SUM(බදුල්ල!P318)</f>
        <v>62</v>
      </c>
      <c r="AK15" s="59">
        <f>SUM(බදුල්ල!Q318)</f>
        <v>0</v>
      </c>
      <c r="AL15" s="59">
        <f>SUM(බදුල්ල!R318)</f>
        <v>0</v>
      </c>
      <c r="AM15" s="59">
        <f>SUM(බදුල්ල!S318)</f>
        <v>11</v>
      </c>
      <c r="AN15" s="59">
        <f>SUM(බදුල්ල!T318)</f>
        <v>0</v>
      </c>
      <c r="AO15" s="59">
        <f>SUM(බදුල්ල!U318)</f>
        <v>7</v>
      </c>
      <c r="AP15" s="59">
        <f>SUM(බදුල්ල!V318)</f>
        <v>0</v>
      </c>
      <c r="AQ15" s="59">
        <f>SUM(බදුල්ල!W318)</f>
        <v>0</v>
      </c>
      <c r="AR15" s="59">
        <f>SUM(බදුල්ල!X318)</f>
        <v>25</v>
      </c>
      <c r="AS15" s="63">
        <f>SUM(බදුල්ල!M318)/1000000</f>
        <v>0</v>
      </c>
      <c r="AT15" s="39">
        <f>SUM(සංරචක!EN61)</f>
        <v>0</v>
      </c>
      <c r="AU15" s="43"/>
      <c r="AV15" s="11"/>
      <c r="AW15" s="11"/>
      <c r="AX15" s="12"/>
      <c r="AY15" s="13"/>
      <c r="AZ15" s="14"/>
      <c r="BA15" s="15"/>
      <c r="BB15" s="13"/>
      <c r="BC15" s="13"/>
      <c r="BD15" s="15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3"/>
      <c r="BR15" s="17"/>
      <c r="BS15" s="9"/>
      <c r="BT15" s="9"/>
      <c r="BU15" s="9"/>
      <c r="BV15" s="9"/>
      <c r="BW15" s="9"/>
      <c r="BX15" s="9"/>
      <c r="BY15" s="10"/>
      <c r="BZ15" s="10"/>
      <c r="CA15" s="10"/>
      <c r="CB15" s="10"/>
    </row>
    <row r="16" spans="1:80" ht="31.5" customHeight="1">
      <c r="A16" s="37">
        <v>9</v>
      </c>
      <c r="B16" s="227" t="s">
        <v>563</v>
      </c>
      <c r="C16" s="61"/>
      <c r="D16" s="66"/>
      <c r="E16" s="65">
        <f>SUM(සංරචක!ES59)</f>
        <v>246</v>
      </c>
      <c r="F16" s="38">
        <f>SUM(සංරචක!ES60)</f>
        <v>0</v>
      </c>
      <c r="G16" s="38">
        <f t="shared" si="0"/>
        <v>246</v>
      </c>
      <c r="H16" s="38">
        <f>SUM(සංරචක!ES48)</f>
        <v>151</v>
      </c>
      <c r="I16" s="38">
        <f>SUM(සංරචක!ES49)</f>
        <v>0</v>
      </c>
      <c r="J16" s="38">
        <f>SUM(සංරචක!ES50)</f>
        <v>14</v>
      </c>
      <c r="K16" s="38">
        <f>SUM(සංරචක!ES51)</f>
        <v>8</v>
      </c>
      <c r="L16" s="38">
        <f>SUM(සංරචක!ES52)</f>
        <v>10</v>
      </c>
      <c r="M16" s="38">
        <f>SUM(සංරචක!ES53)</f>
        <v>5</v>
      </c>
      <c r="N16" s="38">
        <f>SUM(සංරචක!ES54)</f>
        <v>0</v>
      </c>
      <c r="O16" s="38">
        <f>SUM(සංරචක!ES55)</f>
        <v>0</v>
      </c>
      <c r="P16" s="38">
        <f>SUM(සංරචක!ES56)</f>
        <v>2</v>
      </c>
      <c r="Q16" s="38">
        <f>SUM(සංරචක!ES58)</f>
        <v>56</v>
      </c>
      <c r="R16" s="38">
        <f>SUM(සංරචක!ES57)</f>
        <v>0</v>
      </c>
      <c r="S16" s="92" t="s">
        <v>150</v>
      </c>
      <c r="T16" s="230">
        <f>SUM(සංරචක!ET59)</f>
        <v>184.04999999999998</v>
      </c>
      <c r="U16" s="232">
        <f>SUM(සංරචක!ET60)</f>
        <v>0</v>
      </c>
      <c r="V16" s="232">
        <f t="shared" si="1"/>
        <v>184.04999999999998</v>
      </c>
      <c r="W16" s="48">
        <f>SUM(සංරචක!ET48)</f>
        <v>129.55000000000001</v>
      </c>
      <c r="X16" s="48">
        <f>SUM(සංරචක!ET49)</f>
        <v>0</v>
      </c>
      <c r="Y16" s="48">
        <f>SUM(සංරචක!ET50)</f>
        <v>4.0999999999999996</v>
      </c>
      <c r="Z16" s="48">
        <f>SUM(සංරචක!ET51)</f>
        <v>6.5</v>
      </c>
      <c r="AA16" s="48">
        <f>SUM(සංරචක!ET52)</f>
        <v>16</v>
      </c>
      <c r="AB16" s="48">
        <f>SUM(සංරචක!ET53)</f>
        <v>2.5</v>
      </c>
      <c r="AC16" s="48">
        <f>SUM(සංරචක!ET54)</f>
        <v>0</v>
      </c>
      <c r="AD16" s="48">
        <f>SUM(සංරචක!ET55)</f>
        <v>0</v>
      </c>
      <c r="AE16" s="48">
        <f>SUM(සංරචක!ET56)</f>
        <v>1.2</v>
      </c>
      <c r="AF16" s="48">
        <f>SUM(සංරචක!ET58)</f>
        <v>24.2</v>
      </c>
      <c r="AG16" s="48">
        <f>SUM(සංරචක!ET57)</f>
        <v>0</v>
      </c>
      <c r="AH16" s="48" t="s">
        <v>150</v>
      </c>
      <c r="AI16" s="59">
        <f>SUM(හාලිඇල!O255)</f>
        <v>198</v>
      </c>
      <c r="AJ16" s="59">
        <f>SUM(හාලිඇල!P255)</f>
        <v>38</v>
      </c>
      <c r="AK16" s="59">
        <f>SUM(හාලිඇල!Q255)</f>
        <v>0</v>
      </c>
      <c r="AL16" s="59">
        <f>SUM(හාලිඇල!R255)</f>
        <v>0</v>
      </c>
      <c r="AM16" s="59">
        <f>SUM(හාලිඇල!S255)</f>
        <v>0</v>
      </c>
      <c r="AN16" s="59">
        <f>SUM(හාලිඇල!T255)</f>
        <v>0</v>
      </c>
      <c r="AO16" s="59">
        <f>SUM(හාලිඇල!U255)</f>
        <v>0</v>
      </c>
      <c r="AP16" s="59">
        <f>SUM(හාලිඇල!V255)</f>
        <v>3</v>
      </c>
      <c r="AQ16" s="59">
        <f>SUM(හාලිඇල!W255)</f>
        <v>0</v>
      </c>
      <c r="AR16" s="59">
        <f>SUM(හාලිඇල!X255)</f>
        <v>7</v>
      </c>
      <c r="AS16" s="63">
        <f>SUM(හාලිඇල!M255)/1000000</f>
        <v>0</v>
      </c>
      <c r="AT16" s="39">
        <f>SUM(සංරචක!FF61)</f>
        <v>0</v>
      </c>
      <c r="AU16" s="43"/>
      <c r="AV16" s="11"/>
      <c r="AW16" s="11"/>
      <c r="AX16" s="12"/>
      <c r="AY16" s="13"/>
      <c r="AZ16" s="14"/>
      <c r="BA16" s="15"/>
      <c r="BB16" s="13"/>
      <c r="BC16" s="13"/>
      <c r="BD16" s="15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3"/>
      <c r="BR16" s="17"/>
      <c r="BS16" s="9"/>
      <c r="BT16" s="9"/>
      <c r="BU16" s="9"/>
      <c r="BV16" s="9"/>
      <c r="BW16" s="9"/>
      <c r="BX16" s="9"/>
      <c r="BY16" s="10"/>
      <c r="BZ16" s="10"/>
      <c r="CA16" s="10"/>
      <c r="CB16" s="10"/>
    </row>
    <row r="17" spans="1:80" ht="31.5" customHeight="1">
      <c r="A17" s="37">
        <v>10</v>
      </c>
      <c r="B17" s="227" t="s">
        <v>564</v>
      </c>
      <c r="C17" s="61"/>
      <c r="D17" s="66"/>
      <c r="E17" s="65">
        <f>SUM(සංරචක!FK59)</f>
        <v>176</v>
      </c>
      <c r="F17" s="38">
        <f>SUM(සංරචක!FK60)</f>
        <v>131</v>
      </c>
      <c r="G17" s="38">
        <f t="shared" si="0"/>
        <v>307</v>
      </c>
      <c r="H17" s="38">
        <f>SUM(සංරචක!FK48)</f>
        <v>131</v>
      </c>
      <c r="I17" s="38">
        <f>SUM(සංරචක!FK49)</f>
        <v>30</v>
      </c>
      <c r="J17" s="38">
        <f>SUM(සංරචක!FK50)</f>
        <v>6</v>
      </c>
      <c r="K17" s="38">
        <f>SUM(සංරචක!FK51)</f>
        <v>4</v>
      </c>
      <c r="L17" s="38">
        <f>SUM(සංරචක!FK52)</f>
        <v>16</v>
      </c>
      <c r="M17" s="38">
        <f>SUM(සංරචක!FK53)</f>
        <v>1</v>
      </c>
      <c r="N17" s="38">
        <f>SUM(සංරචක!FK54)</f>
        <v>0</v>
      </c>
      <c r="O17" s="38">
        <f>SUM(සංරචක!FK55)</f>
        <v>0</v>
      </c>
      <c r="P17" s="38">
        <f>SUM(සංරචක!FK56)</f>
        <v>1</v>
      </c>
      <c r="Q17" s="38">
        <f>SUM(සංරචක!FK58)</f>
        <v>17</v>
      </c>
      <c r="R17" s="38">
        <f>SUM(සංරචක!FK57)</f>
        <v>101</v>
      </c>
      <c r="S17" s="92" t="s">
        <v>150</v>
      </c>
      <c r="T17" s="230">
        <f>SUM(සංරචක!FL59)</f>
        <v>156.22499999999999</v>
      </c>
      <c r="U17" s="232">
        <f>SUM(සංරචක!FL60)</f>
        <v>31.9</v>
      </c>
      <c r="V17" s="232">
        <f t="shared" si="1"/>
        <v>188.125</v>
      </c>
      <c r="W17" s="48">
        <f>SUM(සංරචක!FL48)</f>
        <v>136</v>
      </c>
      <c r="X17" s="48">
        <f>SUM(සංරචක!FL49)</f>
        <v>0.9</v>
      </c>
      <c r="Y17" s="48">
        <f>SUM(සංරචක!FL50)</f>
        <v>1</v>
      </c>
      <c r="Z17" s="48">
        <f>SUM(සංරචක!FL51)</f>
        <v>3.25</v>
      </c>
      <c r="AA17" s="48">
        <f>SUM(සංරචක!FL52)</f>
        <v>12</v>
      </c>
      <c r="AB17" s="48">
        <f>SUM(සංරචක!FL53)</f>
        <v>1</v>
      </c>
      <c r="AC17" s="48">
        <f>SUM(සංරචක!FL54)</f>
        <v>0</v>
      </c>
      <c r="AD17" s="48">
        <f>SUM(සංරචක!FL55)</f>
        <v>0</v>
      </c>
      <c r="AE17" s="48">
        <f>SUM(සංරචක!FL56)</f>
        <v>0.6</v>
      </c>
      <c r="AF17" s="48">
        <f>SUM(සංරචක!FL58)</f>
        <v>2.375</v>
      </c>
      <c r="AG17" s="48">
        <f>SUM(සංරචක!FL57)</f>
        <v>31</v>
      </c>
      <c r="AH17" s="48" t="s">
        <v>150</v>
      </c>
      <c r="AI17" s="59">
        <f>SUM(ඌවපරණගම!O316)</f>
        <v>246</v>
      </c>
      <c r="AJ17" s="59">
        <f>SUM(ඌවපරණගම!P316)</f>
        <v>35</v>
      </c>
      <c r="AK17" s="59">
        <f>SUM(ඌවපරණගම!Q316)</f>
        <v>0</v>
      </c>
      <c r="AL17" s="59">
        <f>SUM(ඌවපරණගම!R316)</f>
        <v>0</v>
      </c>
      <c r="AM17" s="59">
        <f>SUM(ඌවපරණගම!S316)</f>
        <v>12</v>
      </c>
      <c r="AN17" s="59">
        <f>SUM(ඌවපරණගම!T316)</f>
        <v>0</v>
      </c>
      <c r="AO17" s="59">
        <f>SUM(ඌවපරණගම!U316)</f>
        <v>0</v>
      </c>
      <c r="AP17" s="59">
        <f>SUM(ඌවපරණගම!V316)</f>
        <v>0</v>
      </c>
      <c r="AQ17" s="59">
        <f>SUM(ඌවපරණගම!W316)</f>
        <v>0</v>
      </c>
      <c r="AR17" s="59">
        <f>SUM(ඌවපරණගම!X316)</f>
        <v>14</v>
      </c>
      <c r="AS17" s="63">
        <f>SUM(ඌවපරණගම!M316)/1000000</f>
        <v>0</v>
      </c>
      <c r="AT17" s="39">
        <f>SUM(සංරචක!FX61)</f>
        <v>590</v>
      </c>
      <c r="AU17" s="43"/>
      <c r="AV17" s="11"/>
      <c r="AW17" s="11"/>
      <c r="AX17" s="12"/>
      <c r="AY17" s="13"/>
      <c r="AZ17" s="14"/>
      <c r="BA17" s="15"/>
      <c r="BB17" s="13"/>
      <c r="BC17" s="13"/>
      <c r="BD17" s="15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3"/>
      <c r="BR17" s="17"/>
      <c r="BS17" s="9"/>
      <c r="BT17" s="9"/>
      <c r="BU17" s="9"/>
      <c r="BV17" s="9"/>
      <c r="BW17" s="9"/>
      <c r="BX17" s="9"/>
      <c r="BY17" s="10"/>
      <c r="BZ17" s="10"/>
      <c r="CA17" s="10"/>
      <c r="CB17" s="10"/>
    </row>
    <row r="18" spans="1:80" ht="31.5" customHeight="1">
      <c r="A18" s="37">
        <v>11</v>
      </c>
      <c r="B18" s="227" t="s">
        <v>565</v>
      </c>
      <c r="C18" s="61"/>
      <c r="D18" s="66"/>
      <c r="E18" s="65">
        <f>SUM(සංරචක!GC59)</f>
        <v>235</v>
      </c>
      <c r="F18" s="38">
        <f>SUM(සංරචක!GC60)</f>
        <v>9</v>
      </c>
      <c r="G18" s="38">
        <f t="shared" si="0"/>
        <v>244</v>
      </c>
      <c r="H18" s="38">
        <f>SUM(සංරචක!GC48)</f>
        <v>190</v>
      </c>
      <c r="I18" s="38">
        <f>SUM(සංරචක!GC49)</f>
        <v>9</v>
      </c>
      <c r="J18" s="38">
        <f>SUM(සංරචක!GC50)</f>
        <v>0</v>
      </c>
      <c r="K18" s="38">
        <f>SUM(සංරචක!GC51)</f>
        <v>8</v>
      </c>
      <c r="L18" s="38">
        <f>SUM(සංරචක!GC52)</f>
        <v>20</v>
      </c>
      <c r="M18" s="38">
        <f>SUM(සංරචක!GC53)</f>
        <v>0</v>
      </c>
      <c r="N18" s="38">
        <f>SUM(සංරචක!GC54)</f>
        <v>0</v>
      </c>
      <c r="O18" s="38">
        <f>SUM(සංරචක!GC55)</f>
        <v>1</v>
      </c>
      <c r="P18" s="38">
        <f>SUM(සංරචක!GC56)</f>
        <v>0</v>
      </c>
      <c r="Q18" s="38">
        <f>SUM(සංරචක!GC58)</f>
        <v>16</v>
      </c>
      <c r="R18" s="38">
        <f>SUM(සංරචක!GC57)</f>
        <v>0</v>
      </c>
      <c r="S18" s="92" t="s">
        <v>150</v>
      </c>
      <c r="T18" s="230">
        <f>SUM(සංරචක!GD59)</f>
        <v>152.19999999999999</v>
      </c>
      <c r="U18" s="232">
        <f>SUM(සංරචක!GD60)</f>
        <v>0.27</v>
      </c>
      <c r="V18" s="232">
        <f t="shared" si="1"/>
        <v>152.47</v>
      </c>
      <c r="W18" s="48">
        <f>SUM(සංරචක!GD48)</f>
        <v>119.8</v>
      </c>
      <c r="X18" s="48">
        <f>SUM(සංරචක!GD49)</f>
        <v>0.27</v>
      </c>
      <c r="Y18" s="48">
        <f>SUM(සංරචක!GD50)</f>
        <v>0</v>
      </c>
      <c r="Z18" s="48">
        <f>SUM(සංරචක!GD51)</f>
        <v>4.4000000000000004</v>
      </c>
      <c r="AA18" s="48">
        <f>SUM(සංරචක!GD52)</f>
        <v>23</v>
      </c>
      <c r="AB18" s="48">
        <f>SUM(සංරචක!GD53)</f>
        <v>0</v>
      </c>
      <c r="AC18" s="48">
        <f>SUM(සංරචක!GD54)</f>
        <v>0</v>
      </c>
      <c r="AD18" s="48">
        <f>SUM(සංරචක!GD55)</f>
        <v>1</v>
      </c>
      <c r="AE18" s="48">
        <f>SUM(සංරචක!GD56)</f>
        <v>0</v>
      </c>
      <c r="AF18" s="48">
        <f>SUM(සංරචක!GD58)</f>
        <v>4</v>
      </c>
      <c r="AG18" s="48">
        <f>SUM(සංරචක!GD57)</f>
        <v>0</v>
      </c>
      <c r="AH18" s="48" t="s">
        <v>150</v>
      </c>
      <c r="AI18" s="59">
        <f>SUM(වැලිමඩ!O253)</f>
        <v>142</v>
      </c>
      <c r="AJ18" s="59">
        <f>SUM(වැලිමඩ!P253)</f>
        <v>98</v>
      </c>
      <c r="AK18" s="59">
        <f>SUM(වැලිමඩ!Q253)</f>
        <v>0</v>
      </c>
      <c r="AL18" s="59">
        <f>SUM(වැලිමඩ!R253)</f>
        <v>0</v>
      </c>
      <c r="AM18" s="59">
        <f>SUM(වැලිමඩ!S253)</f>
        <v>0</v>
      </c>
      <c r="AN18" s="59">
        <f>SUM(වැලිමඩ!T253)</f>
        <v>0</v>
      </c>
      <c r="AO18" s="59">
        <f>SUM(වැලිමඩ!U253)</f>
        <v>0</v>
      </c>
      <c r="AP18" s="59">
        <f>SUM(වැලිමඩ!V253)</f>
        <v>0</v>
      </c>
      <c r="AQ18" s="59">
        <f>SUM(වැලිමඩ!W253)</f>
        <v>0</v>
      </c>
      <c r="AR18" s="59">
        <f>SUM(වැලිමඩ!X253)</f>
        <v>4</v>
      </c>
      <c r="AS18" s="63">
        <f>SUM(වැලිමඩ!M253)/1000000</f>
        <v>0</v>
      </c>
      <c r="AT18" s="39">
        <f>SUM(සංරචක!GP61)</f>
        <v>0</v>
      </c>
      <c r="AU18" s="43"/>
      <c r="AV18" s="11"/>
      <c r="AW18" s="11"/>
      <c r="AX18" s="12"/>
      <c r="AY18" s="13"/>
      <c r="AZ18" s="14"/>
      <c r="BA18" s="15"/>
      <c r="BB18" s="13"/>
      <c r="BC18" s="13"/>
      <c r="BD18" s="15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3"/>
      <c r="BR18" s="17"/>
      <c r="BS18" s="9"/>
      <c r="BT18" s="9"/>
      <c r="BU18" s="9"/>
      <c r="BV18" s="9"/>
      <c r="BW18" s="9"/>
      <c r="BX18" s="9"/>
      <c r="BY18" s="10"/>
      <c r="BZ18" s="10"/>
      <c r="CA18" s="10"/>
      <c r="CB18" s="10"/>
    </row>
    <row r="19" spans="1:80" ht="31.5" customHeight="1">
      <c r="A19" s="37">
        <v>12</v>
      </c>
      <c r="B19" s="227" t="s">
        <v>566</v>
      </c>
      <c r="C19" s="61"/>
      <c r="D19" s="66"/>
      <c r="E19" s="65">
        <f>SUM(සංරචක!GU59)</f>
        <v>185</v>
      </c>
      <c r="F19" s="38">
        <f>SUM(සංරචක!GU60)</f>
        <v>0</v>
      </c>
      <c r="G19" s="38">
        <f t="shared" si="0"/>
        <v>185</v>
      </c>
      <c r="H19" s="38">
        <f>SUM(සංරචක!GU48)</f>
        <v>122</v>
      </c>
      <c r="I19" s="38">
        <f>SUM(සංරචක!GU49)</f>
        <v>0</v>
      </c>
      <c r="J19" s="38">
        <f>SUM(සංරචක!GU50)</f>
        <v>6</v>
      </c>
      <c r="K19" s="38">
        <f>SUM(සංරචක!GU51)</f>
        <v>1</v>
      </c>
      <c r="L19" s="38">
        <f>SUM(සංරචක!GU52)</f>
        <v>15</v>
      </c>
      <c r="M19" s="38">
        <f>SUM(සංරචක!GU53)</f>
        <v>0</v>
      </c>
      <c r="N19" s="38">
        <f>SUM(සංරචක!GU54)</f>
        <v>0</v>
      </c>
      <c r="O19" s="38">
        <f>SUM(සංරචක!GU55)</f>
        <v>4</v>
      </c>
      <c r="P19" s="38">
        <f>SUM(සංරචක!GU56)</f>
        <v>0</v>
      </c>
      <c r="Q19" s="38">
        <f>SUM(සංරචක!GU58)</f>
        <v>37</v>
      </c>
      <c r="R19" s="38">
        <f>SUM(සංරචක!GU57)</f>
        <v>0</v>
      </c>
      <c r="S19" s="92" t="s">
        <v>150</v>
      </c>
      <c r="T19" s="230">
        <f>SUM(සංරචක!GV59)</f>
        <v>86.199999999999989</v>
      </c>
      <c r="U19" s="232">
        <f>SUM(සංරචක!GV60)</f>
        <v>0</v>
      </c>
      <c r="V19" s="232">
        <f t="shared" si="1"/>
        <v>86.199999999999989</v>
      </c>
      <c r="W19" s="48">
        <f>SUM(සංරචක!GV48)</f>
        <v>65.2</v>
      </c>
      <c r="X19" s="48">
        <f>SUM(සංරචක!GV49)</f>
        <v>0</v>
      </c>
      <c r="Y19" s="48">
        <f>SUM(සංරචක!GV50)</f>
        <v>0.6</v>
      </c>
      <c r="Z19" s="48">
        <f>SUM(සංරචක!GV51)</f>
        <v>0.1</v>
      </c>
      <c r="AA19" s="48">
        <f>SUM(සංරචක!GV52)</f>
        <v>12</v>
      </c>
      <c r="AB19" s="48">
        <f>SUM(සංරචක!GV53)</f>
        <v>0</v>
      </c>
      <c r="AC19" s="48">
        <f>SUM(සංරචක!GV54)</f>
        <v>0</v>
      </c>
      <c r="AD19" s="48">
        <f>SUM(සංරචක!GV55)</f>
        <v>1</v>
      </c>
      <c r="AE19" s="48">
        <f>SUM(සංරචක!GV56)</f>
        <v>0</v>
      </c>
      <c r="AF19" s="48">
        <f>SUM(සංරචක!GV58)</f>
        <v>7.3</v>
      </c>
      <c r="AG19" s="48">
        <f>SUM(සංරචක!GV57)</f>
        <v>0</v>
      </c>
      <c r="AH19" s="48" t="s">
        <v>150</v>
      </c>
      <c r="AI19" s="59">
        <f>SUM(බණ්ඩාරවෙල!O194)</f>
        <v>96</v>
      </c>
      <c r="AJ19" s="59">
        <f>SUM(බණ්ඩාරවෙල!P194)</f>
        <v>67</v>
      </c>
      <c r="AK19" s="59">
        <f>SUM(බණ්ඩාරවෙල!Q194)</f>
        <v>0</v>
      </c>
      <c r="AL19" s="59">
        <f>SUM(බණ්ඩාරවෙල!R194)</f>
        <v>14</v>
      </c>
      <c r="AM19" s="59">
        <f>SUM(බණ්ඩාරවෙල!S194)</f>
        <v>8</v>
      </c>
      <c r="AN19" s="59">
        <f>SUM(බණ්ඩාරවෙල!T194)</f>
        <v>0</v>
      </c>
      <c r="AO19" s="59">
        <f>SUM(බණ්ඩාරවෙල!U194)</f>
        <v>0</v>
      </c>
      <c r="AP19" s="59">
        <f>SUM(බණ්ඩාරවෙල!V194)</f>
        <v>0</v>
      </c>
      <c r="AQ19" s="59">
        <f>SUM(බණ්ඩාරවෙල!W194)</f>
        <v>0</v>
      </c>
      <c r="AR19" s="59">
        <f>SUM(බණ්ඩාරවෙල!X194)</f>
        <v>0</v>
      </c>
      <c r="AS19" s="63">
        <f>SUM(බණ්ඩාරවෙල!M194)/1000000</f>
        <v>0</v>
      </c>
      <c r="AT19" s="39">
        <f>SUM(සංරචක!HH61)</f>
        <v>0</v>
      </c>
      <c r="AU19" s="43"/>
      <c r="AV19" s="11"/>
      <c r="AW19" s="11"/>
      <c r="AX19" s="12"/>
      <c r="AY19" s="13"/>
      <c r="AZ19" s="14"/>
      <c r="BA19" s="15"/>
      <c r="BB19" s="13"/>
      <c r="BC19" s="13"/>
      <c r="BD19" s="15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3"/>
      <c r="BR19" s="17"/>
      <c r="BS19" s="9"/>
      <c r="BT19" s="9"/>
      <c r="BU19" s="9"/>
      <c r="BV19" s="9"/>
      <c r="BW19" s="9"/>
      <c r="BX19" s="9"/>
      <c r="BY19" s="10"/>
      <c r="BZ19" s="10"/>
      <c r="CA19" s="10"/>
      <c r="CB19" s="10"/>
    </row>
    <row r="20" spans="1:80" ht="31.5" customHeight="1">
      <c r="A20" s="37">
        <v>13</v>
      </c>
      <c r="B20" s="227" t="s">
        <v>567</v>
      </c>
      <c r="C20" s="61"/>
      <c r="D20" s="66"/>
      <c r="E20" s="65" t="e">
        <f>SUM(සංරචක!HM59)</f>
        <v>#REF!</v>
      </c>
      <c r="F20" s="38">
        <f>SUM(සංරචක!HM60)</f>
        <v>0</v>
      </c>
      <c r="G20" s="38" t="e">
        <f t="shared" si="0"/>
        <v>#REF!</v>
      </c>
      <c r="H20" s="38" t="e">
        <f>SUM(සංරචක!HM48)</f>
        <v>#REF!</v>
      </c>
      <c r="I20" s="38">
        <f>SUM(සංරචක!HM49)</f>
        <v>0</v>
      </c>
      <c r="J20" s="38" t="e">
        <f>SUM(සංරචක!HM50)</f>
        <v>#REF!</v>
      </c>
      <c r="K20" s="38" t="e">
        <f>SUM(සංරචක!HM51)</f>
        <v>#REF!</v>
      </c>
      <c r="L20" s="38" t="e">
        <f>SUM(සංරචක!HM52)</f>
        <v>#REF!</v>
      </c>
      <c r="M20" s="38" t="e">
        <f>SUM(සංරචක!HM53)</f>
        <v>#REF!</v>
      </c>
      <c r="N20" s="38">
        <f>SUM(සංරචක!HM54)</f>
        <v>0</v>
      </c>
      <c r="O20" s="38" t="e">
        <f>SUM(සංරචක!HM55)</f>
        <v>#REF!</v>
      </c>
      <c r="P20" s="38" t="e">
        <f>SUM(සංරචක!HM56)</f>
        <v>#REF!</v>
      </c>
      <c r="Q20" s="38" t="e">
        <f>SUM(සංරචක!HM58)</f>
        <v>#REF!</v>
      </c>
      <c r="R20" s="38">
        <f>SUM(සංරචක!HM57)</f>
        <v>0</v>
      </c>
      <c r="S20" s="92" t="s">
        <v>150</v>
      </c>
      <c r="T20" s="230" t="e">
        <f>SUM(සංරචක!HN59)</f>
        <v>#REF!</v>
      </c>
      <c r="U20" s="232">
        <f>SUM(සංරචක!HN60)</f>
        <v>0</v>
      </c>
      <c r="V20" s="232" t="e">
        <f t="shared" si="1"/>
        <v>#REF!</v>
      </c>
      <c r="W20" s="48" t="e">
        <f>SUM(සංරචක!HN48)</f>
        <v>#REF!</v>
      </c>
      <c r="X20" s="48">
        <f>SUM(සංරචක!HN49)</f>
        <v>0</v>
      </c>
      <c r="Y20" s="48" t="e">
        <f>SUM(සංරචක!HN50)</f>
        <v>#REF!</v>
      </c>
      <c r="Z20" s="48" t="e">
        <f>SUM(සංරචක!HN51)</f>
        <v>#REF!</v>
      </c>
      <c r="AA20" s="48" t="e">
        <f>SUM(සංරචක!HN52)</f>
        <v>#REF!</v>
      </c>
      <c r="AB20" s="48" t="e">
        <f>SUM(සංරචක!HN53)</f>
        <v>#REF!</v>
      </c>
      <c r="AC20" s="48">
        <f>SUM(සංරචක!HN54)</f>
        <v>0</v>
      </c>
      <c r="AD20" s="48" t="e">
        <f>SUM(සංරචක!HN55)</f>
        <v>#REF!</v>
      </c>
      <c r="AE20" s="48" t="e">
        <f>SUM(සංරචක!HN56)</f>
        <v>#REF!</v>
      </c>
      <c r="AF20" s="48" t="e">
        <f>SUM(සංරචක!HN58)</f>
        <v>#REF!</v>
      </c>
      <c r="AG20" s="48">
        <f>SUM(සංරචක!HN57)</f>
        <v>0</v>
      </c>
      <c r="AH20" s="48" t="s">
        <v>150</v>
      </c>
      <c r="AI20" s="59" t="e">
        <f>SUM(ඇල්ල!#REF!)</f>
        <v>#REF!</v>
      </c>
      <c r="AJ20" s="59" t="e">
        <f>SUM(ඇල්ල!#REF!)</f>
        <v>#REF!</v>
      </c>
      <c r="AK20" s="59" t="e">
        <f>SUM(ඇල්ල!#REF!)</f>
        <v>#REF!</v>
      </c>
      <c r="AL20" s="59" t="e">
        <f>SUM(ඇල්ල!#REF!)</f>
        <v>#REF!</v>
      </c>
      <c r="AM20" s="59" t="e">
        <f>SUM(ඇල්ල!#REF!)</f>
        <v>#REF!</v>
      </c>
      <c r="AN20" s="59" t="e">
        <f>SUM(ඇල්ල!#REF!)</f>
        <v>#REF!</v>
      </c>
      <c r="AO20" s="59" t="e">
        <f>SUM(ඇල්ල!#REF!)</f>
        <v>#REF!</v>
      </c>
      <c r="AP20" s="59" t="e">
        <f>SUM(ඇල්ල!#REF!)</f>
        <v>#REF!</v>
      </c>
      <c r="AQ20" s="59" t="e">
        <f>SUM(ඇල්ල!#REF!)</f>
        <v>#REF!</v>
      </c>
      <c r="AR20" s="59" t="e">
        <f>SUM(ඇල්ල!#REF!)</f>
        <v>#REF!</v>
      </c>
      <c r="AS20" s="63" t="e">
        <f>SUM(ඇල්ල!#REF!)/1000000</f>
        <v>#REF!</v>
      </c>
      <c r="AT20" s="39" t="e">
        <f>SUM(සංරචක!HZ61)</f>
        <v>#REF!</v>
      </c>
      <c r="AU20" s="43"/>
      <c r="AV20" s="11"/>
      <c r="AW20" s="11"/>
      <c r="AX20" s="12"/>
      <c r="AY20" s="13"/>
      <c r="AZ20" s="14"/>
      <c r="BA20" s="15"/>
      <c r="BB20" s="13"/>
      <c r="BC20" s="13"/>
      <c r="BD20" s="15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3"/>
      <c r="BR20" s="17"/>
      <c r="BS20" s="9"/>
      <c r="BT20" s="9"/>
      <c r="BU20" s="9"/>
      <c r="BV20" s="9"/>
      <c r="BW20" s="9"/>
      <c r="BX20" s="9"/>
      <c r="BY20" s="10"/>
      <c r="BZ20" s="10"/>
      <c r="CA20" s="10"/>
      <c r="CB20" s="10"/>
    </row>
    <row r="21" spans="1:80" ht="31.5" customHeight="1">
      <c r="A21" s="37">
        <v>14</v>
      </c>
      <c r="B21" s="227" t="s">
        <v>568</v>
      </c>
      <c r="C21" s="61"/>
      <c r="D21" s="66"/>
      <c r="E21" s="65">
        <f>SUM(සංරචක!IE59)</f>
        <v>144</v>
      </c>
      <c r="F21" s="38">
        <f>SUM(සංරචක!IE60)</f>
        <v>0</v>
      </c>
      <c r="G21" s="38">
        <f t="shared" si="0"/>
        <v>144</v>
      </c>
      <c r="H21" s="38">
        <f>SUM(සංරචක!IE48)</f>
        <v>107</v>
      </c>
      <c r="I21" s="38">
        <f>SUM(සංරචක!IE49)</f>
        <v>0</v>
      </c>
      <c r="J21" s="38">
        <f>SUM(සංරචක!IE50)</f>
        <v>1</v>
      </c>
      <c r="K21" s="38">
        <f>SUM(සංරචක!IE51)</f>
        <v>6</v>
      </c>
      <c r="L21" s="38">
        <f>SUM(සංරචක!IE52)</f>
        <v>0</v>
      </c>
      <c r="M21" s="38">
        <f>SUM(සංරචක!IE53)</f>
        <v>0</v>
      </c>
      <c r="N21" s="38">
        <f>SUM(සංරචක!IE54)</f>
        <v>0</v>
      </c>
      <c r="O21" s="38">
        <f>SUM(සංරචක!IE55)</f>
        <v>0</v>
      </c>
      <c r="P21" s="38">
        <f>SUM(සංරචක!IE56)</f>
        <v>0</v>
      </c>
      <c r="Q21" s="38">
        <f>SUM(සංරචක!IE58)</f>
        <v>30</v>
      </c>
      <c r="R21" s="38">
        <f>SUM(සංරචක!IE57)</f>
        <v>0</v>
      </c>
      <c r="S21" s="92" t="s">
        <v>150</v>
      </c>
      <c r="T21" s="230">
        <f>SUM(සංරචක!IF59)</f>
        <v>96</v>
      </c>
      <c r="U21" s="232">
        <f>SUM(සංරචක!IF60)</f>
        <v>0</v>
      </c>
      <c r="V21" s="232">
        <f t="shared" si="1"/>
        <v>96</v>
      </c>
      <c r="W21" s="48">
        <f>SUM(සංරචක!IF48)</f>
        <v>75</v>
      </c>
      <c r="X21" s="48">
        <f>SUM(සංරචක!IF49)</f>
        <v>0</v>
      </c>
      <c r="Y21" s="48">
        <f>SUM(සංරචක!IF50)</f>
        <v>1</v>
      </c>
      <c r="Z21" s="48">
        <f>SUM(සංරචක!IF51)</f>
        <v>5</v>
      </c>
      <c r="AA21" s="48">
        <f>SUM(සංරචක!IF52)</f>
        <v>0</v>
      </c>
      <c r="AB21" s="48">
        <f>SUM(සංරචක!IF53)</f>
        <v>0</v>
      </c>
      <c r="AC21" s="48">
        <f>SUM(සංරචක!IF54)</f>
        <v>0</v>
      </c>
      <c r="AD21" s="48">
        <f>SUM(සංරචක!IF55)</f>
        <v>0</v>
      </c>
      <c r="AE21" s="48">
        <f>SUM(සංරචක!IF56)</f>
        <v>0</v>
      </c>
      <c r="AF21" s="48">
        <f>SUM(සංරචක!IF58)</f>
        <v>15</v>
      </c>
      <c r="AG21" s="48">
        <f>SUM(සංරචක!IF57)</f>
        <v>0</v>
      </c>
      <c r="AH21" s="48" t="s">
        <v>150</v>
      </c>
      <c r="AI21" s="59">
        <f>SUM(හපුතලේ!N153)</f>
        <v>124</v>
      </c>
      <c r="AJ21" s="59">
        <f>SUM(හපුතලේ!O153)</f>
        <v>20</v>
      </c>
      <c r="AK21" s="59">
        <f>SUM(හපුතලේ!P153)</f>
        <v>0</v>
      </c>
      <c r="AL21" s="59">
        <f>SUM(හපුතලේ!Q153)</f>
        <v>0</v>
      </c>
      <c r="AM21" s="59">
        <f>SUM(හපුතලේ!R153)</f>
        <v>0</v>
      </c>
      <c r="AN21" s="59">
        <f>SUM(හපුතලේ!S153)</f>
        <v>0</v>
      </c>
      <c r="AO21" s="59">
        <f>SUM(හපුතලේ!T153)</f>
        <v>0</v>
      </c>
      <c r="AP21" s="59">
        <f>SUM(හපුතලේ!U153)</f>
        <v>0</v>
      </c>
      <c r="AQ21" s="59">
        <f>SUM(හපුතලේ!V153)</f>
        <v>0</v>
      </c>
      <c r="AR21" s="59">
        <f>SUM(හපුතලේ!W153)</f>
        <v>0</v>
      </c>
      <c r="AS21" s="63">
        <f>SUM(හපුතලේ!L153)/1000000</f>
        <v>0</v>
      </c>
      <c r="AT21" s="39">
        <f>SUM(සංරචක!IR61)</f>
        <v>0</v>
      </c>
      <c r="AU21" s="43"/>
      <c r="AV21" s="11"/>
      <c r="AW21" s="11"/>
      <c r="AX21" s="12"/>
      <c r="AY21" s="13"/>
      <c r="AZ21" s="14"/>
      <c r="BA21" s="15"/>
      <c r="BB21" s="13"/>
      <c r="BC21" s="13"/>
      <c r="BD21" s="15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3"/>
      <c r="BR21" s="17"/>
      <c r="BS21" s="9"/>
      <c r="BT21" s="9"/>
      <c r="BU21" s="9"/>
      <c r="BV21" s="9"/>
      <c r="BW21" s="9"/>
      <c r="BX21" s="9"/>
      <c r="BY21" s="10"/>
      <c r="BZ21" s="10"/>
      <c r="CA21" s="10"/>
      <c r="CB21" s="10"/>
    </row>
    <row r="22" spans="1:80" ht="31.5" customHeight="1">
      <c r="A22" s="37">
        <v>15</v>
      </c>
      <c r="B22" s="227" t="s">
        <v>569</v>
      </c>
      <c r="C22" s="61">
        <v>391</v>
      </c>
      <c r="D22" s="66"/>
      <c r="E22" s="65">
        <f>SUM(සංරචක!IW59)</f>
        <v>122</v>
      </c>
      <c r="F22" s="38">
        <f>SUM(සංරචක!IW60)</f>
        <v>42</v>
      </c>
      <c r="G22" s="38">
        <f>SUM(E22:F22)</f>
        <v>164</v>
      </c>
      <c r="H22" s="38">
        <f>SUM(සංරචක!IW48)</f>
        <v>84</v>
      </c>
      <c r="I22" s="38">
        <f>SUM(සංරචක!IW49)</f>
        <v>0</v>
      </c>
      <c r="J22" s="38">
        <f>SUM(සංරචක!IW50)</f>
        <v>5</v>
      </c>
      <c r="K22" s="38">
        <f>SUM(සංරචක!IW51)</f>
        <v>2</v>
      </c>
      <c r="L22" s="38">
        <f>SUM(සංරචක!IW52)</f>
        <v>0</v>
      </c>
      <c r="M22" s="38">
        <f>SUM(සංරචක!IW53)</f>
        <v>1</v>
      </c>
      <c r="N22" s="38">
        <f>SUM(සංරචක!IW54)</f>
        <v>0</v>
      </c>
      <c r="O22" s="38">
        <f>SUM(සංරචක!IW55)</f>
        <v>0</v>
      </c>
      <c r="P22" s="38">
        <f>SUM(සංරචක!IW56)</f>
        <v>0</v>
      </c>
      <c r="Q22" s="38">
        <f>SUM(සංරචක!IW58)</f>
        <v>30</v>
      </c>
      <c r="R22" s="38">
        <f>SUM(සංරචක!IW57)</f>
        <v>42</v>
      </c>
      <c r="S22" s="92" t="s">
        <v>150</v>
      </c>
      <c r="T22" s="230">
        <f>SUM(සංරචක!IX59)</f>
        <v>76.5</v>
      </c>
      <c r="U22" s="232">
        <f>SUM(සංරචක!IX60)</f>
        <v>12.6</v>
      </c>
      <c r="V22" s="232">
        <f t="shared" si="1"/>
        <v>89.1</v>
      </c>
      <c r="W22" s="48">
        <f>SUM(සංරචක!IX48)</f>
        <v>59</v>
      </c>
      <c r="X22" s="48">
        <f>SUM(සංරචක!IX49)</f>
        <v>0</v>
      </c>
      <c r="Y22" s="48">
        <f>SUM(සංරචක!IX50)</f>
        <v>0.5</v>
      </c>
      <c r="Z22" s="48">
        <f>SUM(සංරචක!IX51)</f>
        <v>1.5</v>
      </c>
      <c r="AA22" s="48">
        <f>SUM(සංරචක!IX52)</f>
        <v>0</v>
      </c>
      <c r="AB22" s="48">
        <f>SUM(සංරචක!IX53)</f>
        <v>0.5</v>
      </c>
      <c r="AC22" s="48">
        <f>SUM(සංරචක!IX54)</f>
        <v>0</v>
      </c>
      <c r="AD22" s="48">
        <f>SUM(සංරචක!IX55)</f>
        <v>0</v>
      </c>
      <c r="AE22" s="48">
        <f>SUM(සංරචක!IX56)</f>
        <v>0</v>
      </c>
      <c r="AF22" s="48">
        <f>SUM(සංරචක!IX58)</f>
        <v>15</v>
      </c>
      <c r="AG22" s="48">
        <f>SUM(සංරචක!IX57)</f>
        <v>12.6</v>
      </c>
      <c r="AH22" s="48" t="s">
        <v>150</v>
      </c>
      <c r="AI22" s="59">
        <f>SUM(හල්දුම්මුල්ල!O173)</f>
        <v>110</v>
      </c>
      <c r="AJ22" s="59">
        <f>SUM(හල්දුම්මුල්ල!P173)</f>
        <v>43</v>
      </c>
      <c r="AK22" s="59">
        <f>SUM(හල්දුම්මුල්ල!Q173)</f>
        <v>0</v>
      </c>
      <c r="AL22" s="59">
        <f>SUM(හල්දුම්මුල්ල!R173)</f>
        <v>0</v>
      </c>
      <c r="AM22" s="59">
        <f>SUM(හල්දුම්මුල්ල!S173)</f>
        <v>0</v>
      </c>
      <c r="AN22" s="59">
        <f>SUM(හල්දුම්මුල්ල!T173)</f>
        <v>0</v>
      </c>
      <c r="AO22" s="59">
        <f>SUM(හල්දුම්මුල්ල!U173)</f>
        <v>6</v>
      </c>
      <c r="AP22" s="59">
        <f>SUM(හල්දුම්මුල්ල!V173)</f>
        <v>0</v>
      </c>
      <c r="AQ22" s="59">
        <f>SUM(හල්දුම්මුල්ල!W173)</f>
        <v>0</v>
      </c>
      <c r="AR22" s="59">
        <f>SUM(හල්දුම්මුල්ල!X173)</f>
        <v>5</v>
      </c>
      <c r="AS22" s="63">
        <f>SUM(හල්දුම්මුල්ල!M173)/1000000</f>
        <v>0</v>
      </c>
      <c r="AT22" s="39">
        <f>SUM(සංරචක!JJ61)</f>
        <v>4887</v>
      </c>
      <c r="AU22" s="43"/>
      <c r="AV22" s="11"/>
      <c r="AW22" s="11"/>
      <c r="AX22" s="12"/>
      <c r="AY22" s="13"/>
      <c r="AZ22" s="14"/>
      <c r="BA22" s="15"/>
      <c r="BB22" s="13"/>
      <c r="BC22" s="13"/>
      <c r="BD22" s="15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3"/>
      <c r="BR22" s="17"/>
      <c r="BS22" s="9"/>
      <c r="BT22" s="9"/>
      <c r="BU22" s="9"/>
      <c r="BV22" s="9"/>
      <c r="BW22" s="9"/>
      <c r="BX22" s="9"/>
      <c r="BY22" s="10"/>
      <c r="BZ22" s="10"/>
      <c r="CA22" s="10"/>
      <c r="CB22" s="10"/>
    </row>
    <row r="23" spans="1:80" ht="18" customHeight="1">
      <c r="A23" s="826" t="s">
        <v>20</v>
      </c>
      <c r="B23" s="827"/>
      <c r="C23" s="62">
        <f>SUM(C8:C22)</f>
        <v>5187</v>
      </c>
      <c r="D23" s="67"/>
      <c r="E23" s="60" t="e">
        <f t="shared" ref="E23:AI23" si="2">SUM(E8:E22)</f>
        <v>#REF!</v>
      </c>
      <c r="F23" s="60">
        <f t="shared" si="2"/>
        <v>406</v>
      </c>
      <c r="G23" s="60" t="e">
        <f t="shared" si="2"/>
        <v>#REF!</v>
      </c>
      <c r="H23" s="60" t="e">
        <f t="shared" si="2"/>
        <v>#REF!</v>
      </c>
      <c r="I23" s="60">
        <f t="shared" si="2"/>
        <v>130</v>
      </c>
      <c r="J23" s="60" t="e">
        <f t="shared" si="2"/>
        <v>#REF!</v>
      </c>
      <c r="K23" s="60" t="e">
        <f t="shared" si="2"/>
        <v>#REF!</v>
      </c>
      <c r="L23" s="60" t="e">
        <f t="shared" si="2"/>
        <v>#REF!</v>
      </c>
      <c r="M23" s="60" t="e">
        <f t="shared" si="2"/>
        <v>#REF!</v>
      </c>
      <c r="N23" s="60">
        <f t="shared" si="2"/>
        <v>0</v>
      </c>
      <c r="O23" s="60" t="e">
        <f t="shared" si="2"/>
        <v>#REF!</v>
      </c>
      <c r="P23" s="60" t="e">
        <f t="shared" si="2"/>
        <v>#REF!</v>
      </c>
      <c r="Q23" s="60" t="e">
        <f t="shared" si="2"/>
        <v>#REF!</v>
      </c>
      <c r="R23" s="60">
        <f t="shared" si="2"/>
        <v>276</v>
      </c>
      <c r="S23" s="60">
        <f t="shared" si="2"/>
        <v>0</v>
      </c>
      <c r="T23" s="231" t="e">
        <f t="shared" si="2"/>
        <v>#REF!</v>
      </c>
      <c r="U23" s="231">
        <f t="shared" si="2"/>
        <v>87.399999999999991</v>
      </c>
      <c r="V23" s="231" t="e">
        <f t="shared" si="2"/>
        <v>#REF!</v>
      </c>
      <c r="W23" s="231" t="e">
        <f t="shared" si="2"/>
        <v>#REF!</v>
      </c>
      <c r="X23" s="231">
        <f t="shared" si="2"/>
        <v>3.9</v>
      </c>
      <c r="Y23" s="231" t="e">
        <f t="shared" si="2"/>
        <v>#REF!</v>
      </c>
      <c r="Z23" s="231" t="e">
        <f t="shared" si="2"/>
        <v>#REF!</v>
      </c>
      <c r="AA23" s="231" t="e">
        <f t="shared" si="2"/>
        <v>#REF!</v>
      </c>
      <c r="AB23" s="231" t="e">
        <f t="shared" si="2"/>
        <v>#REF!</v>
      </c>
      <c r="AC23" s="231">
        <f t="shared" si="2"/>
        <v>0</v>
      </c>
      <c r="AD23" s="231" t="e">
        <f t="shared" si="2"/>
        <v>#REF!</v>
      </c>
      <c r="AE23" s="231" t="e">
        <f t="shared" si="2"/>
        <v>#REF!</v>
      </c>
      <c r="AF23" s="231" t="e">
        <f t="shared" si="2"/>
        <v>#REF!</v>
      </c>
      <c r="AG23" s="231">
        <f t="shared" si="2"/>
        <v>83.5</v>
      </c>
      <c r="AH23" s="231">
        <f t="shared" si="2"/>
        <v>0</v>
      </c>
      <c r="AI23" s="60" t="e">
        <f t="shared" si="2"/>
        <v>#REF!</v>
      </c>
      <c r="AJ23" s="60" t="e">
        <f t="shared" ref="AJ23:AR23" si="3">SUM(AJ8:AJ22)</f>
        <v>#REF!</v>
      </c>
      <c r="AK23" s="60" t="e">
        <f t="shared" si="3"/>
        <v>#REF!</v>
      </c>
      <c r="AL23" s="60" t="e">
        <f t="shared" si="3"/>
        <v>#REF!</v>
      </c>
      <c r="AM23" s="60" t="e">
        <f t="shared" si="3"/>
        <v>#REF!</v>
      </c>
      <c r="AN23" s="60" t="e">
        <f t="shared" si="3"/>
        <v>#REF!</v>
      </c>
      <c r="AO23" s="60" t="e">
        <f t="shared" si="3"/>
        <v>#REF!</v>
      </c>
      <c r="AP23" s="60" t="e">
        <f t="shared" si="3"/>
        <v>#REF!</v>
      </c>
      <c r="AQ23" s="60" t="e">
        <f t="shared" si="3"/>
        <v>#REF!</v>
      </c>
      <c r="AR23" s="60" t="e">
        <f t="shared" si="3"/>
        <v>#REF!</v>
      </c>
      <c r="AS23" s="64" t="e">
        <f>SUM(AS8:AS22)</f>
        <v>#REF!</v>
      </c>
      <c r="AT23" s="47" t="e">
        <f>SUM(AT8:AT22)</f>
        <v>#REF!</v>
      </c>
      <c r="AU23" s="43"/>
      <c r="AV23" s="11"/>
      <c r="AW23" s="11"/>
      <c r="AX23" s="18"/>
      <c r="AY23" s="20"/>
      <c r="AZ23" s="20"/>
      <c r="BA23" s="20"/>
      <c r="BB23" s="20"/>
      <c r="BC23" s="20"/>
      <c r="BD23" s="20"/>
      <c r="BE23" s="20"/>
      <c r="BF23" s="20"/>
      <c r="BG23" s="21"/>
      <c r="BH23" s="21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9"/>
      <c r="BT23" s="9"/>
      <c r="BU23" s="9"/>
      <c r="BV23" s="9"/>
      <c r="BW23" s="9"/>
      <c r="BX23" s="9"/>
      <c r="BY23" s="10"/>
      <c r="BZ23" s="10"/>
      <c r="CA23" s="10"/>
      <c r="CB23" s="10"/>
    </row>
    <row r="24" spans="1:80" ht="46.5" customHeight="1">
      <c r="A24" s="25"/>
      <c r="C24" s="25"/>
      <c r="D24" s="25"/>
      <c r="E24" s="25"/>
      <c r="F24" s="25"/>
      <c r="G24" s="362" t="e">
        <f>SUM(H23:S23)</f>
        <v>#REF!</v>
      </c>
      <c r="H24" s="363"/>
      <c r="I24" s="364"/>
      <c r="J24" s="364"/>
      <c r="K24" s="364"/>
      <c r="L24" s="364"/>
      <c r="M24" s="364"/>
      <c r="N24" s="364"/>
      <c r="O24" s="364"/>
      <c r="P24" s="364"/>
      <c r="Q24" s="364"/>
      <c r="R24" s="364"/>
      <c r="S24" s="364"/>
      <c r="T24" s="364"/>
      <c r="U24" s="364"/>
      <c r="V24" s="365" t="e">
        <f>SUM(W23:AH23)</f>
        <v>#REF!</v>
      </c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369" t="e">
        <f>SUM(AI23:AR23)</f>
        <v>#REF!</v>
      </c>
      <c r="AS24" s="25"/>
      <c r="AT24" s="25"/>
      <c r="AU24" s="44"/>
      <c r="AV24" s="11"/>
      <c r="AW24" s="19"/>
      <c r="AX24" s="22"/>
      <c r="AY24" s="23"/>
      <c r="AZ24" s="23"/>
      <c r="BA24" s="23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</row>
    <row r="25" spans="1:80" ht="30">
      <c r="B25" s="70" t="s">
        <v>25</v>
      </c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367">
        <f>SUM(V8)</f>
        <v>106.78999999999999</v>
      </c>
      <c r="W25" s="366">
        <f>SUM(W8:AH8)</f>
        <v>106.79</v>
      </c>
      <c r="X25" s="368">
        <f>V25-W25</f>
        <v>0</v>
      </c>
      <c r="Z25" s="35"/>
      <c r="AA25" s="35"/>
      <c r="AB25" s="80" t="s">
        <v>39</v>
      </c>
      <c r="AC25" s="80"/>
      <c r="AD25" s="80"/>
      <c r="AE25" s="80"/>
      <c r="AF25" s="80"/>
      <c r="AG25" s="80"/>
      <c r="AH25" s="80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11"/>
      <c r="AW25" s="19"/>
      <c r="AX25" s="22"/>
      <c r="AY25" s="23"/>
      <c r="AZ25" s="23"/>
      <c r="BA25" s="23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</row>
    <row r="26" spans="1:80" ht="27" customHeight="1">
      <c r="B26" s="100" t="s">
        <v>43</v>
      </c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79"/>
      <c r="O26" s="79"/>
      <c r="P26" s="79"/>
      <c r="Q26" s="79"/>
      <c r="R26" s="79"/>
      <c r="S26" s="79"/>
      <c r="T26" s="79"/>
      <c r="U26" s="79"/>
      <c r="V26" s="367">
        <f t="shared" ref="V26:V39" si="4">SUM(V9)</f>
        <v>84.1</v>
      </c>
      <c r="W26" s="366">
        <f t="shared" ref="W26:W39" si="5">SUM(W9:AH9)</f>
        <v>84.1</v>
      </c>
      <c r="X26" s="368">
        <f t="shared" ref="X26:X39" si="6">V26-W26</f>
        <v>0</v>
      </c>
      <c r="AA26" s="25"/>
      <c r="AB26" s="76" t="s">
        <v>24</v>
      </c>
      <c r="AC26" s="76"/>
      <c r="AD26" s="76"/>
      <c r="AE26" s="76"/>
      <c r="AF26" s="76"/>
      <c r="AG26" s="76"/>
      <c r="AH26" s="76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11"/>
      <c r="AW26" s="19"/>
      <c r="AX26" s="22"/>
      <c r="AY26" s="23"/>
      <c r="AZ26" s="23"/>
      <c r="BA26" s="23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</row>
    <row r="27" spans="1:80" ht="36" customHeight="1">
      <c r="B27" s="100" t="s">
        <v>41</v>
      </c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79"/>
      <c r="O27" s="79"/>
      <c r="P27" s="79"/>
      <c r="Q27" s="79"/>
      <c r="R27" s="79"/>
      <c r="S27" s="79"/>
      <c r="T27" s="79"/>
      <c r="U27" s="79"/>
      <c r="V27" s="367">
        <f t="shared" si="4"/>
        <v>63.5</v>
      </c>
      <c r="W27" s="366">
        <f t="shared" si="5"/>
        <v>63.5</v>
      </c>
      <c r="X27" s="368">
        <f t="shared" si="6"/>
        <v>0</v>
      </c>
      <c r="AA27" s="25"/>
      <c r="AB27" s="819" t="s">
        <v>61</v>
      </c>
      <c r="AC27" s="819"/>
      <c r="AD27" s="819"/>
      <c r="AE27" s="819"/>
      <c r="AF27" s="819"/>
      <c r="AG27" s="819"/>
      <c r="AH27" s="819"/>
      <c r="AI27" s="819"/>
      <c r="AJ27" s="819"/>
      <c r="AK27" s="819"/>
      <c r="AL27" s="819"/>
      <c r="AM27" s="819"/>
      <c r="AN27" s="819"/>
      <c r="AO27" s="819"/>
      <c r="AP27" s="819"/>
      <c r="AQ27" s="819"/>
      <c r="AR27" s="819"/>
      <c r="AS27" s="819"/>
      <c r="AT27" s="819"/>
      <c r="AU27" s="95"/>
      <c r="AV27" s="11"/>
      <c r="AW27" s="19"/>
      <c r="AX27" s="22"/>
      <c r="AY27" s="23"/>
      <c r="AZ27" s="23"/>
      <c r="BA27" s="23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</row>
    <row r="28" spans="1:80" ht="24.75" customHeight="1">
      <c r="B28" s="100" t="s">
        <v>54</v>
      </c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79"/>
      <c r="O28" s="79"/>
      <c r="P28" s="79"/>
      <c r="Q28" s="79"/>
      <c r="R28" s="79"/>
      <c r="S28" s="79"/>
      <c r="T28" s="79"/>
      <c r="U28" s="79"/>
      <c r="V28" s="367">
        <f t="shared" si="4"/>
        <v>71.5</v>
      </c>
      <c r="W28" s="366">
        <f t="shared" si="5"/>
        <v>71.5</v>
      </c>
      <c r="X28" s="368">
        <f t="shared" si="6"/>
        <v>0</v>
      </c>
      <c r="AA28" s="25"/>
      <c r="AB28" s="81" t="s">
        <v>16</v>
      </c>
      <c r="AC28" s="81"/>
      <c r="AD28" s="81"/>
      <c r="AE28" s="81"/>
      <c r="AF28" s="81"/>
      <c r="AG28" s="81"/>
      <c r="AH28" s="81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11"/>
      <c r="AW28" s="19"/>
      <c r="AX28" s="22"/>
      <c r="AY28" s="23"/>
      <c r="AZ28" s="23"/>
      <c r="BA28" s="23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</row>
    <row r="29" spans="1:80" ht="24.95" customHeight="1">
      <c r="B29" s="100" t="s">
        <v>55</v>
      </c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79"/>
      <c r="O29" s="79"/>
      <c r="P29" s="79"/>
      <c r="Q29" s="79"/>
      <c r="R29" s="79"/>
      <c r="S29" s="79"/>
      <c r="T29" s="79"/>
      <c r="U29" s="79"/>
      <c r="V29" s="367">
        <f t="shared" si="4"/>
        <v>64.3</v>
      </c>
      <c r="W29" s="366">
        <f t="shared" si="5"/>
        <v>64.3</v>
      </c>
      <c r="X29" s="368">
        <f t="shared" si="6"/>
        <v>0</v>
      </c>
      <c r="AA29" s="27"/>
      <c r="AB29" s="76" t="s">
        <v>27</v>
      </c>
      <c r="AC29" s="76"/>
      <c r="AD29" s="76"/>
      <c r="AE29" s="76"/>
      <c r="AF29" s="76"/>
      <c r="AG29" s="76"/>
      <c r="AH29" s="76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11"/>
      <c r="AW29" s="19"/>
      <c r="AX29" s="22"/>
      <c r="AY29" s="23"/>
      <c r="AZ29" s="23"/>
      <c r="BA29" s="23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</row>
    <row r="30" spans="1:80" ht="29.25" customHeight="1">
      <c r="B30" s="100" t="s">
        <v>44</v>
      </c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79"/>
      <c r="O30" s="79"/>
      <c r="P30" s="79"/>
      <c r="Q30" s="79"/>
      <c r="R30" s="79"/>
      <c r="S30" s="79"/>
      <c r="T30" s="79"/>
      <c r="U30" s="79"/>
      <c r="V30" s="367">
        <f t="shared" si="4"/>
        <v>113.52000000000001</v>
      </c>
      <c r="W30" s="366">
        <f t="shared" si="5"/>
        <v>113.52000000000001</v>
      </c>
      <c r="X30" s="368">
        <f t="shared" si="6"/>
        <v>0</v>
      </c>
      <c r="AA30" s="77"/>
      <c r="AB30" s="81" t="s">
        <v>28</v>
      </c>
      <c r="AC30" s="81"/>
      <c r="AD30" s="81"/>
      <c r="AE30" s="81"/>
      <c r="AF30" s="81"/>
      <c r="AG30" s="81"/>
      <c r="AH30" s="81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11"/>
      <c r="AW30" s="19"/>
      <c r="AX30" s="22"/>
      <c r="AY30" s="23"/>
      <c r="AZ30" s="23"/>
      <c r="BA30" s="23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</row>
    <row r="31" spans="1:80" ht="21" customHeight="1">
      <c r="B31" s="100" t="s">
        <v>38</v>
      </c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79"/>
      <c r="O31" s="79"/>
      <c r="P31" s="79"/>
      <c r="Q31" s="79"/>
      <c r="R31" s="79"/>
      <c r="S31" s="79"/>
      <c r="T31" s="79"/>
      <c r="U31" s="79"/>
      <c r="V31" s="367">
        <f t="shared" si="4"/>
        <v>80.62</v>
      </c>
      <c r="W31" s="366">
        <f t="shared" si="5"/>
        <v>80.62</v>
      </c>
      <c r="X31" s="368">
        <f t="shared" si="6"/>
        <v>0</v>
      </c>
      <c r="AA31" s="77"/>
      <c r="AB31" s="818" t="s">
        <v>29</v>
      </c>
      <c r="AC31" s="818"/>
      <c r="AD31" s="818"/>
      <c r="AE31" s="818"/>
      <c r="AF31" s="818"/>
      <c r="AG31" s="818"/>
      <c r="AH31" s="818"/>
      <c r="AI31" s="818"/>
      <c r="AJ31" s="818"/>
      <c r="AK31" s="818"/>
      <c r="AL31" s="818"/>
      <c r="AM31" s="818"/>
      <c r="AN31" s="818"/>
      <c r="AO31" s="818"/>
      <c r="AP31" s="818"/>
      <c r="AQ31" s="818"/>
      <c r="AR31" s="818"/>
      <c r="AS31" s="818"/>
      <c r="AT31" s="818"/>
      <c r="AU31" s="68"/>
      <c r="AV31" s="11"/>
      <c r="AW31" s="19"/>
      <c r="AX31" s="22"/>
      <c r="AY31" s="23"/>
      <c r="AZ31" s="23"/>
      <c r="BA31" s="23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</row>
    <row r="32" spans="1:80" ht="24.95" customHeight="1">
      <c r="B32" s="793" t="s">
        <v>60</v>
      </c>
      <c r="C32" s="793"/>
      <c r="D32" s="793"/>
      <c r="E32" s="793"/>
      <c r="F32" s="793"/>
      <c r="G32" s="793"/>
      <c r="H32" s="103"/>
      <c r="I32" s="103"/>
      <c r="J32" s="103"/>
      <c r="K32" s="103"/>
      <c r="L32" s="103"/>
      <c r="M32" s="103"/>
      <c r="N32" s="91"/>
      <c r="O32" s="91"/>
      <c r="P32" s="91"/>
      <c r="Q32" s="91"/>
      <c r="R32" s="91"/>
      <c r="S32" s="91"/>
      <c r="T32" s="79"/>
      <c r="U32" s="79"/>
      <c r="V32" s="367">
        <f t="shared" si="4"/>
        <v>169.9</v>
      </c>
      <c r="W32" s="366">
        <f t="shared" si="5"/>
        <v>169.9</v>
      </c>
      <c r="X32" s="368">
        <f t="shared" si="6"/>
        <v>0</v>
      </c>
      <c r="AA32" s="58"/>
      <c r="AB32" s="798" t="s">
        <v>17</v>
      </c>
      <c r="AC32" s="798"/>
      <c r="AD32" s="798"/>
      <c r="AE32" s="798"/>
      <c r="AF32" s="798"/>
      <c r="AG32" s="798"/>
      <c r="AH32" s="798"/>
      <c r="AI32" s="798"/>
      <c r="AJ32" s="798"/>
      <c r="AK32" s="798"/>
      <c r="AL32" s="798"/>
      <c r="AM32" s="798"/>
      <c r="AN32" s="798"/>
      <c r="AO32" s="798"/>
      <c r="AP32" s="798"/>
      <c r="AQ32" s="798"/>
      <c r="AR32" s="798"/>
      <c r="AS32" s="798"/>
      <c r="AT32" s="82"/>
      <c r="AU32" s="68"/>
      <c r="AV32" s="11"/>
      <c r="AW32" s="19"/>
      <c r="AX32" s="22"/>
      <c r="AY32" s="23"/>
      <c r="AZ32" s="23"/>
      <c r="BA32" s="23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</row>
    <row r="33" spans="1:80" ht="24.95" customHeight="1">
      <c r="A33" s="58"/>
      <c r="B33" s="100" t="s">
        <v>56</v>
      </c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68"/>
      <c r="O33" s="68"/>
      <c r="P33" s="68"/>
      <c r="Q33" s="68"/>
      <c r="R33" s="68"/>
      <c r="S33" s="68"/>
      <c r="T33" s="68"/>
      <c r="U33" s="68"/>
      <c r="V33" s="367">
        <f t="shared" si="4"/>
        <v>184.04999999999998</v>
      </c>
      <c r="W33" s="366">
        <f t="shared" si="5"/>
        <v>184.04999999999998</v>
      </c>
      <c r="X33" s="368">
        <f t="shared" si="6"/>
        <v>0</v>
      </c>
      <c r="AA33" s="29"/>
      <c r="AB33" s="798" t="s">
        <v>18</v>
      </c>
      <c r="AC33" s="798"/>
      <c r="AD33" s="798"/>
      <c r="AE33" s="798"/>
      <c r="AF33" s="798"/>
      <c r="AG33" s="798"/>
      <c r="AH33" s="798"/>
      <c r="AI33" s="798"/>
      <c r="AJ33" s="798"/>
      <c r="AK33" s="798"/>
      <c r="AL33" s="798"/>
      <c r="AM33" s="798"/>
      <c r="AN33" s="798"/>
      <c r="AO33" s="798"/>
      <c r="AP33" s="798"/>
      <c r="AQ33" s="798"/>
      <c r="AR33" s="798"/>
      <c r="AS33" s="798"/>
      <c r="AT33" s="798"/>
      <c r="AU33" s="68"/>
      <c r="AV33" s="11"/>
      <c r="AW33" s="19"/>
      <c r="AX33" s="22"/>
      <c r="AY33" s="23"/>
      <c r="AZ33" s="23"/>
      <c r="BA33" s="23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</row>
    <row r="34" spans="1:80" ht="24.95" customHeight="1">
      <c r="A34" s="58"/>
      <c r="B34" s="100" t="s">
        <v>57</v>
      </c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V34" s="367">
        <f t="shared" si="4"/>
        <v>188.125</v>
      </c>
      <c r="W34" s="366">
        <f t="shared" si="5"/>
        <v>188.125</v>
      </c>
      <c r="X34" s="368">
        <f t="shared" si="6"/>
        <v>0</v>
      </c>
      <c r="AA34" s="36"/>
      <c r="AB34" s="76"/>
      <c r="AC34" s="76"/>
      <c r="AD34" s="76"/>
      <c r="AE34" s="76"/>
      <c r="AF34" s="76"/>
      <c r="AG34" s="76"/>
      <c r="AH34" s="76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11"/>
      <c r="AW34" s="19"/>
      <c r="AX34" s="22"/>
      <c r="AY34" s="23"/>
      <c r="AZ34" s="23"/>
      <c r="BA34" s="23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</row>
    <row r="35" spans="1:80" ht="23.25" customHeight="1">
      <c r="A35" s="25"/>
      <c r="B35" s="823" t="s">
        <v>58</v>
      </c>
      <c r="C35" s="823"/>
      <c r="D35" s="823"/>
      <c r="E35" s="823"/>
      <c r="F35" s="823"/>
      <c r="G35" s="823"/>
      <c r="H35" s="100"/>
      <c r="I35" s="100"/>
      <c r="J35" s="100"/>
      <c r="K35" s="100"/>
      <c r="L35" s="100"/>
      <c r="M35" s="100"/>
      <c r="N35" s="25"/>
      <c r="O35" s="25"/>
      <c r="P35" s="25"/>
      <c r="Q35" s="25"/>
      <c r="R35" s="25"/>
      <c r="S35" s="25"/>
      <c r="T35" s="25"/>
      <c r="U35" s="25"/>
      <c r="V35" s="367">
        <f t="shared" si="4"/>
        <v>152.47</v>
      </c>
      <c r="W35" s="366">
        <f t="shared" si="5"/>
        <v>152.47</v>
      </c>
      <c r="X35" s="368">
        <f t="shared" si="6"/>
        <v>0</v>
      </c>
      <c r="Y35" s="26"/>
      <c r="Z35" s="26"/>
      <c r="AA35" s="26"/>
      <c r="AB35" s="83"/>
      <c r="AC35" s="83"/>
      <c r="AD35" s="83"/>
      <c r="AE35" s="83"/>
      <c r="AF35" s="83"/>
      <c r="AG35" s="83"/>
      <c r="AH35" s="83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84"/>
      <c r="AV35" s="11"/>
      <c r="AW35" s="19"/>
      <c r="AX35" s="22"/>
      <c r="AY35" s="23"/>
      <c r="AZ35" s="23"/>
      <c r="BA35" s="23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</row>
    <row r="36" spans="1:80" ht="21.75" customHeight="1">
      <c r="A36" s="25"/>
      <c r="B36" s="101" t="s">
        <v>59</v>
      </c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72"/>
      <c r="O36" s="72"/>
      <c r="P36" s="72"/>
      <c r="Q36" s="72"/>
      <c r="R36" s="72"/>
      <c r="S36" s="72"/>
      <c r="T36" s="72"/>
      <c r="U36" s="73"/>
      <c r="V36" s="367">
        <f t="shared" si="4"/>
        <v>86.199999999999989</v>
      </c>
      <c r="W36" s="366">
        <f t="shared" si="5"/>
        <v>86.199999999999989</v>
      </c>
      <c r="X36" s="368">
        <f t="shared" si="6"/>
        <v>0</v>
      </c>
      <c r="Z36" s="25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84"/>
      <c r="AV36" s="11"/>
      <c r="AW36" s="19"/>
      <c r="AX36" s="22"/>
      <c r="AY36" s="23"/>
      <c r="AZ36" s="23"/>
      <c r="BA36" s="23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</row>
    <row r="37" spans="1:80" ht="24.75" customHeight="1">
      <c r="A37" s="25"/>
      <c r="B37" s="100" t="s">
        <v>42</v>
      </c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71"/>
      <c r="O37" s="71"/>
      <c r="P37" s="71"/>
      <c r="Q37" s="71"/>
      <c r="R37" s="71"/>
      <c r="S37" s="71"/>
      <c r="T37" s="73"/>
      <c r="U37" s="73"/>
      <c r="V37" s="367" t="e">
        <f t="shared" si="4"/>
        <v>#REF!</v>
      </c>
      <c r="W37" s="366" t="e">
        <f t="shared" si="5"/>
        <v>#REF!</v>
      </c>
      <c r="X37" s="368" t="e">
        <f t="shared" si="6"/>
        <v>#REF!</v>
      </c>
      <c r="Z37" s="25"/>
      <c r="AA37" s="36"/>
      <c r="AB37" s="82"/>
      <c r="AC37" s="82"/>
      <c r="AD37" s="82"/>
      <c r="AE37" s="82"/>
      <c r="AF37" s="82"/>
      <c r="AG37" s="82"/>
      <c r="AH37" s="82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85"/>
      <c r="AZ37" s="23"/>
      <c r="BA37" s="23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</row>
    <row r="38" spans="1:80" ht="24.75" customHeight="1">
      <c r="A38" s="25"/>
      <c r="B38" s="71"/>
      <c r="C38" s="73"/>
      <c r="D38" s="73"/>
      <c r="E38" s="73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367">
        <f t="shared" si="4"/>
        <v>96</v>
      </c>
      <c r="W38" s="366">
        <f t="shared" si="5"/>
        <v>96</v>
      </c>
      <c r="X38" s="368">
        <f t="shared" si="6"/>
        <v>0</v>
      </c>
      <c r="Z38" s="25"/>
      <c r="AZ38" s="23"/>
      <c r="BA38" s="23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</row>
    <row r="39" spans="1:80" ht="22.5" customHeight="1">
      <c r="A39" s="25"/>
      <c r="B39" s="71"/>
      <c r="C39" s="75"/>
      <c r="D39" s="75"/>
      <c r="E39" s="75"/>
      <c r="F39" s="75"/>
      <c r="G39" s="75"/>
      <c r="H39" s="75"/>
      <c r="I39" s="75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4"/>
      <c r="U39" s="74"/>
      <c r="V39" s="367">
        <f t="shared" si="4"/>
        <v>89.1</v>
      </c>
      <c r="W39" s="366">
        <f t="shared" si="5"/>
        <v>89.1</v>
      </c>
      <c r="X39" s="368">
        <f t="shared" si="6"/>
        <v>0</v>
      </c>
      <c r="Z39" s="27"/>
      <c r="AA39" s="26"/>
      <c r="AB39" s="26"/>
      <c r="AC39" s="26"/>
      <c r="AD39" s="26"/>
      <c r="AE39" s="26"/>
      <c r="AF39" s="26"/>
      <c r="AG39" s="26"/>
      <c r="AH39" s="26"/>
      <c r="AI39" s="25"/>
      <c r="AJ39" s="25"/>
      <c r="AK39" s="25"/>
      <c r="AZ39" s="23"/>
      <c r="BA39" s="23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</row>
    <row r="40" spans="1:80" ht="19.5" customHeight="1">
      <c r="A40" s="25"/>
      <c r="B40" s="803"/>
      <c r="C40" s="804"/>
      <c r="D40" s="804"/>
      <c r="E40" s="804"/>
      <c r="F40" s="804"/>
      <c r="G40" s="804"/>
      <c r="H40" s="804"/>
      <c r="I40" s="804"/>
      <c r="J40" s="804"/>
      <c r="K40" s="804"/>
      <c r="L40" s="804"/>
      <c r="M40" s="804"/>
      <c r="N40" s="804"/>
      <c r="O40" s="804"/>
      <c r="P40" s="804"/>
      <c r="Q40" s="804"/>
      <c r="R40" s="804"/>
      <c r="S40" s="804"/>
      <c r="T40" s="804"/>
      <c r="U40" s="804"/>
      <c r="V40" s="804"/>
      <c r="W40" s="804"/>
      <c r="X40" s="804"/>
      <c r="Y40" s="804"/>
      <c r="Z40" s="804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Z40" s="23"/>
      <c r="BA40" s="23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</row>
    <row r="41" spans="1:80" ht="16.5">
      <c r="A41" s="25"/>
      <c r="B41" s="804"/>
      <c r="C41" s="804"/>
      <c r="D41" s="804"/>
      <c r="E41" s="804"/>
      <c r="F41" s="804"/>
      <c r="G41" s="804"/>
      <c r="H41" s="804"/>
      <c r="I41" s="804"/>
      <c r="J41" s="804"/>
      <c r="K41" s="804"/>
      <c r="L41" s="804"/>
      <c r="M41" s="804"/>
      <c r="N41" s="804"/>
      <c r="O41" s="804"/>
      <c r="P41" s="804"/>
      <c r="Q41" s="804"/>
      <c r="R41" s="804"/>
      <c r="S41" s="804"/>
      <c r="T41" s="804"/>
      <c r="U41" s="804"/>
      <c r="V41" s="77"/>
      <c r="W41" s="77"/>
      <c r="X41" s="77"/>
      <c r="Y41" s="77"/>
      <c r="Z41" s="77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Z41" s="23"/>
      <c r="BA41" s="23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</row>
    <row r="42" spans="1:80" ht="19.5" customHeight="1">
      <c r="A42" s="25"/>
      <c r="B42" s="76"/>
      <c r="C42" s="74"/>
      <c r="D42" s="74"/>
      <c r="E42" s="74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58"/>
      <c r="Z42" s="58"/>
      <c r="AA42" s="27"/>
      <c r="AB42" s="27"/>
      <c r="AC42" s="27"/>
      <c r="AD42" s="27"/>
      <c r="AE42" s="27"/>
      <c r="AF42" s="27"/>
      <c r="AG42" s="27"/>
      <c r="AH42" s="27"/>
      <c r="AI42" s="25"/>
      <c r="AJ42" s="25"/>
      <c r="AK42" s="25"/>
      <c r="AZ42" s="23"/>
      <c r="BA42" s="23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</row>
    <row r="43" spans="1:80" ht="16.5">
      <c r="A43" s="25"/>
      <c r="T43" s="69"/>
      <c r="U43" s="69"/>
      <c r="V43" s="69"/>
      <c r="W43" s="58"/>
      <c r="Z43" s="29"/>
      <c r="AZ43" s="23"/>
      <c r="BA43" s="23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</row>
    <row r="44" spans="1:80" ht="16.5">
      <c r="A44" s="25"/>
      <c r="B44" s="838"/>
      <c r="C44" s="838"/>
      <c r="D44" s="838"/>
      <c r="E44" s="838"/>
      <c r="F44" s="838"/>
      <c r="G44" s="838"/>
      <c r="H44" s="83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Z44" s="36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Z44" s="23"/>
      <c r="BA44" s="23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</row>
    <row r="45" spans="1:80" ht="16.5">
      <c r="A45" s="25"/>
      <c r="B45" s="56"/>
      <c r="C45" s="53"/>
      <c r="D45" s="53"/>
      <c r="E45" s="53"/>
      <c r="F45" s="53"/>
      <c r="G45" s="53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Z45" s="23"/>
      <c r="BA45" s="23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</row>
    <row r="46" spans="1:80" ht="4.5" customHeight="1">
      <c r="A46" s="25"/>
      <c r="B46" s="52"/>
      <c r="C46" s="53"/>
      <c r="D46" s="53"/>
      <c r="E46" s="53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</row>
    <row r="47" spans="1:80" ht="16.5">
      <c r="A47" s="25"/>
      <c r="B47" s="51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</row>
    <row r="48" spans="1:80" ht="16.5">
      <c r="A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7"/>
      <c r="U48" s="27"/>
      <c r="V48" s="27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824"/>
      <c r="AV48" s="824"/>
      <c r="AW48" s="824"/>
      <c r="AX48" s="24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</row>
    <row r="49" spans="1:80" ht="4.5" customHeight="1">
      <c r="A49" s="25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8"/>
      <c r="U49" s="28"/>
      <c r="V49" s="28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824"/>
      <c r="AV49" s="824"/>
      <c r="AW49" s="824"/>
      <c r="AX49" s="24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</row>
    <row r="50" spans="1:80" ht="16.5">
      <c r="A50" s="25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55"/>
      <c r="U50" s="55"/>
      <c r="V50" s="5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824"/>
      <c r="AV50" s="824"/>
      <c r="AW50" s="824"/>
      <c r="AX50" s="24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</row>
    <row r="51" spans="1:80" ht="4.5" customHeight="1">
      <c r="A51" s="25"/>
      <c r="F51" s="50"/>
      <c r="G51" s="54"/>
      <c r="H51" s="50"/>
      <c r="I51" s="50"/>
      <c r="J51" s="50"/>
      <c r="K51" s="50"/>
      <c r="L51" s="55"/>
      <c r="M51" s="55"/>
      <c r="N51" s="55"/>
      <c r="O51" s="55"/>
      <c r="P51" s="55"/>
      <c r="Q51" s="55"/>
      <c r="R51" s="55"/>
      <c r="S51" s="55"/>
      <c r="T51" s="29"/>
      <c r="U51" s="29"/>
      <c r="V51" s="29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45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</row>
    <row r="52" spans="1:80" ht="16.5">
      <c r="A52" s="25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36"/>
      <c r="U52" s="36"/>
      <c r="V52" s="36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45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</row>
    <row r="53" spans="1:80" ht="4.5" customHeight="1">
      <c r="A53" s="25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26"/>
      <c r="U53" s="26"/>
      <c r="V53" s="26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45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</row>
    <row r="54" spans="1:80" ht="16.5">
      <c r="A54" s="25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7"/>
      <c r="U54" s="27"/>
      <c r="V54" s="27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45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</row>
    <row r="55" spans="1:80" ht="4.5" customHeight="1">
      <c r="A55" s="25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45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</row>
    <row r="56" spans="1:80" ht="16.5">
      <c r="A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46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</row>
    <row r="57" spans="1:80" ht="4.5" customHeight="1">
      <c r="A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46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</row>
    <row r="58" spans="1:80" ht="16.5">
      <c r="A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</row>
    <row r="59" spans="1:80" ht="16.5">
      <c r="A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</row>
    <row r="60" spans="1:80" ht="16.5">
      <c r="A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</row>
    <row r="61" spans="1:80" ht="16.5">
      <c r="A61" s="25"/>
    </row>
    <row r="62" spans="1:80" ht="16.5">
      <c r="A62" s="25"/>
    </row>
  </sheetData>
  <mergeCells count="37">
    <mergeCell ref="AU49:AW49"/>
    <mergeCell ref="AU50:AW50"/>
    <mergeCell ref="A3:AT3"/>
    <mergeCell ref="AT5:AT7"/>
    <mergeCell ref="AU48:AW48"/>
    <mergeCell ref="A23:B23"/>
    <mergeCell ref="B5:B7"/>
    <mergeCell ref="A5:A7"/>
    <mergeCell ref="AI5:AR5"/>
    <mergeCell ref="AS5:AS7"/>
    <mergeCell ref="C5:C7"/>
    <mergeCell ref="AR6:AR7"/>
    <mergeCell ref="AO6:AO7"/>
    <mergeCell ref="AP6:AP7"/>
    <mergeCell ref="B44:H44"/>
    <mergeCell ref="B41:U41"/>
    <mergeCell ref="A2:AR2"/>
    <mergeCell ref="AS2:AT2"/>
    <mergeCell ref="B40:Z40"/>
    <mergeCell ref="AQ6:AQ7"/>
    <mergeCell ref="AJ6:AM6"/>
    <mergeCell ref="AI6:AI7"/>
    <mergeCell ref="AN6:AN7"/>
    <mergeCell ref="D5:D7"/>
    <mergeCell ref="E6:G6"/>
    <mergeCell ref="T6:V6"/>
    <mergeCell ref="AB33:AT33"/>
    <mergeCell ref="AB31:AT31"/>
    <mergeCell ref="AB27:AT27"/>
    <mergeCell ref="H6:S6"/>
    <mergeCell ref="W6:AH6"/>
    <mergeCell ref="B35:G35"/>
    <mergeCell ref="B32:G32"/>
    <mergeCell ref="T5:AH5"/>
    <mergeCell ref="E5:S5"/>
    <mergeCell ref="AB32:AS32"/>
    <mergeCell ref="A4:E4"/>
  </mergeCells>
  <pageMargins left="0.51" right="0.25" top="0.75" bottom="0.75" header="0.3" footer="0.3"/>
  <pageSetup paperSize="5" scale="37" orientation="landscape" r:id="rId1"/>
  <colBreaks count="1" manualBreakCount="1">
    <brk id="46" max="1048575" man="1"/>
  </colBreaks>
  <ignoredErrors>
    <ignoredError sqref="O10:Q10" 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66"/>
  </sheetPr>
  <dimension ref="A2:AG187"/>
  <sheetViews>
    <sheetView topLeftCell="A106" workbookViewId="0">
      <selection activeCell="U109" sqref="U109"/>
    </sheetView>
  </sheetViews>
  <sheetFormatPr defaultRowHeight="15.75"/>
  <cols>
    <col min="1" max="1" width="0.7109375" style="104" customWidth="1"/>
    <col min="2" max="2" width="4.140625" style="127" customWidth="1"/>
    <col min="3" max="3" width="31" style="104" customWidth="1"/>
    <col min="4" max="4" width="11" style="104" customWidth="1"/>
    <col min="5" max="5" width="9.28515625" style="143" customWidth="1"/>
    <col min="6" max="6" width="15.7109375" style="104" customWidth="1"/>
    <col min="7" max="7" width="12.85546875" style="104" customWidth="1"/>
    <col min="8" max="8" width="7.85546875" style="104" customWidth="1"/>
    <col min="9" max="10" width="5.140625" style="104" customWidth="1"/>
    <col min="11" max="17" width="5.140625" style="127" customWidth="1"/>
    <col min="18" max="18" width="6.140625" style="104" customWidth="1"/>
  </cols>
  <sheetData>
    <row r="2" spans="2:18" ht="18.75">
      <c r="B2" s="709" t="s">
        <v>64</v>
      </c>
      <c r="C2" s="709"/>
      <c r="D2" s="709"/>
      <c r="E2" s="709"/>
      <c r="F2" s="709"/>
      <c r="G2" s="709"/>
      <c r="H2" s="709"/>
      <c r="I2" s="709"/>
      <c r="J2" s="709"/>
      <c r="K2" s="709"/>
      <c r="L2" s="709"/>
      <c r="M2" s="709"/>
      <c r="N2" s="709"/>
      <c r="O2" s="709"/>
      <c r="P2" s="709"/>
      <c r="Q2" s="709"/>
      <c r="R2" s="709"/>
    </row>
    <row r="3" spans="2:18" ht="18.75">
      <c r="B3" s="709" t="s">
        <v>66</v>
      </c>
      <c r="C3" s="709"/>
      <c r="D3" s="709"/>
      <c r="E3" s="709"/>
      <c r="F3" s="709"/>
      <c r="G3" s="709"/>
      <c r="H3" s="709"/>
      <c r="I3" s="709"/>
      <c r="J3" s="709"/>
      <c r="K3" s="709"/>
      <c r="L3" s="709"/>
      <c r="M3" s="709"/>
      <c r="N3" s="709"/>
      <c r="O3" s="709"/>
      <c r="P3" s="709"/>
      <c r="Q3" s="709"/>
      <c r="R3" s="709"/>
    </row>
    <row r="4" spans="2:18">
      <c r="B4" s="711" t="s">
        <v>123</v>
      </c>
      <c r="C4" s="711"/>
      <c r="D4" s="711"/>
      <c r="E4" s="140"/>
      <c r="F4" s="106"/>
      <c r="G4" s="106"/>
      <c r="H4" s="107"/>
      <c r="I4" s="106"/>
      <c r="J4" s="106"/>
      <c r="K4" s="381"/>
      <c r="L4" s="381"/>
      <c r="M4" s="381"/>
      <c r="N4" s="381"/>
      <c r="O4" s="381"/>
      <c r="P4" s="112"/>
      <c r="Q4" s="112"/>
    </row>
    <row r="5" spans="2:18" ht="15.75" customHeight="1">
      <c r="B5" s="712" t="s">
        <v>67</v>
      </c>
      <c r="C5" s="713" t="s">
        <v>68</v>
      </c>
      <c r="D5" s="695" t="s">
        <v>69</v>
      </c>
      <c r="E5" s="697" t="s">
        <v>70</v>
      </c>
      <c r="F5" s="695" t="s">
        <v>71</v>
      </c>
      <c r="G5" s="714" t="s">
        <v>76</v>
      </c>
      <c r="H5" s="714"/>
      <c r="I5" s="714"/>
      <c r="J5" s="714"/>
      <c r="K5" s="714"/>
      <c r="L5" s="714"/>
      <c r="M5" s="714"/>
      <c r="N5" s="714"/>
      <c r="O5" s="714"/>
      <c r="P5" s="714"/>
      <c r="Q5" s="714"/>
      <c r="R5" s="718" t="s">
        <v>78</v>
      </c>
    </row>
    <row r="6" spans="2:18" ht="15.75" customHeight="1">
      <c r="B6" s="712"/>
      <c r="C6" s="713"/>
      <c r="D6" s="708"/>
      <c r="E6" s="698"/>
      <c r="F6" s="708"/>
      <c r="G6" s="714" t="s">
        <v>79</v>
      </c>
      <c r="H6" s="714"/>
      <c r="I6" s="714" t="s">
        <v>3268</v>
      </c>
      <c r="J6" s="714"/>
      <c r="K6" s="714"/>
      <c r="L6" s="714"/>
      <c r="M6" s="714"/>
      <c r="N6" s="714"/>
      <c r="O6" s="714"/>
      <c r="P6" s="714"/>
      <c r="Q6" s="714"/>
      <c r="R6" s="719"/>
    </row>
    <row r="7" spans="2:18" ht="28.5" customHeight="1">
      <c r="B7" s="712"/>
      <c r="C7" s="713"/>
      <c r="D7" s="708"/>
      <c r="E7" s="698"/>
      <c r="F7" s="708"/>
      <c r="G7" s="708" t="s">
        <v>73</v>
      </c>
      <c r="H7" s="839" t="s">
        <v>81</v>
      </c>
      <c r="I7" s="840" t="s">
        <v>3267</v>
      </c>
      <c r="J7" s="840" t="s">
        <v>3266</v>
      </c>
      <c r="K7" s="840" t="s">
        <v>3265</v>
      </c>
      <c r="L7" s="840" t="s">
        <v>3263</v>
      </c>
      <c r="M7" s="840" t="s">
        <v>3264</v>
      </c>
      <c r="N7" s="840" t="s">
        <v>3262</v>
      </c>
      <c r="O7" s="716" t="s">
        <v>3261</v>
      </c>
      <c r="P7" s="715" t="s">
        <v>3269</v>
      </c>
      <c r="Q7" s="715" t="s">
        <v>3115</v>
      </c>
      <c r="R7" s="719"/>
    </row>
    <row r="8" spans="2:18" ht="109.5" customHeight="1">
      <c r="B8" s="712"/>
      <c r="C8" s="713"/>
      <c r="D8" s="696"/>
      <c r="E8" s="699"/>
      <c r="F8" s="696"/>
      <c r="G8" s="696"/>
      <c r="H8" s="694"/>
      <c r="I8" s="841"/>
      <c r="J8" s="841"/>
      <c r="K8" s="841"/>
      <c r="L8" s="841"/>
      <c r="M8" s="841"/>
      <c r="N8" s="841"/>
      <c r="O8" s="717"/>
      <c r="P8" s="717"/>
      <c r="Q8" s="717"/>
      <c r="R8" s="720"/>
    </row>
    <row r="9" spans="2:18" ht="43.5" customHeight="1">
      <c r="B9" s="130">
        <v>1</v>
      </c>
      <c r="C9" s="137" t="s">
        <v>473</v>
      </c>
      <c r="D9" s="138"/>
      <c r="E9" s="135" t="s">
        <v>3257</v>
      </c>
      <c r="F9" s="428" t="s">
        <v>148</v>
      </c>
      <c r="G9" s="156">
        <v>500000</v>
      </c>
      <c r="H9" s="138"/>
      <c r="I9" s="135">
        <v>1</v>
      </c>
      <c r="J9" s="135" t="s">
        <v>150</v>
      </c>
      <c r="K9" s="135" t="s">
        <v>150</v>
      </c>
      <c r="L9" s="135" t="s">
        <v>150</v>
      </c>
      <c r="M9" s="135" t="s">
        <v>150</v>
      </c>
      <c r="N9" s="135" t="s">
        <v>150</v>
      </c>
      <c r="O9" s="135" t="s">
        <v>150</v>
      </c>
      <c r="P9" s="135" t="s">
        <v>150</v>
      </c>
      <c r="Q9" s="135" t="s">
        <v>150</v>
      </c>
      <c r="R9" s="138"/>
    </row>
    <row r="10" spans="2:18" ht="43.5" customHeight="1">
      <c r="B10" s="130">
        <v>2</v>
      </c>
      <c r="C10" s="137" t="s">
        <v>466</v>
      </c>
      <c r="D10" s="138"/>
      <c r="E10" s="135" t="s">
        <v>3257</v>
      </c>
      <c r="F10" s="428" t="s">
        <v>148</v>
      </c>
      <c r="G10" s="156">
        <v>500000</v>
      </c>
      <c r="H10" s="138"/>
      <c r="I10" s="135">
        <v>1</v>
      </c>
      <c r="J10" s="135" t="s">
        <v>150</v>
      </c>
      <c r="K10" s="135" t="s">
        <v>150</v>
      </c>
      <c r="L10" s="135" t="s">
        <v>150</v>
      </c>
      <c r="M10" s="135" t="s">
        <v>150</v>
      </c>
      <c r="N10" s="135" t="s">
        <v>150</v>
      </c>
      <c r="O10" s="135" t="s">
        <v>150</v>
      </c>
      <c r="P10" s="135" t="s">
        <v>150</v>
      </c>
      <c r="Q10" s="135" t="s">
        <v>150</v>
      </c>
      <c r="R10" s="138"/>
    </row>
    <row r="11" spans="2:18" ht="43.5" customHeight="1">
      <c r="B11" s="130">
        <v>3</v>
      </c>
      <c r="C11" s="137" t="s">
        <v>463</v>
      </c>
      <c r="D11" s="138"/>
      <c r="E11" s="135" t="s">
        <v>3257</v>
      </c>
      <c r="F11" s="428" t="s">
        <v>148</v>
      </c>
      <c r="G11" s="156">
        <v>500000</v>
      </c>
      <c r="H11" s="138"/>
      <c r="I11" s="135">
        <v>1</v>
      </c>
      <c r="J11" s="135" t="s">
        <v>150</v>
      </c>
      <c r="K11" s="135" t="s">
        <v>150</v>
      </c>
      <c r="L11" s="135" t="s">
        <v>150</v>
      </c>
      <c r="M11" s="135" t="s">
        <v>150</v>
      </c>
      <c r="N11" s="135" t="s">
        <v>150</v>
      </c>
      <c r="O11" s="135" t="s">
        <v>150</v>
      </c>
      <c r="P11" s="135" t="s">
        <v>150</v>
      </c>
      <c r="Q11" s="135" t="s">
        <v>150</v>
      </c>
      <c r="R11" s="138"/>
    </row>
    <row r="12" spans="2:18" ht="43.5" customHeight="1">
      <c r="B12" s="130">
        <v>4</v>
      </c>
      <c r="C12" s="137" t="s">
        <v>459</v>
      </c>
      <c r="D12" s="138"/>
      <c r="E12" s="135" t="s">
        <v>3257</v>
      </c>
      <c r="F12" s="428" t="s">
        <v>148</v>
      </c>
      <c r="G12" s="156">
        <v>500000</v>
      </c>
      <c r="H12" s="138"/>
      <c r="I12" s="135">
        <v>1</v>
      </c>
      <c r="J12" s="135" t="s">
        <v>150</v>
      </c>
      <c r="K12" s="135" t="s">
        <v>150</v>
      </c>
      <c r="L12" s="135" t="s">
        <v>150</v>
      </c>
      <c r="M12" s="135" t="s">
        <v>150</v>
      </c>
      <c r="N12" s="135" t="s">
        <v>150</v>
      </c>
      <c r="O12" s="135" t="s">
        <v>150</v>
      </c>
      <c r="P12" s="135" t="s">
        <v>150</v>
      </c>
      <c r="Q12" s="135" t="s">
        <v>150</v>
      </c>
      <c r="R12" s="138"/>
    </row>
    <row r="13" spans="2:18" ht="43.5" customHeight="1">
      <c r="B13" s="130">
        <v>5</v>
      </c>
      <c r="C13" s="137" t="s">
        <v>470</v>
      </c>
      <c r="D13" s="138"/>
      <c r="E13" s="135" t="s">
        <v>3257</v>
      </c>
      <c r="F13" s="428" t="s">
        <v>148</v>
      </c>
      <c r="G13" s="156">
        <v>500000</v>
      </c>
      <c r="H13" s="138"/>
      <c r="I13" s="135">
        <v>1</v>
      </c>
      <c r="J13" s="135" t="s">
        <v>150</v>
      </c>
      <c r="K13" s="135" t="s">
        <v>150</v>
      </c>
      <c r="L13" s="135" t="s">
        <v>150</v>
      </c>
      <c r="M13" s="135" t="s">
        <v>150</v>
      </c>
      <c r="N13" s="135" t="s">
        <v>150</v>
      </c>
      <c r="O13" s="135" t="s">
        <v>150</v>
      </c>
      <c r="P13" s="135" t="s">
        <v>150</v>
      </c>
      <c r="Q13" s="135" t="s">
        <v>150</v>
      </c>
      <c r="R13" s="138"/>
    </row>
    <row r="14" spans="2:18" ht="43.5" customHeight="1">
      <c r="B14" s="130">
        <v>6</v>
      </c>
      <c r="C14" s="235" t="s">
        <v>2787</v>
      </c>
      <c r="D14" s="110"/>
      <c r="E14" s="130" t="s">
        <v>3257</v>
      </c>
      <c r="F14" s="428" t="s">
        <v>127</v>
      </c>
      <c r="G14" s="324">
        <v>1000000</v>
      </c>
      <c r="H14" s="110"/>
      <c r="I14" s="242" t="s">
        <v>150</v>
      </c>
      <c r="J14" s="242">
        <v>1</v>
      </c>
      <c r="K14" s="242" t="s">
        <v>150</v>
      </c>
      <c r="L14" s="242" t="s">
        <v>150</v>
      </c>
      <c r="M14" s="242" t="s">
        <v>150</v>
      </c>
      <c r="N14" s="242" t="s">
        <v>150</v>
      </c>
      <c r="O14" s="242" t="s">
        <v>150</v>
      </c>
      <c r="P14" s="135" t="s">
        <v>150</v>
      </c>
      <c r="Q14" s="135" t="s">
        <v>150</v>
      </c>
      <c r="R14" s="110"/>
    </row>
    <row r="15" spans="2:18" ht="43.5" customHeight="1">
      <c r="B15" s="130">
        <v>7</v>
      </c>
      <c r="C15" s="137" t="s">
        <v>465</v>
      </c>
      <c r="D15" s="138"/>
      <c r="E15" s="135" t="s">
        <v>3257</v>
      </c>
      <c r="F15" s="428" t="s">
        <v>148</v>
      </c>
      <c r="G15" s="156">
        <v>500000</v>
      </c>
      <c r="H15" s="138"/>
      <c r="I15" s="135" t="s">
        <v>150</v>
      </c>
      <c r="J15" s="135">
        <v>1</v>
      </c>
      <c r="K15" s="135" t="s">
        <v>150</v>
      </c>
      <c r="L15" s="135" t="s">
        <v>150</v>
      </c>
      <c r="M15" s="135" t="s">
        <v>150</v>
      </c>
      <c r="N15" s="135" t="s">
        <v>150</v>
      </c>
      <c r="O15" s="135" t="s">
        <v>150</v>
      </c>
      <c r="P15" s="135" t="s">
        <v>150</v>
      </c>
      <c r="Q15" s="135" t="s">
        <v>150</v>
      </c>
      <c r="R15" s="138"/>
    </row>
    <row r="16" spans="2:18" ht="43.5" customHeight="1">
      <c r="B16" s="130">
        <v>8</v>
      </c>
      <c r="C16" s="137" t="s">
        <v>468</v>
      </c>
      <c r="D16" s="138"/>
      <c r="E16" s="135" t="s">
        <v>3257</v>
      </c>
      <c r="F16" s="428" t="s">
        <v>148</v>
      </c>
      <c r="G16" s="156">
        <v>500000</v>
      </c>
      <c r="H16" s="138"/>
      <c r="I16" s="135" t="s">
        <v>150</v>
      </c>
      <c r="J16" s="135">
        <v>1</v>
      </c>
      <c r="K16" s="135" t="s">
        <v>150</v>
      </c>
      <c r="L16" s="135" t="s">
        <v>150</v>
      </c>
      <c r="M16" s="135" t="s">
        <v>150</v>
      </c>
      <c r="N16" s="135" t="s">
        <v>150</v>
      </c>
      <c r="O16" s="135" t="s">
        <v>150</v>
      </c>
      <c r="P16" s="135" t="s">
        <v>150</v>
      </c>
      <c r="Q16" s="135" t="s">
        <v>150</v>
      </c>
      <c r="R16" s="138"/>
    </row>
    <row r="17" spans="2:18" ht="43.5" customHeight="1">
      <c r="B17" s="130">
        <v>9</v>
      </c>
      <c r="C17" s="137" t="s">
        <v>469</v>
      </c>
      <c r="D17" s="138"/>
      <c r="E17" s="135" t="s">
        <v>3257</v>
      </c>
      <c r="F17" s="428" t="s">
        <v>148</v>
      </c>
      <c r="G17" s="156">
        <v>500000</v>
      </c>
      <c r="H17" s="138"/>
      <c r="I17" s="135" t="s">
        <v>150</v>
      </c>
      <c r="J17" s="135">
        <v>1</v>
      </c>
      <c r="K17" s="135" t="s">
        <v>150</v>
      </c>
      <c r="L17" s="135" t="s">
        <v>150</v>
      </c>
      <c r="M17" s="135" t="s">
        <v>150</v>
      </c>
      <c r="N17" s="135" t="s">
        <v>150</v>
      </c>
      <c r="O17" s="135" t="s">
        <v>150</v>
      </c>
      <c r="P17" s="135" t="s">
        <v>150</v>
      </c>
      <c r="Q17" s="135" t="s">
        <v>150</v>
      </c>
      <c r="R17" s="138"/>
    </row>
    <row r="18" spans="2:18" ht="43.5" customHeight="1">
      <c r="B18" s="130">
        <v>10</v>
      </c>
      <c r="C18" s="137" t="s">
        <v>471</v>
      </c>
      <c r="D18" s="138"/>
      <c r="E18" s="135" t="s">
        <v>3257</v>
      </c>
      <c r="F18" s="428" t="s">
        <v>148</v>
      </c>
      <c r="G18" s="156">
        <v>500000</v>
      </c>
      <c r="H18" s="138"/>
      <c r="I18" s="135" t="s">
        <v>150</v>
      </c>
      <c r="J18" s="135">
        <v>1</v>
      </c>
      <c r="K18" s="135" t="s">
        <v>150</v>
      </c>
      <c r="L18" s="135" t="s">
        <v>150</v>
      </c>
      <c r="M18" s="135" t="s">
        <v>150</v>
      </c>
      <c r="N18" s="135" t="s">
        <v>150</v>
      </c>
      <c r="O18" s="135" t="s">
        <v>150</v>
      </c>
      <c r="P18" s="135" t="s">
        <v>150</v>
      </c>
      <c r="Q18" s="135" t="s">
        <v>150</v>
      </c>
      <c r="R18" s="138"/>
    </row>
    <row r="19" spans="2:18" ht="43.5" customHeight="1">
      <c r="B19" s="130">
        <v>11</v>
      </c>
      <c r="C19" s="235" t="s">
        <v>2562</v>
      </c>
      <c r="D19" s="110"/>
      <c r="E19" s="130" t="s">
        <v>3257</v>
      </c>
      <c r="F19" s="428" t="s">
        <v>127</v>
      </c>
      <c r="G19" s="324">
        <v>1000000</v>
      </c>
      <c r="H19" s="110"/>
      <c r="I19" s="242" t="s">
        <v>150</v>
      </c>
      <c r="J19" s="242" t="s">
        <v>150</v>
      </c>
      <c r="K19" s="242" t="s">
        <v>150</v>
      </c>
      <c r="L19" s="242" t="s">
        <v>150</v>
      </c>
      <c r="M19" s="242" t="s">
        <v>150</v>
      </c>
      <c r="N19" s="242">
        <v>1</v>
      </c>
      <c r="O19" s="242" t="s">
        <v>150</v>
      </c>
      <c r="P19" s="135" t="s">
        <v>150</v>
      </c>
      <c r="Q19" s="135" t="s">
        <v>150</v>
      </c>
      <c r="R19" s="110"/>
    </row>
    <row r="20" spans="2:18" ht="43.5" customHeight="1">
      <c r="B20" s="130">
        <v>12</v>
      </c>
      <c r="C20" s="235" t="s">
        <v>2785</v>
      </c>
      <c r="D20" s="110"/>
      <c r="E20" s="130" t="s">
        <v>3257</v>
      </c>
      <c r="F20" s="428" t="s">
        <v>127</v>
      </c>
      <c r="G20" s="324">
        <v>1000000</v>
      </c>
      <c r="H20" s="110"/>
      <c r="I20" s="242" t="s">
        <v>150</v>
      </c>
      <c r="J20" s="242" t="s">
        <v>150</v>
      </c>
      <c r="K20" s="242" t="s">
        <v>150</v>
      </c>
      <c r="L20" s="242" t="s">
        <v>150</v>
      </c>
      <c r="M20" s="242" t="s">
        <v>150</v>
      </c>
      <c r="N20" s="242">
        <v>1</v>
      </c>
      <c r="O20" s="242" t="s">
        <v>150</v>
      </c>
      <c r="P20" s="135" t="s">
        <v>150</v>
      </c>
      <c r="Q20" s="135" t="s">
        <v>150</v>
      </c>
      <c r="R20" s="110"/>
    </row>
    <row r="21" spans="2:18" ht="43.5" customHeight="1">
      <c r="B21" s="130">
        <v>13</v>
      </c>
      <c r="C21" s="235" t="s">
        <v>2786</v>
      </c>
      <c r="D21" s="110"/>
      <c r="E21" s="130" t="s">
        <v>3257</v>
      </c>
      <c r="F21" s="428" t="s">
        <v>127</v>
      </c>
      <c r="G21" s="324">
        <v>1000000</v>
      </c>
      <c r="H21" s="110"/>
      <c r="I21" s="242" t="s">
        <v>150</v>
      </c>
      <c r="J21" s="242" t="s">
        <v>150</v>
      </c>
      <c r="K21" s="242" t="s">
        <v>150</v>
      </c>
      <c r="L21" s="242" t="s">
        <v>150</v>
      </c>
      <c r="M21" s="242" t="s">
        <v>150</v>
      </c>
      <c r="N21" s="242">
        <v>1</v>
      </c>
      <c r="O21" s="242" t="s">
        <v>150</v>
      </c>
      <c r="P21" s="135" t="s">
        <v>150</v>
      </c>
      <c r="Q21" s="135" t="s">
        <v>150</v>
      </c>
      <c r="R21" s="110"/>
    </row>
    <row r="22" spans="2:18" ht="43.5" customHeight="1">
      <c r="B22" s="130">
        <v>14</v>
      </c>
      <c r="C22" s="235" t="s">
        <v>2789</v>
      </c>
      <c r="D22" s="110"/>
      <c r="E22" s="130" t="s">
        <v>3257</v>
      </c>
      <c r="F22" s="428" t="s">
        <v>127</v>
      </c>
      <c r="G22" s="324">
        <v>1000000</v>
      </c>
      <c r="H22" s="110"/>
      <c r="I22" s="242" t="s">
        <v>150</v>
      </c>
      <c r="J22" s="242" t="s">
        <v>150</v>
      </c>
      <c r="K22" s="242" t="s">
        <v>150</v>
      </c>
      <c r="L22" s="242" t="s">
        <v>150</v>
      </c>
      <c r="M22" s="242" t="s">
        <v>150</v>
      </c>
      <c r="N22" s="242">
        <v>1</v>
      </c>
      <c r="O22" s="242" t="s">
        <v>150</v>
      </c>
      <c r="P22" s="135" t="s">
        <v>150</v>
      </c>
      <c r="Q22" s="135" t="s">
        <v>150</v>
      </c>
      <c r="R22" s="110"/>
    </row>
    <row r="23" spans="2:18" ht="43.5" customHeight="1">
      <c r="B23" s="130">
        <v>15</v>
      </c>
      <c r="C23" s="235" t="s">
        <v>2801</v>
      </c>
      <c r="D23" s="110"/>
      <c r="E23" s="130" t="s">
        <v>3257</v>
      </c>
      <c r="F23" s="428" t="s">
        <v>127</v>
      </c>
      <c r="G23" s="324">
        <v>1000000</v>
      </c>
      <c r="H23" s="110"/>
      <c r="I23" s="242" t="s">
        <v>150</v>
      </c>
      <c r="J23" s="242" t="s">
        <v>150</v>
      </c>
      <c r="K23" s="242" t="s">
        <v>150</v>
      </c>
      <c r="L23" s="242" t="s">
        <v>150</v>
      </c>
      <c r="M23" s="242" t="s">
        <v>150</v>
      </c>
      <c r="N23" s="242">
        <v>1</v>
      </c>
      <c r="O23" s="242" t="s">
        <v>150</v>
      </c>
      <c r="P23" s="135" t="s">
        <v>150</v>
      </c>
      <c r="Q23" s="135" t="s">
        <v>150</v>
      </c>
      <c r="R23" s="110"/>
    </row>
    <row r="24" spans="2:18" ht="43.5" customHeight="1">
      <c r="B24" s="130">
        <v>16</v>
      </c>
      <c r="C24" s="235" t="s">
        <v>2804</v>
      </c>
      <c r="D24" s="110"/>
      <c r="E24" s="130" t="s">
        <v>3257</v>
      </c>
      <c r="F24" s="428" t="s">
        <v>127</v>
      </c>
      <c r="G24" s="324">
        <v>1000000</v>
      </c>
      <c r="H24" s="110"/>
      <c r="I24" s="242" t="s">
        <v>150</v>
      </c>
      <c r="J24" s="242" t="s">
        <v>150</v>
      </c>
      <c r="K24" s="242" t="s">
        <v>150</v>
      </c>
      <c r="L24" s="242" t="s">
        <v>150</v>
      </c>
      <c r="M24" s="242" t="s">
        <v>150</v>
      </c>
      <c r="N24" s="242">
        <v>1</v>
      </c>
      <c r="O24" s="242" t="s">
        <v>150</v>
      </c>
      <c r="P24" s="135" t="s">
        <v>150</v>
      </c>
      <c r="Q24" s="135" t="s">
        <v>150</v>
      </c>
      <c r="R24" s="110"/>
    </row>
    <row r="25" spans="2:18" ht="43.5" customHeight="1">
      <c r="B25" s="130">
        <v>17</v>
      </c>
      <c r="C25" s="235" t="s">
        <v>2806</v>
      </c>
      <c r="D25" s="110"/>
      <c r="E25" s="130" t="s">
        <v>3257</v>
      </c>
      <c r="F25" s="428" t="s">
        <v>127</v>
      </c>
      <c r="G25" s="324">
        <v>1000000</v>
      </c>
      <c r="H25" s="110"/>
      <c r="I25" s="242" t="s">
        <v>150</v>
      </c>
      <c r="J25" s="242" t="s">
        <v>150</v>
      </c>
      <c r="K25" s="242" t="s">
        <v>150</v>
      </c>
      <c r="L25" s="242" t="s">
        <v>150</v>
      </c>
      <c r="M25" s="242" t="s">
        <v>150</v>
      </c>
      <c r="N25" s="242">
        <v>1</v>
      </c>
      <c r="O25" s="242" t="s">
        <v>150</v>
      </c>
      <c r="P25" s="135" t="s">
        <v>150</v>
      </c>
      <c r="Q25" s="135" t="s">
        <v>150</v>
      </c>
      <c r="R25" s="110"/>
    </row>
    <row r="26" spans="2:18" ht="43.5" customHeight="1">
      <c r="B26" s="130">
        <v>18</v>
      </c>
      <c r="C26" s="235" t="s">
        <v>2807</v>
      </c>
      <c r="D26" s="110"/>
      <c r="E26" s="130" t="s">
        <v>3257</v>
      </c>
      <c r="F26" s="428" t="s">
        <v>127</v>
      </c>
      <c r="G26" s="324">
        <v>1000000</v>
      </c>
      <c r="H26" s="110"/>
      <c r="I26" s="242" t="s">
        <v>150</v>
      </c>
      <c r="J26" s="242" t="s">
        <v>150</v>
      </c>
      <c r="K26" s="242" t="s">
        <v>150</v>
      </c>
      <c r="L26" s="242" t="s">
        <v>150</v>
      </c>
      <c r="M26" s="242" t="s">
        <v>150</v>
      </c>
      <c r="N26" s="242">
        <v>1</v>
      </c>
      <c r="O26" s="242" t="s">
        <v>150</v>
      </c>
      <c r="P26" s="135" t="s">
        <v>150</v>
      </c>
      <c r="Q26" s="135" t="s">
        <v>150</v>
      </c>
      <c r="R26" s="110"/>
    </row>
    <row r="27" spans="2:18" ht="43.5" customHeight="1">
      <c r="B27" s="130">
        <v>19</v>
      </c>
      <c r="C27" s="235" t="s">
        <v>2784</v>
      </c>
      <c r="D27" s="110"/>
      <c r="E27" s="130" t="s">
        <v>3257</v>
      </c>
      <c r="F27" s="428" t="s">
        <v>127</v>
      </c>
      <c r="G27" s="324">
        <v>1000000</v>
      </c>
      <c r="H27" s="110"/>
      <c r="I27" s="242" t="s">
        <v>150</v>
      </c>
      <c r="J27" s="242" t="s">
        <v>150</v>
      </c>
      <c r="K27" s="242" t="s">
        <v>150</v>
      </c>
      <c r="L27" s="242" t="s">
        <v>150</v>
      </c>
      <c r="M27" s="242" t="s">
        <v>150</v>
      </c>
      <c r="N27" s="242">
        <v>1</v>
      </c>
      <c r="O27" s="242" t="s">
        <v>150</v>
      </c>
      <c r="P27" s="135" t="s">
        <v>150</v>
      </c>
      <c r="Q27" s="135" t="s">
        <v>150</v>
      </c>
      <c r="R27" s="110"/>
    </row>
    <row r="28" spans="2:18" ht="43.5" customHeight="1">
      <c r="B28" s="130">
        <v>20</v>
      </c>
      <c r="C28" s="235" t="s">
        <v>2793</v>
      </c>
      <c r="D28" s="110"/>
      <c r="E28" s="130" t="s">
        <v>3257</v>
      </c>
      <c r="F28" s="428" t="s">
        <v>127</v>
      </c>
      <c r="G28" s="324">
        <v>1000000</v>
      </c>
      <c r="H28" s="110"/>
      <c r="I28" s="242" t="s">
        <v>150</v>
      </c>
      <c r="J28" s="242" t="s">
        <v>150</v>
      </c>
      <c r="K28" s="242" t="s">
        <v>150</v>
      </c>
      <c r="L28" s="242" t="s">
        <v>150</v>
      </c>
      <c r="M28" s="242" t="s">
        <v>150</v>
      </c>
      <c r="N28" s="242">
        <v>1</v>
      </c>
      <c r="O28" s="242" t="s">
        <v>150</v>
      </c>
      <c r="P28" s="135" t="s">
        <v>150</v>
      </c>
      <c r="Q28" s="135" t="s">
        <v>150</v>
      </c>
      <c r="R28" s="110"/>
    </row>
    <row r="29" spans="2:18" ht="43.5" customHeight="1">
      <c r="B29" s="130">
        <v>21</v>
      </c>
      <c r="C29" s="235" t="s">
        <v>2794</v>
      </c>
      <c r="D29" s="110"/>
      <c r="E29" s="130" t="s">
        <v>3257</v>
      </c>
      <c r="F29" s="428" t="s">
        <v>127</v>
      </c>
      <c r="G29" s="324">
        <v>1000000</v>
      </c>
      <c r="H29" s="110"/>
      <c r="I29" s="242" t="s">
        <v>150</v>
      </c>
      <c r="J29" s="242" t="s">
        <v>150</v>
      </c>
      <c r="K29" s="242" t="s">
        <v>150</v>
      </c>
      <c r="L29" s="242" t="s">
        <v>150</v>
      </c>
      <c r="M29" s="242" t="s">
        <v>150</v>
      </c>
      <c r="N29" s="242">
        <v>1</v>
      </c>
      <c r="O29" s="242" t="s">
        <v>150</v>
      </c>
      <c r="P29" s="135" t="s">
        <v>150</v>
      </c>
      <c r="Q29" s="135" t="s">
        <v>150</v>
      </c>
      <c r="R29" s="110"/>
    </row>
    <row r="30" spans="2:18" ht="43.5" customHeight="1">
      <c r="B30" s="130">
        <v>22</v>
      </c>
      <c r="C30" s="235" t="s">
        <v>2795</v>
      </c>
      <c r="D30" s="110"/>
      <c r="E30" s="130" t="s">
        <v>3257</v>
      </c>
      <c r="F30" s="428" t="s">
        <v>127</v>
      </c>
      <c r="G30" s="324">
        <v>1000000</v>
      </c>
      <c r="H30" s="110"/>
      <c r="I30" s="242" t="s">
        <v>150</v>
      </c>
      <c r="J30" s="242" t="s">
        <v>150</v>
      </c>
      <c r="K30" s="242" t="s">
        <v>150</v>
      </c>
      <c r="L30" s="242" t="s">
        <v>150</v>
      </c>
      <c r="M30" s="242" t="s">
        <v>150</v>
      </c>
      <c r="N30" s="242">
        <v>1</v>
      </c>
      <c r="O30" s="242" t="s">
        <v>150</v>
      </c>
      <c r="P30" s="135" t="s">
        <v>150</v>
      </c>
      <c r="Q30" s="135" t="s">
        <v>150</v>
      </c>
      <c r="R30" s="110"/>
    </row>
    <row r="31" spans="2:18" ht="43.5" customHeight="1">
      <c r="B31" s="130">
        <v>23</v>
      </c>
      <c r="C31" s="235" t="s">
        <v>2796</v>
      </c>
      <c r="D31" s="110"/>
      <c r="E31" s="130" t="s">
        <v>3257</v>
      </c>
      <c r="F31" s="428" t="s">
        <v>127</v>
      </c>
      <c r="G31" s="324">
        <v>1000000</v>
      </c>
      <c r="H31" s="110"/>
      <c r="I31" s="242" t="s">
        <v>150</v>
      </c>
      <c r="J31" s="242" t="s">
        <v>150</v>
      </c>
      <c r="K31" s="242" t="s">
        <v>150</v>
      </c>
      <c r="L31" s="242" t="s">
        <v>150</v>
      </c>
      <c r="M31" s="242" t="s">
        <v>150</v>
      </c>
      <c r="N31" s="242">
        <v>1</v>
      </c>
      <c r="O31" s="242" t="s">
        <v>150</v>
      </c>
      <c r="P31" s="135" t="s">
        <v>150</v>
      </c>
      <c r="Q31" s="135" t="s">
        <v>150</v>
      </c>
      <c r="R31" s="110"/>
    </row>
    <row r="32" spans="2:18" ht="43.5" customHeight="1">
      <c r="B32" s="130">
        <v>24</v>
      </c>
      <c r="C32" s="235" t="s">
        <v>2797</v>
      </c>
      <c r="D32" s="110"/>
      <c r="E32" s="130" t="s">
        <v>3257</v>
      </c>
      <c r="F32" s="428" t="s">
        <v>127</v>
      </c>
      <c r="G32" s="324">
        <v>1000000</v>
      </c>
      <c r="H32" s="110"/>
      <c r="I32" s="242" t="s">
        <v>150</v>
      </c>
      <c r="J32" s="242" t="s">
        <v>150</v>
      </c>
      <c r="K32" s="242" t="s">
        <v>150</v>
      </c>
      <c r="L32" s="242" t="s">
        <v>150</v>
      </c>
      <c r="M32" s="242" t="s">
        <v>150</v>
      </c>
      <c r="N32" s="242">
        <v>1</v>
      </c>
      <c r="O32" s="242" t="s">
        <v>150</v>
      </c>
      <c r="P32" s="135" t="s">
        <v>150</v>
      </c>
      <c r="Q32" s="135" t="s">
        <v>150</v>
      </c>
      <c r="R32" s="110"/>
    </row>
    <row r="33" spans="2:18" ht="43.5" customHeight="1">
      <c r="B33" s="130">
        <v>25</v>
      </c>
      <c r="C33" s="235" t="s">
        <v>2798</v>
      </c>
      <c r="D33" s="110"/>
      <c r="E33" s="130" t="s">
        <v>3257</v>
      </c>
      <c r="F33" s="428" t="s">
        <v>127</v>
      </c>
      <c r="G33" s="324">
        <v>1000000</v>
      </c>
      <c r="H33" s="110"/>
      <c r="I33" s="242" t="s">
        <v>150</v>
      </c>
      <c r="J33" s="242" t="s">
        <v>150</v>
      </c>
      <c r="K33" s="242" t="s">
        <v>150</v>
      </c>
      <c r="L33" s="242" t="s">
        <v>150</v>
      </c>
      <c r="M33" s="242" t="s">
        <v>150</v>
      </c>
      <c r="N33" s="242">
        <v>1</v>
      </c>
      <c r="O33" s="242" t="s">
        <v>150</v>
      </c>
      <c r="P33" s="135" t="s">
        <v>150</v>
      </c>
      <c r="Q33" s="135" t="s">
        <v>150</v>
      </c>
      <c r="R33" s="110"/>
    </row>
    <row r="34" spans="2:18" ht="43.5" customHeight="1">
      <c r="B34" s="130">
        <v>26</v>
      </c>
      <c r="C34" s="235" t="s">
        <v>2800</v>
      </c>
      <c r="D34" s="110"/>
      <c r="E34" s="130" t="s">
        <v>3257</v>
      </c>
      <c r="F34" s="428" t="s">
        <v>127</v>
      </c>
      <c r="G34" s="324">
        <v>1000000</v>
      </c>
      <c r="H34" s="110"/>
      <c r="I34" s="242" t="s">
        <v>150</v>
      </c>
      <c r="J34" s="242" t="s">
        <v>150</v>
      </c>
      <c r="K34" s="242" t="s">
        <v>150</v>
      </c>
      <c r="L34" s="242" t="s">
        <v>150</v>
      </c>
      <c r="M34" s="242" t="s">
        <v>150</v>
      </c>
      <c r="N34" s="242">
        <v>1</v>
      </c>
      <c r="O34" s="242" t="s">
        <v>150</v>
      </c>
      <c r="P34" s="135" t="s">
        <v>150</v>
      </c>
      <c r="Q34" s="135" t="s">
        <v>150</v>
      </c>
      <c r="R34" s="110"/>
    </row>
    <row r="35" spans="2:18" ht="43.5" customHeight="1">
      <c r="B35" s="130">
        <v>27</v>
      </c>
      <c r="C35" s="235" t="s">
        <v>2803</v>
      </c>
      <c r="D35" s="110"/>
      <c r="E35" s="130" t="s">
        <v>3257</v>
      </c>
      <c r="F35" s="428" t="s">
        <v>127</v>
      </c>
      <c r="G35" s="324">
        <v>1000000</v>
      </c>
      <c r="H35" s="110"/>
      <c r="I35" s="242" t="s">
        <v>150</v>
      </c>
      <c r="J35" s="242" t="s">
        <v>150</v>
      </c>
      <c r="K35" s="242" t="s">
        <v>150</v>
      </c>
      <c r="L35" s="242" t="s">
        <v>150</v>
      </c>
      <c r="M35" s="242" t="s">
        <v>150</v>
      </c>
      <c r="N35" s="242">
        <v>1</v>
      </c>
      <c r="O35" s="242" t="s">
        <v>150</v>
      </c>
      <c r="P35" s="135" t="s">
        <v>150</v>
      </c>
      <c r="Q35" s="135" t="s">
        <v>150</v>
      </c>
      <c r="R35" s="110"/>
    </row>
    <row r="36" spans="2:18" ht="43.5" customHeight="1">
      <c r="B36" s="130">
        <v>28</v>
      </c>
      <c r="C36" s="137" t="s">
        <v>460</v>
      </c>
      <c r="D36" s="138"/>
      <c r="E36" s="135" t="s">
        <v>3257</v>
      </c>
      <c r="F36" s="428" t="s">
        <v>148</v>
      </c>
      <c r="G36" s="156">
        <v>1000000</v>
      </c>
      <c r="H36" s="138"/>
      <c r="I36" s="135" t="s">
        <v>150</v>
      </c>
      <c r="J36" s="135" t="s">
        <v>150</v>
      </c>
      <c r="K36" s="135" t="s">
        <v>150</v>
      </c>
      <c r="L36" s="135" t="s">
        <v>150</v>
      </c>
      <c r="M36" s="135" t="s">
        <v>150</v>
      </c>
      <c r="N36" s="135">
        <v>1</v>
      </c>
      <c r="O36" s="135" t="s">
        <v>150</v>
      </c>
      <c r="P36" s="135" t="s">
        <v>150</v>
      </c>
      <c r="Q36" s="135" t="s">
        <v>150</v>
      </c>
      <c r="R36" s="138"/>
    </row>
    <row r="37" spans="2:18" ht="43.5" customHeight="1">
      <c r="B37" s="130">
        <v>29</v>
      </c>
      <c r="C37" s="137" t="s">
        <v>461</v>
      </c>
      <c r="D37" s="138"/>
      <c r="E37" s="135" t="s">
        <v>3257</v>
      </c>
      <c r="F37" s="428" t="s">
        <v>148</v>
      </c>
      <c r="G37" s="156">
        <v>500000</v>
      </c>
      <c r="H37" s="138"/>
      <c r="I37" s="135" t="s">
        <v>150</v>
      </c>
      <c r="J37" s="135" t="s">
        <v>150</v>
      </c>
      <c r="K37" s="135" t="s">
        <v>150</v>
      </c>
      <c r="L37" s="135" t="s">
        <v>150</v>
      </c>
      <c r="M37" s="135" t="s">
        <v>150</v>
      </c>
      <c r="N37" s="135">
        <v>1</v>
      </c>
      <c r="O37" s="135" t="s">
        <v>150</v>
      </c>
      <c r="P37" s="135" t="s">
        <v>150</v>
      </c>
      <c r="Q37" s="135" t="s">
        <v>150</v>
      </c>
      <c r="R37" s="138"/>
    </row>
    <row r="38" spans="2:18" ht="43.5" customHeight="1">
      <c r="B38" s="130">
        <v>30</v>
      </c>
      <c r="C38" s="137" t="s">
        <v>462</v>
      </c>
      <c r="D38" s="138"/>
      <c r="E38" s="135" t="s">
        <v>3257</v>
      </c>
      <c r="F38" s="428" t="s">
        <v>148</v>
      </c>
      <c r="G38" s="156">
        <v>500000</v>
      </c>
      <c r="H38" s="138"/>
      <c r="I38" s="135" t="s">
        <v>150</v>
      </c>
      <c r="J38" s="135" t="s">
        <v>150</v>
      </c>
      <c r="K38" s="135" t="s">
        <v>150</v>
      </c>
      <c r="L38" s="135" t="s">
        <v>150</v>
      </c>
      <c r="M38" s="135" t="s">
        <v>150</v>
      </c>
      <c r="N38" s="135">
        <v>1</v>
      </c>
      <c r="O38" s="135" t="s">
        <v>150</v>
      </c>
      <c r="P38" s="135" t="s">
        <v>150</v>
      </c>
      <c r="Q38" s="135" t="s">
        <v>150</v>
      </c>
      <c r="R38" s="138"/>
    </row>
    <row r="39" spans="2:18" ht="43.5" customHeight="1">
      <c r="B39" s="130">
        <v>31</v>
      </c>
      <c r="C39" s="137" t="s">
        <v>464</v>
      </c>
      <c r="D39" s="138"/>
      <c r="E39" s="135" t="s">
        <v>3257</v>
      </c>
      <c r="F39" s="428" t="s">
        <v>148</v>
      </c>
      <c r="G39" s="156">
        <v>500000</v>
      </c>
      <c r="H39" s="138"/>
      <c r="I39" s="135" t="s">
        <v>150</v>
      </c>
      <c r="J39" s="135" t="s">
        <v>150</v>
      </c>
      <c r="K39" s="135" t="s">
        <v>150</v>
      </c>
      <c r="L39" s="135" t="s">
        <v>150</v>
      </c>
      <c r="M39" s="135" t="s">
        <v>150</v>
      </c>
      <c r="N39" s="135">
        <v>1</v>
      </c>
      <c r="O39" s="135" t="s">
        <v>150</v>
      </c>
      <c r="P39" s="135" t="s">
        <v>150</v>
      </c>
      <c r="Q39" s="135" t="s">
        <v>150</v>
      </c>
      <c r="R39" s="138"/>
    </row>
    <row r="40" spans="2:18" ht="43.5" customHeight="1">
      <c r="B40" s="130">
        <v>32</v>
      </c>
      <c r="C40" s="137" t="s">
        <v>467</v>
      </c>
      <c r="D40" s="138"/>
      <c r="E40" s="135" t="s">
        <v>3257</v>
      </c>
      <c r="F40" s="428" t="s">
        <v>148</v>
      </c>
      <c r="G40" s="156">
        <v>500000</v>
      </c>
      <c r="H40" s="138"/>
      <c r="I40" s="135" t="s">
        <v>150</v>
      </c>
      <c r="J40" s="135" t="s">
        <v>150</v>
      </c>
      <c r="K40" s="135" t="s">
        <v>150</v>
      </c>
      <c r="L40" s="135" t="s">
        <v>150</v>
      </c>
      <c r="M40" s="135" t="s">
        <v>150</v>
      </c>
      <c r="N40" s="135">
        <v>1</v>
      </c>
      <c r="O40" s="135" t="s">
        <v>150</v>
      </c>
      <c r="P40" s="135" t="s">
        <v>150</v>
      </c>
      <c r="Q40" s="135" t="s">
        <v>150</v>
      </c>
      <c r="R40" s="138"/>
    </row>
    <row r="41" spans="2:18" ht="43.5" customHeight="1">
      <c r="B41" s="130">
        <v>33</v>
      </c>
      <c r="C41" s="137" t="s">
        <v>472</v>
      </c>
      <c r="D41" s="138"/>
      <c r="E41" s="135" t="s">
        <v>3257</v>
      </c>
      <c r="F41" s="428" t="s">
        <v>148</v>
      </c>
      <c r="G41" s="156">
        <v>500000</v>
      </c>
      <c r="H41" s="138"/>
      <c r="I41" s="135" t="s">
        <v>150</v>
      </c>
      <c r="J41" s="135" t="s">
        <v>150</v>
      </c>
      <c r="K41" s="135" t="s">
        <v>150</v>
      </c>
      <c r="L41" s="135" t="s">
        <v>150</v>
      </c>
      <c r="M41" s="135" t="s">
        <v>150</v>
      </c>
      <c r="N41" s="135">
        <v>1</v>
      </c>
      <c r="O41" s="135" t="s">
        <v>150</v>
      </c>
      <c r="P41" s="135" t="s">
        <v>150</v>
      </c>
      <c r="Q41" s="135" t="s">
        <v>150</v>
      </c>
      <c r="R41" s="138"/>
    </row>
    <row r="42" spans="2:18" ht="43.5" customHeight="1">
      <c r="B42" s="130">
        <v>34</v>
      </c>
      <c r="C42" s="137" t="s">
        <v>474</v>
      </c>
      <c r="D42" s="138"/>
      <c r="E42" s="135" t="s">
        <v>3257</v>
      </c>
      <c r="F42" s="428" t="s">
        <v>148</v>
      </c>
      <c r="G42" s="156">
        <v>500000</v>
      </c>
      <c r="H42" s="138"/>
      <c r="I42" s="135" t="s">
        <v>150</v>
      </c>
      <c r="J42" s="135" t="s">
        <v>150</v>
      </c>
      <c r="K42" s="135" t="s">
        <v>150</v>
      </c>
      <c r="L42" s="135" t="s">
        <v>150</v>
      </c>
      <c r="M42" s="135" t="s">
        <v>150</v>
      </c>
      <c r="N42" s="135">
        <v>1</v>
      </c>
      <c r="O42" s="135" t="s">
        <v>150</v>
      </c>
      <c r="P42" s="135" t="s">
        <v>150</v>
      </c>
      <c r="Q42" s="135" t="s">
        <v>150</v>
      </c>
      <c r="R42" s="138"/>
    </row>
    <row r="43" spans="2:18" ht="43.5" customHeight="1">
      <c r="B43" s="130">
        <v>35</v>
      </c>
      <c r="C43" s="283" t="s">
        <v>2566</v>
      </c>
      <c r="D43" s="110"/>
      <c r="E43" s="130" t="s">
        <v>3257</v>
      </c>
      <c r="F43" s="428" t="s">
        <v>148</v>
      </c>
      <c r="G43" s="284">
        <v>500000</v>
      </c>
      <c r="H43" s="110"/>
      <c r="I43" s="242" t="s">
        <v>150</v>
      </c>
      <c r="J43" s="242" t="s">
        <v>150</v>
      </c>
      <c r="K43" s="242" t="s">
        <v>150</v>
      </c>
      <c r="L43" s="242" t="s">
        <v>150</v>
      </c>
      <c r="M43" s="242" t="s">
        <v>150</v>
      </c>
      <c r="N43" s="242">
        <v>1</v>
      </c>
      <c r="O43" s="242" t="s">
        <v>150</v>
      </c>
      <c r="P43" s="135" t="s">
        <v>150</v>
      </c>
      <c r="Q43" s="135" t="s">
        <v>150</v>
      </c>
      <c r="R43" s="110"/>
    </row>
    <row r="44" spans="2:18" ht="43.5" customHeight="1">
      <c r="B44" s="130">
        <v>36</v>
      </c>
      <c r="C44" s="285" t="s">
        <v>2568</v>
      </c>
      <c r="D44" s="110"/>
      <c r="E44" s="130" t="s">
        <v>3257</v>
      </c>
      <c r="F44" s="428" t="s">
        <v>148</v>
      </c>
      <c r="G44" s="284">
        <v>500000</v>
      </c>
      <c r="H44" s="110"/>
      <c r="I44" s="242" t="s">
        <v>150</v>
      </c>
      <c r="J44" s="242" t="s">
        <v>150</v>
      </c>
      <c r="K44" s="242" t="s">
        <v>150</v>
      </c>
      <c r="L44" s="242" t="s">
        <v>150</v>
      </c>
      <c r="M44" s="242" t="s">
        <v>150</v>
      </c>
      <c r="N44" s="242">
        <v>1</v>
      </c>
      <c r="O44" s="242" t="s">
        <v>150</v>
      </c>
      <c r="P44" s="135" t="s">
        <v>150</v>
      </c>
      <c r="Q44" s="135" t="s">
        <v>150</v>
      </c>
      <c r="R44" s="110"/>
    </row>
    <row r="45" spans="2:18" ht="43.5" customHeight="1">
      <c r="B45" s="130">
        <v>37</v>
      </c>
      <c r="C45" s="283" t="s">
        <v>2571</v>
      </c>
      <c r="D45" s="110"/>
      <c r="E45" s="130" t="s">
        <v>3257</v>
      </c>
      <c r="F45" s="428" t="s">
        <v>148</v>
      </c>
      <c r="G45" s="284">
        <v>500000</v>
      </c>
      <c r="H45" s="110"/>
      <c r="I45" s="242" t="s">
        <v>150</v>
      </c>
      <c r="J45" s="242" t="s">
        <v>150</v>
      </c>
      <c r="K45" s="242" t="s">
        <v>150</v>
      </c>
      <c r="L45" s="242" t="s">
        <v>150</v>
      </c>
      <c r="M45" s="242" t="s">
        <v>150</v>
      </c>
      <c r="N45" s="242">
        <v>1</v>
      </c>
      <c r="O45" s="242" t="s">
        <v>150</v>
      </c>
      <c r="P45" s="135" t="s">
        <v>150</v>
      </c>
      <c r="Q45" s="135" t="s">
        <v>150</v>
      </c>
      <c r="R45" s="110"/>
    </row>
    <row r="46" spans="2:18" ht="43.5" customHeight="1">
      <c r="B46" s="130">
        <v>38</v>
      </c>
      <c r="C46" s="283" t="s">
        <v>2577</v>
      </c>
      <c r="D46" s="110"/>
      <c r="E46" s="130" t="s">
        <v>3257</v>
      </c>
      <c r="F46" s="428" t="s">
        <v>148</v>
      </c>
      <c r="G46" s="284">
        <v>500000</v>
      </c>
      <c r="H46" s="110"/>
      <c r="I46" s="242" t="s">
        <v>150</v>
      </c>
      <c r="J46" s="242" t="s">
        <v>150</v>
      </c>
      <c r="K46" s="242" t="s">
        <v>150</v>
      </c>
      <c r="L46" s="242" t="s">
        <v>150</v>
      </c>
      <c r="M46" s="242" t="s">
        <v>150</v>
      </c>
      <c r="N46" s="242">
        <v>1</v>
      </c>
      <c r="O46" s="242" t="s">
        <v>150</v>
      </c>
      <c r="P46" s="135" t="s">
        <v>150</v>
      </c>
      <c r="Q46" s="135" t="s">
        <v>150</v>
      </c>
      <c r="R46" s="110"/>
    </row>
    <row r="47" spans="2:18" ht="43.5" customHeight="1">
      <c r="B47" s="130">
        <v>39</v>
      </c>
      <c r="C47" s="283" t="s">
        <v>2578</v>
      </c>
      <c r="D47" s="110"/>
      <c r="E47" s="130" t="s">
        <v>3257</v>
      </c>
      <c r="F47" s="428" t="s">
        <v>148</v>
      </c>
      <c r="G47" s="284">
        <v>500000</v>
      </c>
      <c r="H47" s="110"/>
      <c r="I47" s="242" t="s">
        <v>150</v>
      </c>
      <c r="J47" s="242" t="s">
        <v>150</v>
      </c>
      <c r="K47" s="242" t="s">
        <v>150</v>
      </c>
      <c r="L47" s="242" t="s">
        <v>150</v>
      </c>
      <c r="M47" s="242" t="s">
        <v>150</v>
      </c>
      <c r="N47" s="242">
        <v>1</v>
      </c>
      <c r="O47" s="242" t="s">
        <v>150</v>
      </c>
      <c r="P47" s="135" t="s">
        <v>150</v>
      </c>
      <c r="Q47" s="135" t="s">
        <v>150</v>
      </c>
      <c r="R47" s="110"/>
    </row>
    <row r="48" spans="2:18" ht="43.5" customHeight="1">
      <c r="B48" s="130">
        <v>40</v>
      </c>
      <c r="C48" s="283" t="s">
        <v>2579</v>
      </c>
      <c r="D48" s="110"/>
      <c r="E48" s="130" t="s">
        <v>3257</v>
      </c>
      <c r="F48" s="428" t="s">
        <v>148</v>
      </c>
      <c r="G48" s="284">
        <v>500000</v>
      </c>
      <c r="H48" s="110"/>
      <c r="I48" s="242" t="s">
        <v>150</v>
      </c>
      <c r="J48" s="242" t="s">
        <v>150</v>
      </c>
      <c r="K48" s="242" t="s">
        <v>150</v>
      </c>
      <c r="L48" s="242" t="s">
        <v>150</v>
      </c>
      <c r="M48" s="242" t="s">
        <v>150</v>
      </c>
      <c r="N48" s="242">
        <v>1</v>
      </c>
      <c r="O48" s="242" t="s">
        <v>150</v>
      </c>
      <c r="P48" s="135" t="s">
        <v>150</v>
      </c>
      <c r="Q48" s="135" t="s">
        <v>150</v>
      </c>
      <c r="R48" s="110"/>
    </row>
    <row r="49" spans="2:18" ht="43.5" customHeight="1">
      <c r="B49" s="130">
        <v>41</v>
      </c>
      <c r="C49" s="283" t="s">
        <v>2585</v>
      </c>
      <c r="D49" s="110"/>
      <c r="E49" s="130" t="s">
        <v>3257</v>
      </c>
      <c r="F49" s="428" t="s">
        <v>148</v>
      </c>
      <c r="G49" s="284">
        <v>500000</v>
      </c>
      <c r="H49" s="110"/>
      <c r="I49" s="242" t="s">
        <v>150</v>
      </c>
      <c r="J49" s="242" t="s">
        <v>150</v>
      </c>
      <c r="K49" s="242" t="s">
        <v>150</v>
      </c>
      <c r="L49" s="242" t="s">
        <v>150</v>
      </c>
      <c r="M49" s="242" t="s">
        <v>150</v>
      </c>
      <c r="N49" s="242">
        <v>1</v>
      </c>
      <c r="O49" s="242" t="s">
        <v>150</v>
      </c>
      <c r="P49" s="135" t="s">
        <v>150</v>
      </c>
      <c r="Q49" s="135" t="s">
        <v>150</v>
      </c>
      <c r="R49" s="110"/>
    </row>
    <row r="50" spans="2:18" ht="43.5" customHeight="1">
      <c r="B50" s="130">
        <v>42</v>
      </c>
      <c r="C50" s="188" t="s">
        <v>2589</v>
      </c>
      <c r="D50" s="110"/>
      <c r="E50" s="130" t="s">
        <v>3257</v>
      </c>
      <c r="F50" s="428" t="s">
        <v>148</v>
      </c>
      <c r="G50" s="189">
        <v>500000</v>
      </c>
      <c r="H50" s="110"/>
      <c r="I50" s="242" t="s">
        <v>150</v>
      </c>
      <c r="J50" s="242" t="s">
        <v>150</v>
      </c>
      <c r="K50" s="242" t="s">
        <v>150</v>
      </c>
      <c r="L50" s="242" t="s">
        <v>150</v>
      </c>
      <c r="M50" s="242" t="s">
        <v>150</v>
      </c>
      <c r="N50" s="242">
        <v>1</v>
      </c>
      <c r="O50" s="242" t="s">
        <v>150</v>
      </c>
      <c r="P50" s="135" t="s">
        <v>150</v>
      </c>
      <c r="Q50" s="135" t="s">
        <v>150</v>
      </c>
      <c r="R50" s="110"/>
    </row>
    <row r="51" spans="2:18" ht="43.5" customHeight="1">
      <c r="B51" s="130">
        <v>43</v>
      </c>
      <c r="C51" s="188" t="s">
        <v>2591</v>
      </c>
      <c r="D51" s="110"/>
      <c r="E51" s="130" t="s">
        <v>3257</v>
      </c>
      <c r="F51" s="428" t="s">
        <v>148</v>
      </c>
      <c r="G51" s="189">
        <v>500000</v>
      </c>
      <c r="H51" s="110"/>
      <c r="I51" s="242" t="s">
        <v>150</v>
      </c>
      <c r="J51" s="242" t="s">
        <v>150</v>
      </c>
      <c r="K51" s="242" t="s">
        <v>150</v>
      </c>
      <c r="L51" s="242" t="s">
        <v>150</v>
      </c>
      <c r="M51" s="242" t="s">
        <v>150</v>
      </c>
      <c r="N51" s="242">
        <v>1</v>
      </c>
      <c r="O51" s="242" t="s">
        <v>150</v>
      </c>
      <c r="P51" s="135" t="s">
        <v>150</v>
      </c>
      <c r="Q51" s="135" t="s">
        <v>150</v>
      </c>
      <c r="R51" s="110"/>
    </row>
    <row r="52" spans="2:18" ht="43.5" customHeight="1">
      <c r="B52" s="130">
        <v>44</v>
      </c>
      <c r="C52" s="188" t="s">
        <v>2593</v>
      </c>
      <c r="D52" s="110"/>
      <c r="E52" s="130" t="s">
        <v>3257</v>
      </c>
      <c r="F52" s="428" t="s">
        <v>148</v>
      </c>
      <c r="G52" s="189">
        <v>500000</v>
      </c>
      <c r="H52" s="110"/>
      <c r="I52" s="242" t="s">
        <v>150</v>
      </c>
      <c r="J52" s="242" t="s">
        <v>150</v>
      </c>
      <c r="K52" s="242" t="s">
        <v>150</v>
      </c>
      <c r="L52" s="242" t="s">
        <v>150</v>
      </c>
      <c r="M52" s="242" t="s">
        <v>150</v>
      </c>
      <c r="N52" s="242">
        <v>1</v>
      </c>
      <c r="O52" s="242" t="s">
        <v>150</v>
      </c>
      <c r="P52" s="135" t="s">
        <v>150</v>
      </c>
      <c r="Q52" s="135" t="s">
        <v>150</v>
      </c>
      <c r="R52" s="110"/>
    </row>
    <row r="53" spans="2:18" ht="43.5" customHeight="1">
      <c r="B53" s="130">
        <v>45</v>
      </c>
      <c r="C53" s="188" t="s">
        <v>2596</v>
      </c>
      <c r="D53" s="110"/>
      <c r="E53" s="130" t="s">
        <v>3257</v>
      </c>
      <c r="F53" s="428" t="s">
        <v>148</v>
      </c>
      <c r="G53" s="189">
        <v>500000</v>
      </c>
      <c r="H53" s="110"/>
      <c r="I53" s="242" t="s">
        <v>150</v>
      </c>
      <c r="J53" s="242" t="s">
        <v>150</v>
      </c>
      <c r="K53" s="242" t="s">
        <v>150</v>
      </c>
      <c r="L53" s="242" t="s">
        <v>150</v>
      </c>
      <c r="M53" s="242" t="s">
        <v>150</v>
      </c>
      <c r="N53" s="242">
        <v>1</v>
      </c>
      <c r="O53" s="242" t="s">
        <v>150</v>
      </c>
      <c r="P53" s="135" t="s">
        <v>150</v>
      </c>
      <c r="Q53" s="135" t="s">
        <v>150</v>
      </c>
      <c r="R53" s="110"/>
    </row>
    <row r="54" spans="2:18" ht="43.5" customHeight="1">
      <c r="B54" s="130">
        <v>46</v>
      </c>
      <c r="C54" s="188" t="s">
        <v>2598</v>
      </c>
      <c r="D54" s="110"/>
      <c r="E54" s="130" t="s">
        <v>3257</v>
      </c>
      <c r="F54" s="428" t="s">
        <v>148</v>
      </c>
      <c r="G54" s="189">
        <v>1000000</v>
      </c>
      <c r="H54" s="110"/>
      <c r="I54" s="242" t="s">
        <v>150</v>
      </c>
      <c r="J54" s="242" t="s">
        <v>150</v>
      </c>
      <c r="K54" s="242" t="s">
        <v>150</v>
      </c>
      <c r="L54" s="242" t="s">
        <v>150</v>
      </c>
      <c r="M54" s="242" t="s">
        <v>150</v>
      </c>
      <c r="N54" s="242">
        <v>1</v>
      </c>
      <c r="O54" s="242" t="s">
        <v>150</v>
      </c>
      <c r="P54" s="135" t="s">
        <v>150</v>
      </c>
      <c r="Q54" s="135" t="s">
        <v>150</v>
      </c>
      <c r="R54" s="110"/>
    </row>
    <row r="55" spans="2:18" ht="43.5" customHeight="1">
      <c r="B55" s="130">
        <v>47</v>
      </c>
      <c r="C55" s="188" t="s">
        <v>2599</v>
      </c>
      <c r="D55" s="110"/>
      <c r="E55" s="130" t="s">
        <v>3257</v>
      </c>
      <c r="F55" s="428" t="s">
        <v>148</v>
      </c>
      <c r="G55" s="189">
        <v>500000</v>
      </c>
      <c r="H55" s="110"/>
      <c r="I55" s="242" t="s">
        <v>150</v>
      </c>
      <c r="J55" s="242" t="s">
        <v>150</v>
      </c>
      <c r="K55" s="242" t="s">
        <v>150</v>
      </c>
      <c r="L55" s="242" t="s">
        <v>150</v>
      </c>
      <c r="M55" s="242" t="s">
        <v>150</v>
      </c>
      <c r="N55" s="242">
        <v>1</v>
      </c>
      <c r="O55" s="242" t="s">
        <v>150</v>
      </c>
      <c r="P55" s="135" t="s">
        <v>150</v>
      </c>
      <c r="Q55" s="135" t="s">
        <v>150</v>
      </c>
      <c r="R55" s="110"/>
    </row>
    <row r="56" spans="2:18" ht="43.5" customHeight="1">
      <c r="B56" s="130">
        <v>48</v>
      </c>
      <c r="C56" s="235" t="s">
        <v>2561</v>
      </c>
      <c r="D56" s="110"/>
      <c r="E56" s="130" t="s">
        <v>3257</v>
      </c>
      <c r="F56" s="428" t="s">
        <v>127</v>
      </c>
      <c r="G56" s="324">
        <v>1000000</v>
      </c>
      <c r="H56" s="110"/>
      <c r="I56" s="242" t="s">
        <v>150</v>
      </c>
      <c r="J56" s="242" t="s">
        <v>150</v>
      </c>
      <c r="K56" s="242" t="s">
        <v>150</v>
      </c>
      <c r="L56" s="242" t="s">
        <v>150</v>
      </c>
      <c r="M56" s="242" t="s">
        <v>150</v>
      </c>
      <c r="N56" s="242" t="s">
        <v>150</v>
      </c>
      <c r="O56" s="242">
        <v>1</v>
      </c>
      <c r="P56" s="135" t="s">
        <v>150</v>
      </c>
      <c r="Q56" s="135" t="s">
        <v>150</v>
      </c>
      <c r="R56" s="110"/>
    </row>
    <row r="57" spans="2:18" ht="43.5" customHeight="1">
      <c r="B57" s="130">
        <v>49</v>
      </c>
      <c r="C57" s="235" t="s">
        <v>2563</v>
      </c>
      <c r="D57" s="110"/>
      <c r="E57" s="130" t="s">
        <v>3257</v>
      </c>
      <c r="F57" s="428" t="s">
        <v>127</v>
      </c>
      <c r="G57" s="324">
        <v>1000000</v>
      </c>
      <c r="H57" s="110"/>
      <c r="I57" s="242" t="s">
        <v>150</v>
      </c>
      <c r="J57" s="242" t="s">
        <v>150</v>
      </c>
      <c r="K57" s="242" t="s">
        <v>150</v>
      </c>
      <c r="L57" s="242" t="s">
        <v>150</v>
      </c>
      <c r="M57" s="242" t="s">
        <v>150</v>
      </c>
      <c r="N57" s="242" t="s">
        <v>150</v>
      </c>
      <c r="O57" s="242">
        <v>1</v>
      </c>
      <c r="P57" s="135" t="s">
        <v>150</v>
      </c>
      <c r="Q57" s="135" t="s">
        <v>150</v>
      </c>
      <c r="R57" s="110"/>
    </row>
    <row r="58" spans="2:18" ht="43.5" customHeight="1">
      <c r="B58" s="130">
        <v>50</v>
      </c>
      <c r="C58" s="325" t="s">
        <v>2788</v>
      </c>
      <c r="D58" s="110"/>
      <c r="E58" s="130" t="s">
        <v>3257</v>
      </c>
      <c r="F58" s="428" t="s">
        <v>127</v>
      </c>
      <c r="G58" s="324">
        <v>1000000</v>
      </c>
      <c r="H58" s="110"/>
      <c r="I58" s="242" t="s">
        <v>150</v>
      </c>
      <c r="J58" s="242" t="s">
        <v>150</v>
      </c>
      <c r="K58" s="242" t="s">
        <v>150</v>
      </c>
      <c r="L58" s="242" t="s">
        <v>150</v>
      </c>
      <c r="M58" s="242" t="s">
        <v>150</v>
      </c>
      <c r="N58" s="242" t="s">
        <v>150</v>
      </c>
      <c r="O58" s="242">
        <v>1</v>
      </c>
      <c r="P58" s="135" t="s">
        <v>150</v>
      </c>
      <c r="Q58" s="135" t="s">
        <v>150</v>
      </c>
      <c r="R58" s="110"/>
    </row>
    <row r="59" spans="2:18" ht="43.5" customHeight="1">
      <c r="B59" s="130">
        <v>51</v>
      </c>
      <c r="C59" s="235" t="s">
        <v>2790</v>
      </c>
      <c r="D59" s="110"/>
      <c r="E59" s="130" t="s">
        <v>3257</v>
      </c>
      <c r="F59" s="428" t="s">
        <v>127</v>
      </c>
      <c r="G59" s="324">
        <v>1000000</v>
      </c>
      <c r="H59" s="110"/>
      <c r="I59" s="242" t="s">
        <v>150</v>
      </c>
      <c r="J59" s="242" t="s">
        <v>150</v>
      </c>
      <c r="K59" s="242" t="s">
        <v>150</v>
      </c>
      <c r="L59" s="242" t="s">
        <v>150</v>
      </c>
      <c r="M59" s="242" t="s">
        <v>150</v>
      </c>
      <c r="N59" s="242" t="s">
        <v>150</v>
      </c>
      <c r="O59" s="242">
        <v>1</v>
      </c>
      <c r="P59" s="135" t="s">
        <v>150</v>
      </c>
      <c r="Q59" s="135" t="s">
        <v>150</v>
      </c>
      <c r="R59" s="110"/>
    </row>
    <row r="60" spans="2:18" ht="43.5" customHeight="1">
      <c r="B60" s="130">
        <v>52</v>
      </c>
      <c r="C60" s="235" t="s">
        <v>2791</v>
      </c>
      <c r="D60" s="110"/>
      <c r="E60" s="130" t="s">
        <v>3257</v>
      </c>
      <c r="F60" s="428" t="s">
        <v>127</v>
      </c>
      <c r="G60" s="324">
        <v>1000000</v>
      </c>
      <c r="H60" s="110"/>
      <c r="I60" s="242" t="s">
        <v>150</v>
      </c>
      <c r="J60" s="242" t="s">
        <v>150</v>
      </c>
      <c r="K60" s="242" t="s">
        <v>150</v>
      </c>
      <c r="L60" s="242" t="s">
        <v>150</v>
      </c>
      <c r="M60" s="242" t="s">
        <v>150</v>
      </c>
      <c r="N60" s="242" t="s">
        <v>150</v>
      </c>
      <c r="O60" s="242">
        <v>1</v>
      </c>
      <c r="P60" s="135" t="s">
        <v>150</v>
      </c>
      <c r="Q60" s="135" t="s">
        <v>150</v>
      </c>
      <c r="R60" s="110"/>
    </row>
    <row r="61" spans="2:18" ht="43.5" customHeight="1">
      <c r="B61" s="130">
        <v>53</v>
      </c>
      <c r="C61" s="235" t="s">
        <v>2792</v>
      </c>
      <c r="D61" s="110"/>
      <c r="E61" s="130" t="s">
        <v>3257</v>
      </c>
      <c r="F61" s="428" t="s">
        <v>127</v>
      </c>
      <c r="G61" s="324">
        <v>1000000</v>
      </c>
      <c r="H61" s="110"/>
      <c r="I61" s="242" t="s">
        <v>150</v>
      </c>
      <c r="J61" s="242" t="s">
        <v>150</v>
      </c>
      <c r="K61" s="242" t="s">
        <v>150</v>
      </c>
      <c r="L61" s="242" t="s">
        <v>150</v>
      </c>
      <c r="M61" s="242" t="s">
        <v>150</v>
      </c>
      <c r="N61" s="242" t="s">
        <v>150</v>
      </c>
      <c r="O61" s="242">
        <v>1</v>
      </c>
      <c r="P61" s="135" t="s">
        <v>150</v>
      </c>
      <c r="Q61" s="135" t="s">
        <v>150</v>
      </c>
      <c r="R61" s="110"/>
    </row>
    <row r="62" spans="2:18" ht="43.5" customHeight="1">
      <c r="B62" s="130">
        <v>54</v>
      </c>
      <c r="C62" s="235" t="s">
        <v>2799</v>
      </c>
      <c r="D62" s="110"/>
      <c r="E62" s="130" t="s">
        <v>3257</v>
      </c>
      <c r="F62" s="428" t="s">
        <v>127</v>
      </c>
      <c r="G62" s="324">
        <v>1000000</v>
      </c>
      <c r="H62" s="110"/>
      <c r="I62" s="242" t="s">
        <v>150</v>
      </c>
      <c r="J62" s="242" t="s">
        <v>150</v>
      </c>
      <c r="K62" s="242" t="s">
        <v>150</v>
      </c>
      <c r="L62" s="242" t="s">
        <v>150</v>
      </c>
      <c r="M62" s="242" t="s">
        <v>150</v>
      </c>
      <c r="N62" s="242" t="s">
        <v>150</v>
      </c>
      <c r="O62" s="242">
        <v>1</v>
      </c>
      <c r="P62" s="135" t="s">
        <v>150</v>
      </c>
      <c r="Q62" s="135" t="s">
        <v>150</v>
      </c>
      <c r="R62" s="110"/>
    </row>
    <row r="63" spans="2:18" ht="43.5" customHeight="1">
      <c r="B63" s="130">
        <v>55</v>
      </c>
      <c r="C63" s="235" t="s">
        <v>2802</v>
      </c>
      <c r="D63" s="110"/>
      <c r="E63" s="130" t="s">
        <v>3257</v>
      </c>
      <c r="F63" s="428" t="s">
        <v>127</v>
      </c>
      <c r="G63" s="324">
        <v>1000000</v>
      </c>
      <c r="H63" s="110"/>
      <c r="I63" s="242" t="s">
        <v>150</v>
      </c>
      <c r="J63" s="242" t="s">
        <v>150</v>
      </c>
      <c r="K63" s="242" t="s">
        <v>150</v>
      </c>
      <c r="L63" s="242" t="s">
        <v>150</v>
      </c>
      <c r="M63" s="242" t="s">
        <v>150</v>
      </c>
      <c r="N63" s="242" t="s">
        <v>150</v>
      </c>
      <c r="O63" s="242">
        <v>1</v>
      </c>
      <c r="P63" s="135" t="s">
        <v>150</v>
      </c>
      <c r="Q63" s="135" t="s">
        <v>150</v>
      </c>
      <c r="R63" s="110"/>
    </row>
    <row r="64" spans="2:18" ht="43.5" customHeight="1">
      <c r="B64" s="130">
        <v>56</v>
      </c>
      <c r="C64" s="235" t="s">
        <v>2805</v>
      </c>
      <c r="D64" s="110"/>
      <c r="E64" s="130" t="s">
        <v>3257</v>
      </c>
      <c r="F64" s="428" t="s">
        <v>127</v>
      </c>
      <c r="G64" s="324">
        <v>1000000</v>
      </c>
      <c r="H64" s="110"/>
      <c r="I64" s="242" t="s">
        <v>150</v>
      </c>
      <c r="J64" s="242" t="s">
        <v>150</v>
      </c>
      <c r="K64" s="242" t="s">
        <v>150</v>
      </c>
      <c r="L64" s="242" t="s">
        <v>150</v>
      </c>
      <c r="M64" s="242" t="s">
        <v>150</v>
      </c>
      <c r="N64" s="242" t="s">
        <v>150</v>
      </c>
      <c r="O64" s="242">
        <v>1</v>
      </c>
      <c r="P64" s="135" t="s">
        <v>150</v>
      </c>
      <c r="Q64" s="135" t="s">
        <v>150</v>
      </c>
      <c r="R64" s="110"/>
    </row>
    <row r="65" spans="2:18" ht="43.5" customHeight="1">
      <c r="B65" s="130">
        <v>57</v>
      </c>
      <c r="C65" s="235" t="s">
        <v>2808</v>
      </c>
      <c r="D65" s="110"/>
      <c r="E65" s="130" t="s">
        <v>3257</v>
      </c>
      <c r="F65" s="428" t="s">
        <v>127</v>
      </c>
      <c r="G65" s="324">
        <v>1000000</v>
      </c>
      <c r="H65" s="110"/>
      <c r="I65" s="242" t="s">
        <v>150</v>
      </c>
      <c r="J65" s="242" t="s">
        <v>150</v>
      </c>
      <c r="K65" s="242" t="s">
        <v>150</v>
      </c>
      <c r="L65" s="242" t="s">
        <v>150</v>
      </c>
      <c r="M65" s="242" t="s">
        <v>150</v>
      </c>
      <c r="N65" s="242" t="s">
        <v>150</v>
      </c>
      <c r="O65" s="242">
        <v>1</v>
      </c>
      <c r="P65" s="135" t="s">
        <v>150</v>
      </c>
      <c r="Q65" s="135" t="s">
        <v>150</v>
      </c>
      <c r="R65" s="110"/>
    </row>
    <row r="66" spans="2:18" ht="43.5" customHeight="1">
      <c r="B66" s="130">
        <v>58</v>
      </c>
      <c r="C66" s="235" t="s">
        <v>2809</v>
      </c>
      <c r="D66" s="110"/>
      <c r="E66" s="130" t="s">
        <v>3257</v>
      </c>
      <c r="F66" s="428" t="s">
        <v>127</v>
      </c>
      <c r="G66" s="324">
        <v>1000000</v>
      </c>
      <c r="H66" s="110"/>
      <c r="I66" s="242" t="s">
        <v>150</v>
      </c>
      <c r="J66" s="242" t="s">
        <v>150</v>
      </c>
      <c r="K66" s="242" t="s">
        <v>150</v>
      </c>
      <c r="L66" s="242" t="s">
        <v>150</v>
      </c>
      <c r="M66" s="242" t="s">
        <v>150</v>
      </c>
      <c r="N66" s="242" t="s">
        <v>150</v>
      </c>
      <c r="O66" s="242">
        <v>1</v>
      </c>
      <c r="P66" s="135" t="s">
        <v>150</v>
      </c>
      <c r="Q66" s="135" t="s">
        <v>150</v>
      </c>
      <c r="R66" s="110"/>
    </row>
    <row r="67" spans="2:18" ht="43.5" customHeight="1">
      <c r="B67" s="130">
        <v>59</v>
      </c>
      <c r="C67" s="283" t="s">
        <v>2565</v>
      </c>
      <c r="D67" s="110"/>
      <c r="E67" s="130" t="s">
        <v>3257</v>
      </c>
      <c r="F67" s="428" t="s">
        <v>148</v>
      </c>
      <c r="G67" s="284">
        <v>500000</v>
      </c>
      <c r="H67" s="110"/>
      <c r="I67" s="242" t="s">
        <v>150</v>
      </c>
      <c r="J67" s="242" t="s">
        <v>150</v>
      </c>
      <c r="K67" s="242" t="s">
        <v>150</v>
      </c>
      <c r="L67" s="242" t="s">
        <v>150</v>
      </c>
      <c r="M67" s="242" t="s">
        <v>150</v>
      </c>
      <c r="N67" s="242" t="s">
        <v>150</v>
      </c>
      <c r="O67" s="242">
        <v>1</v>
      </c>
      <c r="P67" s="135" t="s">
        <v>150</v>
      </c>
      <c r="Q67" s="135" t="s">
        <v>150</v>
      </c>
      <c r="R67" s="110"/>
    </row>
    <row r="68" spans="2:18" ht="43.5" customHeight="1">
      <c r="B68" s="130">
        <v>60</v>
      </c>
      <c r="C68" s="283" t="s">
        <v>2567</v>
      </c>
      <c r="D68" s="110"/>
      <c r="E68" s="130" t="s">
        <v>3257</v>
      </c>
      <c r="F68" s="428" t="s">
        <v>148</v>
      </c>
      <c r="G68" s="284">
        <v>1000000</v>
      </c>
      <c r="H68" s="110"/>
      <c r="I68" s="242" t="s">
        <v>150</v>
      </c>
      <c r="J68" s="242" t="s">
        <v>150</v>
      </c>
      <c r="K68" s="242" t="s">
        <v>150</v>
      </c>
      <c r="L68" s="242" t="s">
        <v>150</v>
      </c>
      <c r="M68" s="242" t="s">
        <v>150</v>
      </c>
      <c r="N68" s="242" t="s">
        <v>150</v>
      </c>
      <c r="O68" s="242">
        <v>1</v>
      </c>
      <c r="P68" s="135" t="s">
        <v>150</v>
      </c>
      <c r="Q68" s="135" t="s">
        <v>150</v>
      </c>
      <c r="R68" s="110"/>
    </row>
    <row r="69" spans="2:18" ht="43.5" customHeight="1">
      <c r="B69" s="130">
        <v>61</v>
      </c>
      <c r="C69" s="283" t="s">
        <v>2569</v>
      </c>
      <c r="D69" s="110"/>
      <c r="E69" s="130" t="s">
        <v>3257</v>
      </c>
      <c r="F69" s="428" t="s">
        <v>148</v>
      </c>
      <c r="G69" s="284">
        <v>500000</v>
      </c>
      <c r="H69" s="110"/>
      <c r="I69" s="242" t="s">
        <v>150</v>
      </c>
      <c r="J69" s="242" t="s">
        <v>150</v>
      </c>
      <c r="K69" s="242" t="s">
        <v>150</v>
      </c>
      <c r="L69" s="242" t="s">
        <v>150</v>
      </c>
      <c r="M69" s="242" t="s">
        <v>150</v>
      </c>
      <c r="N69" s="242" t="s">
        <v>150</v>
      </c>
      <c r="O69" s="242">
        <v>1</v>
      </c>
      <c r="P69" s="135" t="s">
        <v>150</v>
      </c>
      <c r="Q69" s="135" t="s">
        <v>150</v>
      </c>
      <c r="R69" s="110"/>
    </row>
    <row r="70" spans="2:18" ht="43.5" customHeight="1">
      <c r="B70" s="130">
        <v>62</v>
      </c>
      <c r="C70" s="283" t="s">
        <v>2570</v>
      </c>
      <c r="D70" s="110"/>
      <c r="E70" s="130" t="s">
        <v>3257</v>
      </c>
      <c r="F70" s="428" t="s">
        <v>148</v>
      </c>
      <c r="G70" s="284">
        <v>500000</v>
      </c>
      <c r="H70" s="110"/>
      <c r="I70" s="242" t="s">
        <v>150</v>
      </c>
      <c r="J70" s="242" t="s">
        <v>150</v>
      </c>
      <c r="K70" s="242" t="s">
        <v>150</v>
      </c>
      <c r="L70" s="242" t="s">
        <v>150</v>
      </c>
      <c r="M70" s="242" t="s">
        <v>150</v>
      </c>
      <c r="N70" s="242" t="s">
        <v>150</v>
      </c>
      <c r="O70" s="242">
        <v>1</v>
      </c>
      <c r="P70" s="135" t="s">
        <v>150</v>
      </c>
      <c r="Q70" s="135" t="s">
        <v>150</v>
      </c>
      <c r="R70" s="110"/>
    </row>
    <row r="71" spans="2:18" ht="43.5" customHeight="1">
      <c r="B71" s="130">
        <v>63</v>
      </c>
      <c r="C71" s="283" t="s">
        <v>2572</v>
      </c>
      <c r="D71" s="110"/>
      <c r="E71" s="130" t="s">
        <v>3257</v>
      </c>
      <c r="F71" s="428" t="s">
        <v>148</v>
      </c>
      <c r="G71" s="284">
        <v>500000</v>
      </c>
      <c r="H71" s="110"/>
      <c r="I71" s="242" t="s">
        <v>150</v>
      </c>
      <c r="J71" s="242" t="s">
        <v>150</v>
      </c>
      <c r="K71" s="242" t="s">
        <v>150</v>
      </c>
      <c r="L71" s="242" t="s">
        <v>150</v>
      </c>
      <c r="M71" s="242" t="s">
        <v>150</v>
      </c>
      <c r="N71" s="242" t="s">
        <v>150</v>
      </c>
      <c r="O71" s="242">
        <v>1</v>
      </c>
      <c r="P71" s="135" t="s">
        <v>150</v>
      </c>
      <c r="Q71" s="135" t="s">
        <v>150</v>
      </c>
      <c r="R71" s="110"/>
    </row>
    <row r="72" spans="2:18" ht="43.5" customHeight="1">
      <c r="B72" s="130">
        <v>64</v>
      </c>
      <c r="C72" s="283" t="s">
        <v>2573</v>
      </c>
      <c r="D72" s="110"/>
      <c r="E72" s="130" t="s">
        <v>3257</v>
      </c>
      <c r="F72" s="428" t="s">
        <v>148</v>
      </c>
      <c r="G72" s="284">
        <v>500000</v>
      </c>
      <c r="H72" s="110"/>
      <c r="I72" s="242" t="s">
        <v>150</v>
      </c>
      <c r="J72" s="242" t="s">
        <v>150</v>
      </c>
      <c r="K72" s="242" t="s">
        <v>150</v>
      </c>
      <c r="L72" s="242" t="s">
        <v>150</v>
      </c>
      <c r="M72" s="242" t="s">
        <v>150</v>
      </c>
      <c r="N72" s="242" t="s">
        <v>150</v>
      </c>
      <c r="O72" s="242">
        <v>1</v>
      </c>
      <c r="P72" s="135" t="s">
        <v>150</v>
      </c>
      <c r="Q72" s="135" t="s">
        <v>150</v>
      </c>
      <c r="R72" s="110"/>
    </row>
    <row r="73" spans="2:18" ht="43.5" customHeight="1">
      <c r="B73" s="130">
        <v>65</v>
      </c>
      <c r="C73" s="283" t="s">
        <v>2574</v>
      </c>
      <c r="D73" s="110"/>
      <c r="E73" s="130" t="s">
        <v>3257</v>
      </c>
      <c r="F73" s="428" t="s">
        <v>148</v>
      </c>
      <c r="G73" s="284">
        <v>500000</v>
      </c>
      <c r="H73" s="110"/>
      <c r="I73" s="242" t="s">
        <v>150</v>
      </c>
      <c r="J73" s="242" t="s">
        <v>150</v>
      </c>
      <c r="K73" s="242" t="s">
        <v>150</v>
      </c>
      <c r="L73" s="242" t="s">
        <v>150</v>
      </c>
      <c r="M73" s="242" t="s">
        <v>150</v>
      </c>
      <c r="N73" s="242" t="s">
        <v>150</v>
      </c>
      <c r="O73" s="242">
        <v>1</v>
      </c>
      <c r="P73" s="135" t="s">
        <v>150</v>
      </c>
      <c r="Q73" s="135" t="s">
        <v>150</v>
      </c>
      <c r="R73" s="110"/>
    </row>
    <row r="74" spans="2:18" ht="43.5" customHeight="1">
      <c r="B74" s="130">
        <v>66</v>
      </c>
      <c r="C74" s="283" t="s">
        <v>2575</v>
      </c>
      <c r="D74" s="110"/>
      <c r="E74" s="130" t="s">
        <v>3257</v>
      </c>
      <c r="F74" s="428" t="s">
        <v>148</v>
      </c>
      <c r="G74" s="284">
        <v>500000</v>
      </c>
      <c r="H74" s="110"/>
      <c r="I74" s="242" t="s">
        <v>150</v>
      </c>
      <c r="J74" s="242" t="s">
        <v>150</v>
      </c>
      <c r="K74" s="242" t="s">
        <v>150</v>
      </c>
      <c r="L74" s="242" t="s">
        <v>150</v>
      </c>
      <c r="M74" s="242" t="s">
        <v>150</v>
      </c>
      <c r="N74" s="242" t="s">
        <v>150</v>
      </c>
      <c r="O74" s="242">
        <v>1</v>
      </c>
      <c r="P74" s="135" t="s">
        <v>150</v>
      </c>
      <c r="Q74" s="135" t="s">
        <v>150</v>
      </c>
      <c r="R74" s="110"/>
    </row>
    <row r="75" spans="2:18" ht="43.5" customHeight="1">
      <c r="B75" s="130">
        <v>67</v>
      </c>
      <c r="C75" s="283" t="s">
        <v>2576</v>
      </c>
      <c r="D75" s="110"/>
      <c r="E75" s="130" t="s">
        <v>3257</v>
      </c>
      <c r="F75" s="428" t="s">
        <v>148</v>
      </c>
      <c r="G75" s="284">
        <v>500000</v>
      </c>
      <c r="H75" s="110"/>
      <c r="I75" s="242" t="s">
        <v>150</v>
      </c>
      <c r="J75" s="242" t="s">
        <v>150</v>
      </c>
      <c r="K75" s="242" t="s">
        <v>150</v>
      </c>
      <c r="L75" s="242" t="s">
        <v>150</v>
      </c>
      <c r="M75" s="242" t="s">
        <v>150</v>
      </c>
      <c r="N75" s="242" t="s">
        <v>150</v>
      </c>
      <c r="O75" s="242">
        <v>1</v>
      </c>
      <c r="P75" s="135" t="s">
        <v>150</v>
      </c>
      <c r="Q75" s="135" t="s">
        <v>150</v>
      </c>
      <c r="R75" s="110"/>
    </row>
    <row r="76" spans="2:18" ht="43.5" customHeight="1">
      <c r="B76" s="130">
        <v>68</v>
      </c>
      <c r="C76" s="283" t="s">
        <v>2580</v>
      </c>
      <c r="D76" s="110"/>
      <c r="E76" s="130" t="s">
        <v>3257</v>
      </c>
      <c r="F76" s="428" t="s">
        <v>148</v>
      </c>
      <c r="G76" s="284">
        <v>500000</v>
      </c>
      <c r="H76" s="110"/>
      <c r="I76" s="242" t="s">
        <v>150</v>
      </c>
      <c r="J76" s="242" t="s">
        <v>150</v>
      </c>
      <c r="K76" s="242" t="s">
        <v>150</v>
      </c>
      <c r="L76" s="242" t="s">
        <v>150</v>
      </c>
      <c r="M76" s="242" t="s">
        <v>150</v>
      </c>
      <c r="N76" s="242" t="s">
        <v>150</v>
      </c>
      <c r="O76" s="242">
        <v>1</v>
      </c>
      <c r="P76" s="135" t="s">
        <v>150</v>
      </c>
      <c r="Q76" s="135" t="s">
        <v>150</v>
      </c>
      <c r="R76" s="110"/>
    </row>
    <row r="77" spans="2:18" ht="43.5" customHeight="1">
      <c r="B77" s="130">
        <v>69</v>
      </c>
      <c r="C77" s="283" t="s">
        <v>2581</v>
      </c>
      <c r="D77" s="110"/>
      <c r="E77" s="130" t="s">
        <v>3257</v>
      </c>
      <c r="F77" s="428" t="s">
        <v>148</v>
      </c>
      <c r="G77" s="284">
        <v>500000</v>
      </c>
      <c r="H77" s="110"/>
      <c r="I77" s="242" t="s">
        <v>150</v>
      </c>
      <c r="J77" s="242" t="s">
        <v>150</v>
      </c>
      <c r="K77" s="242" t="s">
        <v>150</v>
      </c>
      <c r="L77" s="242" t="s">
        <v>150</v>
      </c>
      <c r="M77" s="242" t="s">
        <v>150</v>
      </c>
      <c r="N77" s="242" t="s">
        <v>150</v>
      </c>
      <c r="O77" s="242">
        <v>1</v>
      </c>
      <c r="P77" s="135" t="s">
        <v>150</v>
      </c>
      <c r="Q77" s="135" t="s">
        <v>150</v>
      </c>
      <c r="R77" s="110"/>
    </row>
    <row r="78" spans="2:18" ht="43.5" customHeight="1">
      <c r="B78" s="130">
        <v>70</v>
      </c>
      <c r="C78" s="283" t="s">
        <v>2582</v>
      </c>
      <c r="D78" s="110"/>
      <c r="E78" s="130" t="s">
        <v>3257</v>
      </c>
      <c r="F78" s="428" t="s">
        <v>148</v>
      </c>
      <c r="G78" s="284">
        <v>500000</v>
      </c>
      <c r="H78" s="110"/>
      <c r="I78" s="242" t="s">
        <v>150</v>
      </c>
      <c r="J78" s="242" t="s">
        <v>150</v>
      </c>
      <c r="K78" s="242" t="s">
        <v>150</v>
      </c>
      <c r="L78" s="242" t="s">
        <v>150</v>
      </c>
      <c r="M78" s="242" t="s">
        <v>150</v>
      </c>
      <c r="N78" s="242" t="s">
        <v>150</v>
      </c>
      <c r="O78" s="242">
        <v>1</v>
      </c>
      <c r="P78" s="135" t="s">
        <v>150</v>
      </c>
      <c r="Q78" s="135" t="s">
        <v>150</v>
      </c>
      <c r="R78" s="110"/>
    </row>
    <row r="79" spans="2:18" ht="43.5" customHeight="1">
      <c r="B79" s="130">
        <v>71</v>
      </c>
      <c r="C79" s="283" t="s">
        <v>2583</v>
      </c>
      <c r="D79" s="110"/>
      <c r="E79" s="130" t="s">
        <v>3257</v>
      </c>
      <c r="F79" s="428" t="s">
        <v>148</v>
      </c>
      <c r="G79" s="284">
        <v>500000</v>
      </c>
      <c r="H79" s="110"/>
      <c r="I79" s="242" t="s">
        <v>150</v>
      </c>
      <c r="J79" s="242" t="s">
        <v>150</v>
      </c>
      <c r="K79" s="242" t="s">
        <v>150</v>
      </c>
      <c r="L79" s="242" t="s">
        <v>150</v>
      </c>
      <c r="M79" s="242" t="s">
        <v>150</v>
      </c>
      <c r="N79" s="242" t="s">
        <v>150</v>
      </c>
      <c r="O79" s="242">
        <v>1</v>
      </c>
      <c r="P79" s="135" t="s">
        <v>150</v>
      </c>
      <c r="Q79" s="135" t="s">
        <v>150</v>
      </c>
      <c r="R79" s="110"/>
    </row>
    <row r="80" spans="2:18" ht="43.5" customHeight="1">
      <c r="B80" s="130">
        <v>72</v>
      </c>
      <c r="C80" s="283" t="s">
        <v>2584</v>
      </c>
      <c r="D80" s="110"/>
      <c r="E80" s="130" t="s">
        <v>3257</v>
      </c>
      <c r="F80" s="428" t="s">
        <v>148</v>
      </c>
      <c r="G80" s="284">
        <v>500000</v>
      </c>
      <c r="H80" s="110"/>
      <c r="I80" s="242" t="s">
        <v>150</v>
      </c>
      <c r="J80" s="242" t="s">
        <v>150</v>
      </c>
      <c r="K80" s="242" t="s">
        <v>150</v>
      </c>
      <c r="L80" s="242" t="s">
        <v>150</v>
      </c>
      <c r="M80" s="242" t="s">
        <v>150</v>
      </c>
      <c r="N80" s="242" t="s">
        <v>150</v>
      </c>
      <c r="O80" s="242">
        <v>1</v>
      </c>
      <c r="P80" s="135" t="s">
        <v>150</v>
      </c>
      <c r="Q80" s="135" t="s">
        <v>150</v>
      </c>
      <c r="R80" s="110"/>
    </row>
    <row r="81" spans="2:18" ht="43.5" customHeight="1">
      <c r="B81" s="130">
        <v>73</v>
      </c>
      <c r="C81" s="188" t="s">
        <v>2586</v>
      </c>
      <c r="D81" s="110"/>
      <c r="E81" s="130" t="s">
        <v>3257</v>
      </c>
      <c r="F81" s="428" t="s">
        <v>148</v>
      </c>
      <c r="G81" s="189">
        <v>500000</v>
      </c>
      <c r="H81" s="110"/>
      <c r="I81" s="242" t="s">
        <v>150</v>
      </c>
      <c r="J81" s="242" t="s">
        <v>150</v>
      </c>
      <c r="K81" s="242" t="s">
        <v>150</v>
      </c>
      <c r="L81" s="242" t="s">
        <v>150</v>
      </c>
      <c r="M81" s="242" t="s">
        <v>150</v>
      </c>
      <c r="N81" s="242" t="s">
        <v>150</v>
      </c>
      <c r="O81" s="242">
        <v>1</v>
      </c>
      <c r="P81" s="135" t="s">
        <v>150</v>
      </c>
      <c r="Q81" s="135" t="s">
        <v>150</v>
      </c>
      <c r="R81" s="110"/>
    </row>
    <row r="82" spans="2:18" ht="43.5" customHeight="1">
      <c r="B82" s="130">
        <v>74</v>
      </c>
      <c r="C82" s="188" t="s">
        <v>2587</v>
      </c>
      <c r="D82" s="110"/>
      <c r="E82" s="130" t="s">
        <v>3257</v>
      </c>
      <c r="F82" s="428" t="s">
        <v>148</v>
      </c>
      <c r="G82" s="189">
        <v>500000</v>
      </c>
      <c r="H82" s="110"/>
      <c r="I82" s="242" t="s">
        <v>150</v>
      </c>
      <c r="J82" s="242" t="s">
        <v>150</v>
      </c>
      <c r="K82" s="242" t="s">
        <v>150</v>
      </c>
      <c r="L82" s="242" t="s">
        <v>150</v>
      </c>
      <c r="M82" s="242" t="s">
        <v>150</v>
      </c>
      <c r="N82" s="242" t="s">
        <v>150</v>
      </c>
      <c r="O82" s="242">
        <v>1</v>
      </c>
      <c r="P82" s="135" t="s">
        <v>150</v>
      </c>
      <c r="Q82" s="135" t="s">
        <v>150</v>
      </c>
      <c r="R82" s="110"/>
    </row>
    <row r="83" spans="2:18" ht="43.5" customHeight="1">
      <c r="B83" s="130">
        <v>75</v>
      </c>
      <c r="C83" s="188" t="s">
        <v>2588</v>
      </c>
      <c r="D83" s="110"/>
      <c r="E83" s="130" t="s">
        <v>3257</v>
      </c>
      <c r="F83" s="428" t="s">
        <v>148</v>
      </c>
      <c r="G83" s="189">
        <v>500000</v>
      </c>
      <c r="H83" s="110"/>
      <c r="I83" s="242" t="s">
        <v>150</v>
      </c>
      <c r="J83" s="242" t="s">
        <v>150</v>
      </c>
      <c r="K83" s="242" t="s">
        <v>150</v>
      </c>
      <c r="L83" s="242" t="s">
        <v>150</v>
      </c>
      <c r="M83" s="242" t="s">
        <v>150</v>
      </c>
      <c r="N83" s="242" t="s">
        <v>150</v>
      </c>
      <c r="O83" s="242">
        <v>1</v>
      </c>
      <c r="P83" s="135" t="s">
        <v>150</v>
      </c>
      <c r="Q83" s="135" t="s">
        <v>150</v>
      </c>
      <c r="R83" s="110"/>
    </row>
    <row r="84" spans="2:18" ht="43.5" customHeight="1">
      <c r="B84" s="130">
        <v>76</v>
      </c>
      <c r="C84" s="188" t="s">
        <v>2590</v>
      </c>
      <c r="D84" s="110"/>
      <c r="E84" s="130" t="s">
        <v>3257</v>
      </c>
      <c r="F84" s="428" t="s">
        <v>148</v>
      </c>
      <c r="G84" s="189">
        <v>500000</v>
      </c>
      <c r="H84" s="110"/>
      <c r="I84" s="242" t="s">
        <v>150</v>
      </c>
      <c r="J84" s="242" t="s">
        <v>150</v>
      </c>
      <c r="K84" s="242" t="s">
        <v>150</v>
      </c>
      <c r="L84" s="242" t="s">
        <v>150</v>
      </c>
      <c r="M84" s="242" t="s">
        <v>150</v>
      </c>
      <c r="N84" s="242" t="s">
        <v>150</v>
      </c>
      <c r="O84" s="242">
        <v>1</v>
      </c>
      <c r="P84" s="135" t="s">
        <v>150</v>
      </c>
      <c r="Q84" s="135" t="s">
        <v>150</v>
      </c>
      <c r="R84" s="110"/>
    </row>
    <row r="85" spans="2:18" ht="43.5" customHeight="1">
      <c r="B85" s="130">
        <v>77</v>
      </c>
      <c r="C85" s="188" t="s">
        <v>2592</v>
      </c>
      <c r="D85" s="110"/>
      <c r="E85" s="130" t="s">
        <v>3257</v>
      </c>
      <c r="F85" s="428" t="s">
        <v>148</v>
      </c>
      <c r="G85" s="189">
        <v>500000</v>
      </c>
      <c r="H85" s="110"/>
      <c r="I85" s="242" t="s">
        <v>150</v>
      </c>
      <c r="J85" s="242" t="s">
        <v>150</v>
      </c>
      <c r="K85" s="242" t="s">
        <v>150</v>
      </c>
      <c r="L85" s="242" t="s">
        <v>150</v>
      </c>
      <c r="M85" s="242" t="s">
        <v>150</v>
      </c>
      <c r="N85" s="242" t="s">
        <v>150</v>
      </c>
      <c r="O85" s="242">
        <v>1</v>
      </c>
      <c r="P85" s="135" t="s">
        <v>150</v>
      </c>
      <c r="Q85" s="135" t="s">
        <v>150</v>
      </c>
      <c r="R85" s="110"/>
    </row>
    <row r="86" spans="2:18" ht="43.5" customHeight="1">
      <c r="B86" s="130">
        <v>78</v>
      </c>
      <c r="C86" s="188" t="s">
        <v>2594</v>
      </c>
      <c r="D86" s="110"/>
      <c r="E86" s="130" t="s">
        <v>3257</v>
      </c>
      <c r="F86" s="428" t="s">
        <v>148</v>
      </c>
      <c r="G86" s="189">
        <v>500000</v>
      </c>
      <c r="H86" s="110"/>
      <c r="I86" s="242" t="s">
        <v>150</v>
      </c>
      <c r="J86" s="242" t="s">
        <v>150</v>
      </c>
      <c r="K86" s="242" t="s">
        <v>150</v>
      </c>
      <c r="L86" s="242" t="s">
        <v>150</v>
      </c>
      <c r="M86" s="242" t="s">
        <v>150</v>
      </c>
      <c r="N86" s="242" t="s">
        <v>150</v>
      </c>
      <c r="O86" s="242">
        <v>1</v>
      </c>
      <c r="P86" s="135" t="s">
        <v>150</v>
      </c>
      <c r="Q86" s="135" t="s">
        <v>150</v>
      </c>
      <c r="R86" s="110"/>
    </row>
    <row r="87" spans="2:18" ht="43.5" customHeight="1">
      <c r="B87" s="130">
        <v>79</v>
      </c>
      <c r="C87" s="188" t="s">
        <v>2595</v>
      </c>
      <c r="D87" s="110"/>
      <c r="E87" s="130" t="s">
        <v>3257</v>
      </c>
      <c r="F87" s="428" t="s">
        <v>148</v>
      </c>
      <c r="G87" s="189">
        <v>500000</v>
      </c>
      <c r="H87" s="110"/>
      <c r="I87" s="242" t="s">
        <v>150</v>
      </c>
      <c r="J87" s="242" t="s">
        <v>150</v>
      </c>
      <c r="K87" s="242" t="s">
        <v>150</v>
      </c>
      <c r="L87" s="242" t="s">
        <v>150</v>
      </c>
      <c r="M87" s="242" t="s">
        <v>150</v>
      </c>
      <c r="N87" s="242" t="s">
        <v>150</v>
      </c>
      <c r="O87" s="242">
        <v>1</v>
      </c>
      <c r="P87" s="135" t="s">
        <v>150</v>
      </c>
      <c r="Q87" s="135" t="s">
        <v>150</v>
      </c>
      <c r="R87" s="110"/>
    </row>
    <row r="88" spans="2:18" ht="43.5" customHeight="1">
      <c r="B88" s="130">
        <v>80</v>
      </c>
      <c r="C88" s="188" t="s">
        <v>2597</v>
      </c>
      <c r="D88" s="110"/>
      <c r="E88" s="130" t="s">
        <v>3257</v>
      </c>
      <c r="F88" s="428" t="s">
        <v>148</v>
      </c>
      <c r="G88" s="189">
        <v>500000</v>
      </c>
      <c r="H88" s="110"/>
      <c r="I88" s="242" t="s">
        <v>150</v>
      </c>
      <c r="J88" s="242" t="s">
        <v>150</v>
      </c>
      <c r="K88" s="242" t="s">
        <v>150</v>
      </c>
      <c r="L88" s="242" t="s">
        <v>150</v>
      </c>
      <c r="M88" s="242" t="s">
        <v>150</v>
      </c>
      <c r="N88" s="242" t="s">
        <v>150</v>
      </c>
      <c r="O88" s="242">
        <v>1</v>
      </c>
      <c r="P88" s="135" t="s">
        <v>150</v>
      </c>
      <c r="Q88" s="135" t="s">
        <v>150</v>
      </c>
      <c r="R88" s="110"/>
    </row>
    <row r="89" spans="2:18" ht="43.5" customHeight="1">
      <c r="B89" s="130">
        <v>81</v>
      </c>
      <c r="C89" s="188" t="s">
        <v>2600</v>
      </c>
      <c r="D89" s="110"/>
      <c r="E89" s="130" t="s">
        <v>3257</v>
      </c>
      <c r="F89" s="428" t="s">
        <v>148</v>
      </c>
      <c r="G89" s="189">
        <v>1000000</v>
      </c>
      <c r="H89" s="110"/>
      <c r="I89" s="242" t="s">
        <v>150</v>
      </c>
      <c r="J89" s="242" t="s">
        <v>150</v>
      </c>
      <c r="K89" s="242" t="s">
        <v>150</v>
      </c>
      <c r="L89" s="242" t="s">
        <v>150</v>
      </c>
      <c r="M89" s="242" t="s">
        <v>150</v>
      </c>
      <c r="N89" s="242" t="s">
        <v>150</v>
      </c>
      <c r="O89" s="242">
        <v>1</v>
      </c>
      <c r="P89" s="135" t="s">
        <v>150</v>
      </c>
      <c r="Q89" s="135" t="s">
        <v>150</v>
      </c>
      <c r="R89" s="110"/>
    </row>
    <row r="90" spans="2:18" ht="43.5" customHeight="1">
      <c r="B90" s="130">
        <v>82</v>
      </c>
      <c r="C90" s="188" t="s">
        <v>2601</v>
      </c>
      <c r="D90" s="110"/>
      <c r="E90" s="130" t="s">
        <v>3257</v>
      </c>
      <c r="F90" s="428" t="s">
        <v>148</v>
      </c>
      <c r="G90" s="189">
        <v>1000000</v>
      </c>
      <c r="H90" s="110"/>
      <c r="I90" s="242" t="s">
        <v>150</v>
      </c>
      <c r="J90" s="242" t="s">
        <v>150</v>
      </c>
      <c r="K90" s="242" t="s">
        <v>150</v>
      </c>
      <c r="L90" s="242" t="s">
        <v>150</v>
      </c>
      <c r="M90" s="242" t="s">
        <v>150</v>
      </c>
      <c r="N90" s="242" t="s">
        <v>150</v>
      </c>
      <c r="O90" s="242">
        <v>1</v>
      </c>
      <c r="P90" s="135" t="s">
        <v>150</v>
      </c>
      <c r="Q90" s="135" t="s">
        <v>150</v>
      </c>
      <c r="R90" s="110"/>
    </row>
    <row r="91" spans="2:18" ht="43.5" customHeight="1">
      <c r="B91" s="130">
        <v>83</v>
      </c>
      <c r="C91" s="188" t="s">
        <v>2602</v>
      </c>
      <c r="D91" s="110"/>
      <c r="E91" s="130" t="s">
        <v>3257</v>
      </c>
      <c r="F91" s="428" t="s">
        <v>148</v>
      </c>
      <c r="G91" s="189">
        <v>500000</v>
      </c>
      <c r="H91" s="110"/>
      <c r="I91" s="242" t="s">
        <v>150</v>
      </c>
      <c r="J91" s="242" t="s">
        <v>150</v>
      </c>
      <c r="K91" s="242" t="s">
        <v>150</v>
      </c>
      <c r="L91" s="242" t="s">
        <v>150</v>
      </c>
      <c r="M91" s="242" t="s">
        <v>150</v>
      </c>
      <c r="N91" s="242" t="s">
        <v>150</v>
      </c>
      <c r="O91" s="242">
        <v>1</v>
      </c>
      <c r="P91" s="135" t="s">
        <v>150</v>
      </c>
      <c r="Q91" s="135" t="s">
        <v>150</v>
      </c>
      <c r="R91" s="110"/>
    </row>
    <row r="92" spans="2:18" ht="43.5" customHeight="1">
      <c r="B92" s="130">
        <v>84</v>
      </c>
      <c r="C92" s="188" t="s">
        <v>2603</v>
      </c>
      <c r="D92" s="110"/>
      <c r="E92" s="130" t="s">
        <v>3257</v>
      </c>
      <c r="F92" s="428" t="s">
        <v>148</v>
      </c>
      <c r="G92" s="189">
        <v>500000</v>
      </c>
      <c r="H92" s="110"/>
      <c r="I92" s="242" t="s">
        <v>150</v>
      </c>
      <c r="J92" s="242" t="s">
        <v>150</v>
      </c>
      <c r="K92" s="242" t="s">
        <v>150</v>
      </c>
      <c r="L92" s="242" t="s">
        <v>150</v>
      </c>
      <c r="M92" s="242" t="s">
        <v>150</v>
      </c>
      <c r="N92" s="242" t="s">
        <v>150</v>
      </c>
      <c r="O92" s="242">
        <v>1</v>
      </c>
      <c r="P92" s="135" t="s">
        <v>150</v>
      </c>
      <c r="Q92" s="135" t="s">
        <v>150</v>
      </c>
      <c r="R92" s="110"/>
    </row>
    <row r="93" spans="2:18" ht="43.5" customHeight="1">
      <c r="B93" s="130">
        <v>85</v>
      </c>
      <c r="C93" s="237" t="s">
        <v>2609</v>
      </c>
      <c r="D93" s="110"/>
      <c r="E93" s="130" t="s">
        <v>3260</v>
      </c>
      <c r="F93" s="428" t="s">
        <v>148</v>
      </c>
      <c r="G93" s="261">
        <v>500000</v>
      </c>
      <c r="H93" s="110"/>
      <c r="I93" s="242" t="s">
        <v>150</v>
      </c>
      <c r="J93" s="242" t="s">
        <v>150</v>
      </c>
      <c r="K93" s="242" t="s">
        <v>150</v>
      </c>
      <c r="L93" s="242" t="s">
        <v>150</v>
      </c>
      <c r="M93" s="242" t="s">
        <v>150</v>
      </c>
      <c r="N93" s="242" t="s">
        <v>150</v>
      </c>
      <c r="O93" s="242">
        <v>1</v>
      </c>
      <c r="P93" s="135" t="s">
        <v>150</v>
      </c>
      <c r="Q93" s="135" t="s">
        <v>150</v>
      </c>
      <c r="R93" s="110"/>
    </row>
    <row r="94" spans="2:18" ht="43.5" customHeight="1">
      <c r="B94" s="130">
        <v>86</v>
      </c>
      <c r="C94" s="432" t="s">
        <v>475</v>
      </c>
      <c r="D94" s="138"/>
      <c r="E94" s="135" t="s">
        <v>3256</v>
      </c>
      <c r="F94" s="428" t="s">
        <v>148</v>
      </c>
      <c r="G94" s="156">
        <v>500000</v>
      </c>
      <c r="H94" s="138"/>
      <c r="I94" s="135" t="s">
        <v>150</v>
      </c>
      <c r="J94" s="135" t="s">
        <v>150</v>
      </c>
      <c r="K94" s="135" t="s">
        <v>150</v>
      </c>
      <c r="L94" s="135" t="s">
        <v>150</v>
      </c>
      <c r="M94" s="135" t="s">
        <v>150</v>
      </c>
      <c r="N94" s="135">
        <v>1</v>
      </c>
      <c r="O94" s="135" t="s">
        <v>150</v>
      </c>
      <c r="P94" s="135" t="s">
        <v>150</v>
      </c>
      <c r="Q94" s="135" t="s">
        <v>150</v>
      </c>
      <c r="R94" s="138"/>
    </row>
    <row r="95" spans="2:18" ht="43.5" customHeight="1">
      <c r="B95" s="130">
        <v>87</v>
      </c>
      <c r="C95" s="233" t="s">
        <v>2783</v>
      </c>
      <c r="D95" s="110"/>
      <c r="E95" s="130" t="s">
        <v>3256</v>
      </c>
      <c r="F95" s="428" t="s">
        <v>127</v>
      </c>
      <c r="G95" s="324">
        <v>1000000</v>
      </c>
      <c r="H95" s="110"/>
      <c r="I95" s="242" t="s">
        <v>150</v>
      </c>
      <c r="J95" s="242" t="s">
        <v>150</v>
      </c>
      <c r="K95" s="242" t="s">
        <v>150</v>
      </c>
      <c r="L95" s="242" t="s">
        <v>150</v>
      </c>
      <c r="M95" s="242" t="s">
        <v>150</v>
      </c>
      <c r="N95" s="242" t="s">
        <v>150</v>
      </c>
      <c r="O95" s="242">
        <v>1</v>
      </c>
      <c r="P95" s="135" t="s">
        <v>150</v>
      </c>
      <c r="Q95" s="135" t="s">
        <v>150</v>
      </c>
      <c r="R95" s="110"/>
    </row>
    <row r="96" spans="2:18" ht="43.5" customHeight="1">
      <c r="B96" s="130">
        <v>88</v>
      </c>
      <c r="C96" s="188" t="s">
        <v>2604</v>
      </c>
      <c r="D96" s="110"/>
      <c r="E96" s="130" t="s">
        <v>3259</v>
      </c>
      <c r="F96" s="428" t="s">
        <v>148</v>
      </c>
      <c r="G96" s="189">
        <v>100000</v>
      </c>
      <c r="H96" s="110"/>
      <c r="I96" s="242" t="s">
        <v>150</v>
      </c>
      <c r="J96" s="242" t="s">
        <v>150</v>
      </c>
      <c r="K96" s="242" t="s">
        <v>150</v>
      </c>
      <c r="L96" s="242" t="s">
        <v>150</v>
      </c>
      <c r="M96" s="242" t="s">
        <v>150</v>
      </c>
      <c r="N96" s="242" t="s">
        <v>150</v>
      </c>
      <c r="O96" s="242">
        <v>1</v>
      </c>
      <c r="P96" s="135" t="s">
        <v>150</v>
      </c>
      <c r="Q96" s="135" t="s">
        <v>150</v>
      </c>
      <c r="R96" s="110"/>
    </row>
    <row r="97" spans="2:18" ht="43.5" customHeight="1">
      <c r="B97" s="130">
        <v>89</v>
      </c>
      <c r="C97" s="188" t="s">
        <v>2605</v>
      </c>
      <c r="D97" s="110"/>
      <c r="E97" s="130" t="s">
        <v>3259</v>
      </c>
      <c r="F97" s="428" t="s">
        <v>148</v>
      </c>
      <c r="G97" s="189">
        <v>100000</v>
      </c>
      <c r="H97" s="110"/>
      <c r="I97" s="242" t="s">
        <v>150</v>
      </c>
      <c r="J97" s="242" t="s">
        <v>150</v>
      </c>
      <c r="K97" s="242" t="s">
        <v>150</v>
      </c>
      <c r="L97" s="242" t="s">
        <v>150</v>
      </c>
      <c r="M97" s="242" t="s">
        <v>150</v>
      </c>
      <c r="N97" s="242" t="s">
        <v>150</v>
      </c>
      <c r="O97" s="242">
        <v>1</v>
      </c>
      <c r="P97" s="135" t="s">
        <v>150</v>
      </c>
      <c r="Q97" s="135" t="s">
        <v>150</v>
      </c>
      <c r="R97" s="110"/>
    </row>
    <row r="98" spans="2:18" ht="43.5" customHeight="1">
      <c r="B98" s="130">
        <v>90</v>
      </c>
      <c r="C98" s="188" t="s">
        <v>2606</v>
      </c>
      <c r="D98" s="110"/>
      <c r="E98" s="130" t="s">
        <v>3259</v>
      </c>
      <c r="F98" s="428" t="s">
        <v>148</v>
      </c>
      <c r="G98" s="189">
        <v>100000</v>
      </c>
      <c r="H98" s="110"/>
      <c r="I98" s="242" t="s">
        <v>150</v>
      </c>
      <c r="J98" s="242" t="s">
        <v>150</v>
      </c>
      <c r="K98" s="242" t="s">
        <v>150</v>
      </c>
      <c r="L98" s="242" t="s">
        <v>150</v>
      </c>
      <c r="M98" s="242" t="s">
        <v>150</v>
      </c>
      <c r="N98" s="242" t="s">
        <v>150</v>
      </c>
      <c r="O98" s="242">
        <v>1</v>
      </c>
      <c r="P98" s="135" t="s">
        <v>150</v>
      </c>
      <c r="Q98" s="135" t="s">
        <v>150</v>
      </c>
      <c r="R98" s="110"/>
    </row>
    <row r="99" spans="2:18" ht="43.5" customHeight="1">
      <c r="B99" s="130">
        <v>91</v>
      </c>
      <c r="C99" s="188" t="s">
        <v>2607</v>
      </c>
      <c r="D99" s="110"/>
      <c r="E99" s="130" t="s">
        <v>3259</v>
      </c>
      <c r="F99" s="428" t="s">
        <v>148</v>
      </c>
      <c r="G99" s="189">
        <v>100000</v>
      </c>
      <c r="H99" s="110"/>
      <c r="I99" s="242" t="s">
        <v>150</v>
      </c>
      <c r="J99" s="242" t="s">
        <v>150</v>
      </c>
      <c r="K99" s="242" t="s">
        <v>150</v>
      </c>
      <c r="L99" s="242" t="s">
        <v>150</v>
      </c>
      <c r="M99" s="242" t="s">
        <v>150</v>
      </c>
      <c r="N99" s="242" t="s">
        <v>150</v>
      </c>
      <c r="O99" s="242">
        <v>1</v>
      </c>
      <c r="P99" s="135" t="s">
        <v>150</v>
      </c>
      <c r="Q99" s="135" t="s">
        <v>150</v>
      </c>
      <c r="R99" s="110"/>
    </row>
    <row r="100" spans="2:18" ht="43.5" customHeight="1">
      <c r="B100" s="130">
        <v>92</v>
      </c>
      <c r="C100" s="188" t="s">
        <v>2608</v>
      </c>
      <c r="D100" s="110"/>
      <c r="E100" s="130" t="s">
        <v>3259</v>
      </c>
      <c r="F100" s="428" t="s">
        <v>148</v>
      </c>
      <c r="G100" s="189">
        <v>100000</v>
      </c>
      <c r="H100" s="110"/>
      <c r="I100" s="242" t="s">
        <v>150</v>
      </c>
      <c r="J100" s="242" t="s">
        <v>150</v>
      </c>
      <c r="K100" s="242" t="s">
        <v>150</v>
      </c>
      <c r="L100" s="242" t="s">
        <v>150</v>
      </c>
      <c r="M100" s="242" t="s">
        <v>150</v>
      </c>
      <c r="N100" s="242" t="s">
        <v>150</v>
      </c>
      <c r="O100" s="242">
        <v>1</v>
      </c>
      <c r="P100" s="135" t="s">
        <v>150</v>
      </c>
      <c r="Q100" s="135" t="s">
        <v>150</v>
      </c>
      <c r="R100" s="110"/>
    </row>
    <row r="101" spans="2:18" ht="43.5" customHeight="1">
      <c r="B101" s="130">
        <v>93</v>
      </c>
      <c r="C101" s="235" t="s">
        <v>2782</v>
      </c>
      <c r="D101" s="110"/>
      <c r="E101" s="130" t="s">
        <v>3255</v>
      </c>
      <c r="F101" s="428" t="s">
        <v>127</v>
      </c>
      <c r="G101" s="324">
        <v>500000</v>
      </c>
      <c r="H101" s="110"/>
      <c r="I101" s="242" t="s">
        <v>150</v>
      </c>
      <c r="J101" s="242" t="s">
        <v>150</v>
      </c>
      <c r="K101" s="242" t="s">
        <v>150</v>
      </c>
      <c r="L101" s="242" t="s">
        <v>150</v>
      </c>
      <c r="M101" s="242" t="s">
        <v>150</v>
      </c>
      <c r="N101" s="242">
        <v>1</v>
      </c>
      <c r="O101" s="242" t="s">
        <v>150</v>
      </c>
      <c r="P101" s="135" t="s">
        <v>150</v>
      </c>
      <c r="Q101" s="135" t="s">
        <v>150</v>
      </c>
      <c r="R101" s="110"/>
    </row>
    <row r="102" spans="2:18" ht="43.5" customHeight="1">
      <c r="B102" s="130">
        <v>94</v>
      </c>
      <c r="C102" s="432" t="s">
        <v>476</v>
      </c>
      <c r="D102" s="138"/>
      <c r="E102" s="135" t="s">
        <v>3255</v>
      </c>
      <c r="F102" s="428" t="s">
        <v>148</v>
      </c>
      <c r="G102" s="156">
        <v>500000</v>
      </c>
      <c r="H102" s="138"/>
      <c r="I102" s="135" t="s">
        <v>150</v>
      </c>
      <c r="J102" s="135" t="s">
        <v>150</v>
      </c>
      <c r="K102" s="135" t="s">
        <v>150</v>
      </c>
      <c r="L102" s="135" t="s">
        <v>150</v>
      </c>
      <c r="M102" s="135" t="s">
        <v>150</v>
      </c>
      <c r="N102" s="135">
        <v>1</v>
      </c>
      <c r="O102" s="135" t="s">
        <v>150</v>
      </c>
      <c r="P102" s="135" t="s">
        <v>150</v>
      </c>
      <c r="Q102" s="135" t="s">
        <v>150</v>
      </c>
      <c r="R102" s="138"/>
    </row>
    <row r="103" spans="2:18" ht="43.5" customHeight="1">
      <c r="B103" s="130">
        <v>95</v>
      </c>
      <c r="C103" s="432" t="s">
        <v>477</v>
      </c>
      <c r="D103" s="138"/>
      <c r="E103" s="135" t="s">
        <v>3255</v>
      </c>
      <c r="F103" s="428" t="s">
        <v>148</v>
      </c>
      <c r="G103" s="156">
        <v>500000</v>
      </c>
      <c r="H103" s="138"/>
      <c r="I103" s="135" t="s">
        <v>150</v>
      </c>
      <c r="J103" s="135" t="s">
        <v>150</v>
      </c>
      <c r="K103" s="135" t="s">
        <v>150</v>
      </c>
      <c r="L103" s="135" t="s">
        <v>150</v>
      </c>
      <c r="M103" s="135" t="s">
        <v>150</v>
      </c>
      <c r="N103" s="135">
        <v>1</v>
      </c>
      <c r="O103" s="135" t="s">
        <v>150</v>
      </c>
      <c r="P103" s="135" t="s">
        <v>150</v>
      </c>
      <c r="Q103" s="135" t="s">
        <v>150</v>
      </c>
      <c r="R103" s="138"/>
    </row>
    <row r="104" spans="2:18" ht="43.5" customHeight="1">
      <c r="B104" s="130">
        <v>96</v>
      </c>
      <c r="C104" s="432" t="s">
        <v>479</v>
      </c>
      <c r="D104" s="138"/>
      <c r="E104" s="135" t="s">
        <v>3255</v>
      </c>
      <c r="F104" s="428" t="s">
        <v>148</v>
      </c>
      <c r="G104" s="156">
        <v>500000</v>
      </c>
      <c r="H104" s="138"/>
      <c r="I104" s="135" t="s">
        <v>150</v>
      </c>
      <c r="J104" s="135" t="s">
        <v>150</v>
      </c>
      <c r="K104" s="135" t="s">
        <v>150</v>
      </c>
      <c r="L104" s="135" t="s">
        <v>150</v>
      </c>
      <c r="M104" s="135" t="s">
        <v>150</v>
      </c>
      <c r="N104" s="135">
        <v>1</v>
      </c>
      <c r="O104" s="135" t="s">
        <v>150</v>
      </c>
      <c r="P104" s="135" t="s">
        <v>150</v>
      </c>
      <c r="Q104" s="135" t="s">
        <v>150</v>
      </c>
      <c r="R104" s="138"/>
    </row>
    <row r="105" spans="2:18" ht="43.5" customHeight="1">
      <c r="B105" s="130">
        <v>97</v>
      </c>
      <c r="C105" s="237" t="s">
        <v>2615</v>
      </c>
      <c r="D105" s="110"/>
      <c r="E105" s="130" t="s">
        <v>3255</v>
      </c>
      <c r="F105" s="428" t="s">
        <v>148</v>
      </c>
      <c r="G105" s="261">
        <v>500000</v>
      </c>
      <c r="H105" s="110"/>
      <c r="I105" s="242" t="s">
        <v>150</v>
      </c>
      <c r="J105" s="242" t="s">
        <v>150</v>
      </c>
      <c r="K105" s="242" t="s">
        <v>150</v>
      </c>
      <c r="L105" s="242" t="s">
        <v>150</v>
      </c>
      <c r="M105" s="242" t="s">
        <v>150</v>
      </c>
      <c r="N105" s="242">
        <v>1</v>
      </c>
      <c r="O105" s="242" t="s">
        <v>150</v>
      </c>
      <c r="P105" s="135" t="s">
        <v>150</v>
      </c>
      <c r="Q105" s="135" t="s">
        <v>150</v>
      </c>
      <c r="R105" s="110"/>
    </row>
    <row r="106" spans="2:18" ht="43.5" customHeight="1">
      <c r="B106" s="130">
        <v>98</v>
      </c>
      <c r="C106" s="417" t="s">
        <v>478</v>
      </c>
      <c r="D106" s="418"/>
      <c r="E106" s="419" t="s">
        <v>3255</v>
      </c>
      <c r="F106" s="429" t="s">
        <v>148</v>
      </c>
      <c r="G106" s="420">
        <v>500000</v>
      </c>
      <c r="H106" s="418"/>
      <c r="I106" s="419" t="s">
        <v>150</v>
      </c>
      <c r="J106" s="419">
        <v>1</v>
      </c>
      <c r="K106" s="419" t="s">
        <v>150</v>
      </c>
      <c r="L106" s="419" t="s">
        <v>150</v>
      </c>
      <c r="M106" s="419" t="s">
        <v>150</v>
      </c>
      <c r="N106" s="419" t="s">
        <v>150</v>
      </c>
      <c r="O106" s="419" t="s">
        <v>150</v>
      </c>
      <c r="P106" s="135" t="s">
        <v>150</v>
      </c>
      <c r="Q106" s="135" t="s">
        <v>150</v>
      </c>
      <c r="R106" s="418"/>
    </row>
    <row r="107" spans="2:18" ht="43.5" customHeight="1">
      <c r="B107" s="130">
        <v>99</v>
      </c>
      <c r="C107" s="421" t="s">
        <v>2779</v>
      </c>
      <c r="D107" s="422"/>
      <c r="E107" s="423" t="s">
        <v>3255</v>
      </c>
      <c r="F107" s="429" t="s">
        <v>127</v>
      </c>
      <c r="G107" s="424">
        <v>500000</v>
      </c>
      <c r="H107" s="422"/>
      <c r="I107" s="425" t="s">
        <v>150</v>
      </c>
      <c r="J107" s="425" t="s">
        <v>150</v>
      </c>
      <c r="K107" s="425" t="s">
        <v>150</v>
      </c>
      <c r="L107" s="425" t="s">
        <v>150</v>
      </c>
      <c r="M107" s="425" t="s">
        <v>150</v>
      </c>
      <c r="N107" s="425" t="s">
        <v>150</v>
      </c>
      <c r="O107" s="425">
        <v>1</v>
      </c>
      <c r="P107" s="135" t="s">
        <v>150</v>
      </c>
      <c r="Q107" s="135" t="s">
        <v>150</v>
      </c>
      <c r="R107" s="422"/>
    </row>
    <row r="108" spans="2:18" ht="43.5" customHeight="1">
      <c r="B108" s="130">
        <v>100</v>
      </c>
      <c r="C108" s="426" t="s">
        <v>2622</v>
      </c>
      <c r="D108" s="422"/>
      <c r="E108" s="423" t="s">
        <v>3255</v>
      </c>
      <c r="F108" s="429" t="s">
        <v>148</v>
      </c>
      <c r="G108" s="427">
        <v>500000</v>
      </c>
      <c r="H108" s="422"/>
      <c r="I108" s="425" t="s">
        <v>150</v>
      </c>
      <c r="J108" s="425" t="s">
        <v>150</v>
      </c>
      <c r="K108" s="425" t="s">
        <v>150</v>
      </c>
      <c r="L108" s="425" t="s">
        <v>150</v>
      </c>
      <c r="M108" s="425" t="s">
        <v>150</v>
      </c>
      <c r="N108" s="425" t="s">
        <v>150</v>
      </c>
      <c r="O108" s="425">
        <v>1</v>
      </c>
      <c r="P108" s="135" t="s">
        <v>150</v>
      </c>
      <c r="Q108" s="135" t="s">
        <v>150</v>
      </c>
      <c r="R108" s="422"/>
    </row>
    <row r="109" spans="2:18" ht="43.5" customHeight="1">
      <c r="B109" s="130">
        <v>101</v>
      </c>
      <c r="C109" s="421" t="s">
        <v>2778</v>
      </c>
      <c r="D109" s="422"/>
      <c r="E109" s="423" t="s">
        <v>3255</v>
      </c>
      <c r="F109" s="429" t="s">
        <v>127</v>
      </c>
      <c r="G109" s="424">
        <v>500000</v>
      </c>
      <c r="H109" s="422"/>
      <c r="I109" s="425" t="s">
        <v>150</v>
      </c>
      <c r="J109" s="425" t="s">
        <v>150</v>
      </c>
      <c r="K109" s="425" t="s">
        <v>150</v>
      </c>
      <c r="L109" s="425" t="s">
        <v>150</v>
      </c>
      <c r="M109" s="425" t="s">
        <v>150</v>
      </c>
      <c r="N109" s="425" t="s">
        <v>150</v>
      </c>
      <c r="O109" s="425">
        <v>1</v>
      </c>
      <c r="P109" s="135" t="s">
        <v>150</v>
      </c>
      <c r="Q109" s="135" t="s">
        <v>150</v>
      </c>
      <c r="R109" s="422"/>
    </row>
    <row r="110" spans="2:18" ht="43.5" customHeight="1">
      <c r="B110" s="130">
        <v>102</v>
      </c>
      <c r="C110" s="421" t="s">
        <v>2781</v>
      </c>
      <c r="D110" s="422"/>
      <c r="E110" s="423" t="s">
        <v>3255</v>
      </c>
      <c r="F110" s="429" t="s">
        <v>127</v>
      </c>
      <c r="G110" s="424">
        <v>500000</v>
      </c>
      <c r="H110" s="422"/>
      <c r="I110" s="425" t="s">
        <v>150</v>
      </c>
      <c r="J110" s="425" t="s">
        <v>150</v>
      </c>
      <c r="K110" s="425" t="s">
        <v>150</v>
      </c>
      <c r="L110" s="425" t="s">
        <v>150</v>
      </c>
      <c r="M110" s="425" t="s">
        <v>150</v>
      </c>
      <c r="N110" s="425" t="s">
        <v>150</v>
      </c>
      <c r="O110" s="425">
        <v>1</v>
      </c>
      <c r="P110" s="135" t="s">
        <v>150</v>
      </c>
      <c r="Q110" s="135" t="s">
        <v>150</v>
      </c>
      <c r="R110" s="422"/>
    </row>
    <row r="111" spans="2:18" ht="43.5" customHeight="1">
      <c r="B111" s="130">
        <v>103</v>
      </c>
      <c r="C111" s="426" t="s">
        <v>2610</v>
      </c>
      <c r="D111" s="422"/>
      <c r="E111" s="423" t="s">
        <v>3255</v>
      </c>
      <c r="F111" s="429" t="s">
        <v>148</v>
      </c>
      <c r="G111" s="427">
        <v>500000</v>
      </c>
      <c r="H111" s="422"/>
      <c r="I111" s="425" t="s">
        <v>150</v>
      </c>
      <c r="J111" s="425" t="s">
        <v>150</v>
      </c>
      <c r="K111" s="425" t="s">
        <v>150</v>
      </c>
      <c r="L111" s="425" t="s">
        <v>150</v>
      </c>
      <c r="M111" s="425" t="s">
        <v>150</v>
      </c>
      <c r="N111" s="425" t="s">
        <v>150</v>
      </c>
      <c r="O111" s="425">
        <v>1</v>
      </c>
      <c r="P111" s="135" t="s">
        <v>150</v>
      </c>
      <c r="Q111" s="135" t="s">
        <v>150</v>
      </c>
      <c r="R111" s="422"/>
    </row>
    <row r="112" spans="2:18" ht="43.5" customHeight="1">
      <c r="B112" s="130">
        <v>104</v>
      </c>
      <c r="C112" s="237" t="s">
        <v>2612</v>
      </c>
      <c r="D112" s="110"/>
      <c r="E112" s="130" t="s">
        <v>3255</v>
      </c>
      <c r="F112" s="428" t="s">
        <v>148</v>
      </c>
      <c r="G112" s="261">
        <v>500000</v>
      </c>
      <c r="H112" s="110"/>
      <c r="I112" s="242" t="s">
        <v>150</v>
      </c>
      <c r="J112" s="242" t="s">
        <v>150</v>
      </c>
      <c r="K112" s="242" t="s">
        <v>150</v>
      </c>
      <c r="L112" s="242" t="s">
        <v>150</v>
      </c>
      <c r="M112" s="242" t="s">
        <v>150</v>
      </c>
      <c r="N112" s="242" t="s">
        <v>150</v>
      </c>
      <c r="O112" s="242">
        <v>1</v>
      </c>
      <c r="P112" s="135" t="s">
        <v>150</v>
      </c>
      <c r="Q112" s="135" t="s">
        <v>150</v>
      </c>
      <c r="R112" s="110"/>
    </row>
    <row r="113" spans="2:18" ht="43.5" customHeight="1">
      <c r="B113" s="130">
        <v>105</v>
      </c>
      <c r="C113" s="237" t="s">
        <v>2613</v>
      </c>
      <c r="D113" s="110"/>
      <c r="E113" s="130" t="s">
        <v>3255</v>
      </c>
      <c r="F113" s="428" t="s">
        <v>148</v>
      </c>
      <c r="G113" s="261">
        <v>500000</v>
      </c>
      <c r="H113" s="110"/>
      <c r="I113" s="242" t="s">
        <v>150</v>
      </c>
      <c r="J113" s="242" t="s">
        <v>150</v>
      </c>
      <c r="K113" s="242" t="s">
        <v>150</v>
      </c>
      <c r="L113" s="242" t="s">
        <v>150</v>
      </c>
      <c r="M113" s="242" t="s">
        <v>150</v>
      </c>
      <c r="N113" s="242" t="s">
        <v>150</v>
      </c>
      <c r="O113" s="242">
        <v>1</v>
      </c>
      <c r="P113" s="135" t="s">
        <v>150</v>
      </c>
      <c r="Q113" s="135" t="s">
        <v>150</v>
      </c>
      <c r="R113" s="110"/>
    </row>
    <row r="114" spans="2:18" ht="43.5" customHeight="1">
      <c r="B114" s="130">
        <v>106</v>
      </c>
      <c r="C114" s="237" t="s">
        <v>2614</v>
      </c>
      <c r="D114" s="110"/>
      <c r="E114" s="130" t="s">
        <v>3255</v>
      </c>
      <c r="F114" s="428" t="s">
        <v>148</v>
      </c>
      <c r="G114" s="261">
        <v>500000</v>
      </c>
      <c r="H114" s="110"/>
      <c r="I114" s="242" t="s">
        <v>150</v>
      </c>
      <c r="J114" s="242" t="s">
        <v>150</v>
      </c>
      <c r="K114" s="242" t="s">
        <v>150</v>
      </c>
      <c r="L114" s="242" t="s">
        <v>150</v>
      </c>
      <c r="M114" s="242" t="s">
        <v>150</v>
      </c>
      <c r="N114" s="242" t="s">
        <v>150</v>
      </c>
      <c r="O114" s="242">
        <v>1</v>
      </c>
      <c r="P114" s="135" t="s">
        <v>150</v>
      </c>
      <c r="Q114" s="135" t="s">
        <v>150</v>
      </c>
      <c r="R114" s="110"/>
    </row>
    <row r="115" spans="2:18" ht="43.5" customHeight="1">
      <c r="B115" s="130">
        <v>107</v>
      </c>
      <c r="C115" s="237" t="s">
        <v>2616</v>
      </c>
      <c r="D115" s="110"/>
      <c r="E115" s="130" t="s">
        <v>3255</v>
      </c>
      <c r="F115" s="428" t="s">
        <v>148</v>
      </c>
      <c r="G115" s="261">
        <v>500000</v>
      </c>
      <c r="H115" s="110"/>
      <c r="I115" s="242" t="s">
        <v>150</v>
      </c>
      <c r="J115" s="242" t="s">
        <v>150</v>
      </c>
      <c r="K115" s="242" t="s">
        <v>150</v>
      </c>
      <c r="L115" s="242" t="s">
        <v>150</v>
      </c>
      <c r="M115" s="242" t="s">
        <v>150</v>
      </c>
      <c r="N115" s="242" t="s">
        <v>150</v>
      </c>
      <c r="O115" s="242">
        <v>1</v>
      </c>
      <c r="P115" s="135" t="s">
        <v>150</v>
      </c>
      <c r="Q115" s="135" t="s">
        <v>150</v>
      </c>
      <c r="R115" s="110"/>
    </row>
    <row r="116" spans="2:18" ht="43.5" customHeight="1">
      <c r="B116" s="130">
        <v>108</v>
      </c>
      <c r="C116" s="237" t="s">
        <v>2617</v>
      </c>
      <c r="D116" s="110"/>
      <c r="E116" s="130" t="s">
        <v>3255</v>
      </c>
      <c r="F116" s="428" t="s">
        <v>148</v>
      </c>
      <c r="G116" s="261">
        <v>500000</v>
      </c>
      <c r="H116" s="110"/>
      <c r="I116" s="242" t="s">
        <v>150</v>
      </c>
      <c r="J116" s="242" t="s">
        <v>150</v>
      </c>
      <c r="K116" s="242" t="s">
        <v>150</v>
      </c>
      <c r="L116" s="242" t="s">
        <v>150</v>
      </c>
      <c r="M116" s="242" t="s">
        <v>150</v>
      </c>
      <c r="N116" s="242" t="s">
        <v>150</v>
      </c>
      <c r="O116" s="242">
        <v>1</v>
      </c>
      <c r="P116" s="135" t="s">
        <v>150</v>
      </c>
      <c r="Q116" s="135" t="s">
        <v>150</v>
      </c>
      <c r="R116" s="110"/>
    </row>
    <row r="117" spans="2:18" ht="43.5" customHeight="1">
      <c r="B117" s="130">
        <v>109</v>
      </c>
      <c r="C117" s="237" t="s">
        <v>2618</v>
      </c>
      <c r="D117" s="110"/>
      <c r="E117" s="130" t="s">
        <v>3255</v>
      </c>
      <c r="F117" s="428" t="s">
        <v>148</v>
      </c>
      <c r="G117" s="261">
        <v>500000</v>
      </c>
      <c r="H117" s="110"/>
      <c r="I117" s="242" t="s">
        <v>150</v>
      </c>
      <c r="J117" s="242" t="s">
        <v>150</v>
      </c>
      <c r="K117" s="242" t="s">
        <v>150</v>
      </c>
      <c r="L117" s="242" t="s">
        <v>150</v>
      </c>
      <c r="M117" s="242" t="s">
        <v>150</v>
      </c>
      <c r="N117" s="242" t="s">
        <v>150</v>
      </c>
      <c r="O117" s="242">
        <v>1</v>
      </c>
      <c r="P117" s="135" t="s">
        <v>150</v>
      </c>
      <c r="Q117" s="135" t="s">
        <v>150</v>
      </c>
      <c r="R117" s="110"/>
    </row>
    <row r="118" spans="2:18" ht="43.5" customHeight="1">
      <c r="B118" s="130">
        <v>110</v>
      </c>
      <c r="C118" s="237" t="s">
        <v>2619</v>
      </c>
      <c r="D118" s="110"/>
      <c r="E118" s="130" t="s">
        <v>3255</v>
      </c>
      <c r="F118" s="428" t="s">
        <v>148</v>
      </c>
      <c r="G118" s="261">
        <v>500000</v>
      </c>
      <c r="H118" s="110"/>
      <c r="I118" s="242" t="s">
        <v>150</v>
      </c>
      <c r="J118" s="242" t="s">
        <v>150</v>
      </c>
      <c r="K118" s="242" t="s">
        <v>150</v>
      </c>
      <c r="L118" s="242" t="s">
        <v>150</v>
      </c>
      <c r="M118" s="242" t="s">
        <v>150</v>
      </c>
      <c r="N118" s="242" t="s">
        <v>150</v>
      </c>
      <c r="O118" s="242">
        <v>1</v>
      </c>
      <c r="P118" s="135" t="s">
        <v>150</v>
      </c>
      <c r="Q118" s="135" t="s">
        <v>150</v>
      </c>
      <c r="R118" s="110"/>
    </row>
    <row r="119" spans="2:18" ht="43.5" customHeight="1">
      <c r="B119" s="130">
        <v>111</v>
      </c>
      <c r="C119" s="237" t="s">
        <v>2620</v>
      </c>
      <c r="D119" s="110"/>
      <c r="E119" s="130" t="s">
        <v>3255</v>
      </c>
      <c r="F119" s="428" t="s">
        <v>148</v>
      </c>
      <c r="G119" s="261">
        <v>500000</v>
      </c>
      <c r="H119" s="110"/>
      <c r="I119" s="242" t="s">
        <v>150</v>
      </c>
      <c r="J119" s="242" t="s">
        <v>150</v>
      </c>
      <c r="K119" s="242" t="s">
        <v>150</v>
      </c>
      <c r="L119" s="242" t="s">
        <v>150</v>
      </c>
      <c r="M119" s="242" t="s">
        <v>150</v>
      </c>
      <c r="N119" s="242" t="s">
        <v>150</v>
      </c>
      <c r="O119" s="242">
        <v>1</v>
      </c>
      <c r="P119" s="135" t="s">
        <v>150</v>
      </c>
      <c r="Q119" s="135" t="s">
        <v>150</v>
      </c>
      <c r="R119" s="110"/>
    </row>
    <row r="120" spans="2:18" ht="43.5" customHeight="1">
      <c r="B120" s="130">
        <v>112</v>
      </c>
      <c r="C120" s="237" t="s">
        <v>2621</v>
      </c>
      <c r="D120" s="110"/>
      <c r="E120" s="130" t="s">
        <v>3255</v>
      </c>
      <c r="F120" s="428" t="s">
        <v>148</v>
      </c>
      <c r="G120" s="261">
        <v>500000</v>
      </c>
      <c r="H120" s="110"/>
      <c r="I120" s="242" t="s">
        <v>150</v>
      </c>
      <c r="J120" s="242" t="s">
        <v>150</v>
      </c>
      <c r="K120" s="242" t="s">
        <v>150</v>
      </c>
      <c r="L120" s="242" t="s">
        <v>150</v>
      </c>
      <c r="M120" s="242" t="s">
        <v>150</v>
      </c>
      <c r="N120" s="242" t="s">
        <v>150</v>
      </c>
      <c r="O120" s="242">
        <v>1</v>
      </c>
      <c r="P120" s="135" t="s">
        <v>150</v>
      </c>
      <c r="Q120" s="135" t="s">
        <v>150</v>
      </c>
      <c r="R120" s="110"/>
    </row>
    <row r="121" spans="2:18" ht="43.5" customHeight="1">
      <c r="B121" s="130">
        <v>113</v>
      </c>
      <c r="C121" s="237" t="s">
        <v>2623</v>
      </c>
      <c r="D121" s="110"/>
      <c r="E121" s="130" t="s">
        <v>3255</v>
      </c>
      <c r="F121" s="428" t="s">
        <v>148</v>
      </c>
      <c r="G121" s="261">
        <v>500000</v>
      </c>
      <c r="H121" s="110"/>
      <c r="I121" s="242" t="s">
        <v>150</v>
      </c>
      <c r="J121" s="242" t="s">
        <v>150</v>
      </c>
      <c r="K121" s="242" t="s">
        <v>150</v>
      </c>
      <c r="L121" s="242" t="s">
        <v>150</v>
      </c>
      <c r="M121" s="242" t="s">
        <v>150</v>
      </c>
      <c r="N121" s="242" t="s">
        <v>150</v>
      </c>
      <c r="O121" s="242">
        <v>1</v>
      </c>
      <c r="P121" s="135" t="s">
        <v>150</v>
      </c>
      <c r="Q121" s="135" t="s">
        <v>150</v>
      </c>
      <c r="R121" s="110"/>
    </row>
    <row r="122" spans="2:18" ht="43.5" customHeight="1">
      <c r="B122" s="130">
        <v>114</v>
      </c>
      <c r="C122" s="237" t="s">
        <v>2624</v>
      </c>
      <c r="D122" s="110"/>
      <c r="E122" s="130" t="s">
        <v>3255</v>
      </c>
      <c r="F122" s="428" t="s">
        <v>148</v>
      </c>
      <c r="G122" s="261">
        <v>500000</v>
      </c>
      <c r="H122" s="110"/>
      <c r="I122" s="242" t="s">
        <v>150</v>
      </c>
      <c r="J122" s="242" t="s">
        <v>150</v>
      </c>
      <c r="K122" s="242" t="s">
        <v>150</v>
      </c>
      <c r="L122" s="242" t="s">
        <v>150</v>
      </c>
      <c r="M122" s="242" t="s">
        <v>150</v>
      </c>
      <c r="N122" s="242" t="s">
        <v>150</v>
      </c>
      <c r="O122" s="242">
        <v>1</v>
      </c>
      <c r="P122" s="135" t="s">
        <v>150</v>
      </c>
      <c r="Q122" s="135" t="s">
        <v>150</v>
      </c>
      <c r="R122" s="110"/>
    </row>
    <row r="123" spans="2:18" ht="43.5" customHeight="1">
      <c r="B123" s="130">
        <v>115</v>
      </c>
      <c r="C123" s="237" t="s">
        <v>2625</v>
      </c>
      <c r="D123" s="110"/>
      <c r="E123" s="130" t="s">
        <v>3255</v>
      </c>
      <c r="F123" s="428" t="s">
        <v>148</v>
      </c>
      <c r="G123" s="261">
        <v>500000</v>
      </c>
      <c r="H123" s="110"/>
      <c r="I123" s="242" t="s">
        <v>150</v>
      </c>
      <c r="J123" s="242" t="s">
        <v>150</v>
      </c>
      <c r="K123" s="242" t="s">
        <v>150</v>
      </c>
      <c r="L123" s="242" t="s">
        <v>150</v>
      </c>
      <c r="M123" s="242" t="s">
        <v>150</v>
      </c>
      <c r="N123" s="242" t="s">
        <v>150</v>
      </c>
      <c r="O123" s="242">
        <v>1</v>
      </c>
      <c r="P123" s="135" t="s">
        <v>150</v>
      </c>
      <c r="Q123" s="135" t="s">
        <v>150</v>
      </c>
      <c r="R123" s="110"/>
    </row>
    <row r="124" spans="2:18" ht="43.5" customHeight="1">
      <c r="B124" s="130">
        <v>116</v>
      </c>
      <c r="C124" s="237" t="s">
        <v>2626</v>
      </c>
      <c r="D124" s="110"/>
      <c r="E124" s="130" t="s">
        <v>3255</v>
      </c>
      <c r="F124" s="428" t="s">
        <v>148</v>
      </c>
      <c r="G124" s="261">
        <v>500000</v>
      </c>
      <c r="H124" s="110"/>
      <c r="I124" s="242" t="s">
        <v>150</v>
      </c>
      <c r="J124" s="242" t="s">
        <v>150</v>
      </c>
      <c r="K124" s="242" t="s">
        <v>150</v>
      </c>
      <c r="L124" s="242" t="s">
        <v>150</v>
      </c>
      <c r="M124" s="242" t="s">
        <v>150</v>
      </c>
      <c r="N124" s="242" t="s">
        <v>150</v>
      </c>
      <c r="O124" s="242">
        <v>1</v>
      </c>
      <c r="P124" s="135" t="s">
        <v>150</v>
      </c>
      <c r="Q124" s="135" t="s">
        <v>150</v>
      </c>
      <c r="R124" s="110"/>
    </row>
    <row r="125" spans="2:18" ht="43.5" customHeight="1">
      <c r="B125" s="130">
        <v>117</v>
      </c>
      <c r="C125" s="237" t="s">
        <v>2627</v>
      </c>
      <c r="D125" s="110"/>
      <c r="E125" s="130" t="s">
        <v>3255</v>
      </c>
      <c r="F125" s="428" t="s">
        <v>148</v>
      </c>
      <c r="G125" s="261">
        <v>500000</v>
      </c>
      <c r="H125" s="110"/>
      <c r="I125" s="242" t="s">
        <v>150</v>
      </c>
      <c r="J125" s="242" t="s">
        <v>150</v>
      </c>
      <c r="K125" s="242" t="s">
        <v>150</v>
      </c>
      <c r="L125" s="242" t="s">
        <v>150</v>
      </c>
      <c r="M125" s="242" t="s">
        <v>150</v>
      </c>
      <c r="N125" s="242" t="s">
        <v>150</v>
      </c>
      <c r="O125" s="242">
        <v>1</v>
      </c>
      <c r="P125" s="135" t="s">
        <v>150</v>
      </c>
      <c r="Q125" s="135" t="s">
        <v>150</v>
      </c>
      <c r="R125" s="110"/>
    </row>
    <row r="126" spans="2:18" ht="43.5" customHeight="1">
      <c r="B126" s="130">
        <v>118</v>
      </c>
      <c r="C126" s="237" t="s">
        <v>2628</v>
      </c>
      <c r="D126" s="110"/>
      <c r="E126" s="130" t="s">
        <v>3255</v>
      </c>
      <c r="F126" s="428" t="s">
        <v>148</v>
      </c>
      <c r="G126" s="261">
        <v>500000</v>
      </c>
      <c r="H126" s="110"/>
      <c r="I126" s="242" t="s">
        <v>150</v>
      </c>
      <c r="J126" s="242" t="s">
        <v>150</v>
      </c>
      <c r="K126" s="242" t="s">
        <v>150</v>
      </c>
      <c r="L126" s="242" t="s">
        <v>150</v>
      </c>
      <c r="M126" s="242" t="s">
        <v>150</v>
      </c>
      <c r="N126" s="242" t="s">
        <v>150</v>
      </c>
      <c r="O126" s="242">
        <v>1</v>
      </c>
      <c r="P126" s="135" t="s">
        <v>150</v>
      </c>
      <c r="Q126" s="135" t="s">
        <v>150</v>
      </c>
      <c r="R126" s="110"/>
    </row>
    <row r="127" spans="2:18" ht="43.5" customHeight="1">
      <c r="B127" s="130">
        <v>119</v>
      </c>
      <c r="C127" s="235" t="s">
        <v>2777</v>
      </c>
      <c r="D127" s="110"/>
      <c r="E127" s="130" t="s">
        <v>3255</v>
      </c>
      <c r="F127" s="428" t="s">
        <v>127</v>
      </c>
      <c r="G127" s="324">
        <v>500000</v>
      </c>
      <c r="H127" s="110"/>
      <c r="I127" s="242" t="s">
        <v>150</v>
      </c>
      <c r="J127" s="242" t="s">
        <v>150</v>
      </c>
      <c r="K127" s="242" t="s">
        <v>150</v>
      </c>
      <c r="L127" s="242" t="s">
        <v>150</v>
      </c>
      <c r="M127" s="242" t="s">
        <v>150</v>
      </c>
      <c r="N127" s="242" t="s">
        <v>150</v>
      </c>
      <c r="O127" s="242">
        <v>1</v>
      </c>
      <c r="P127" s="135" t="s">
        <v>150</v>
      </c>
      <c r="Q127" s="135" t="s">
        <v>150</v>
      </c>
      <c r="R127" s="110"/>
    </row>
    <row r="128" spans="2:18" ht="43.5" customHeight="1">
      <c r="B128" s="130">
        <v>120</v>
      </c>
      <c r="C128" s="235" t="s">
        <v>2564</v>
      </c>
      <c r="D128" s="110"/>
      <c r="E128" s="130" t="s">
        <v>3255</v>
      </c>
      <c r="F128" s="428" t="s">
        <v>127</v>
      </c>
      <c r="G128" s="324">
        <v>500000</v>
      </c>
      <c r="H128" s="110"/>
      <c r="I128" s="242" t="s">
        <v>150</v>
      </c>
      <c r="J128" s="242" t="s">
        <v>150</v>
      </c>
      <c r="K128" s="242" t="s">
        <v>150</v>
      </c>
      <c r="L128" s="242" t="s">
        <v>150</v>
      </c>
      <c r="M128" s="242" t="s">
        <v>150</v>
      </c>
      <c r="N128" s="242" t="s">
        <v>150</v>
      </c>
      <c r="O128" s="242">
        <v>1</v>
      </c>
      <c r="P128" s="135" t="s">
        <v>150</v>
      </c>
      <c r="Q128" s="135" t="s">
        <v>150</v>
      </c>
      <c r="R128" s="110"/>
    </row>
    <row r="129" spans="2:18" ht="43.5" customHeight="1">
      <c r="B129" s="130">
        <v>121</v>
      </c>
      <c r="C129" s="235" t="s">
        <v>2780</v>
      </c>
      <c r="D129" s="110"/>
      <c r="E129" s="130" t="s">
        <v>3255</v>
      </c>
      <c r="F129" s="428" t="s">
        <v>127</v>
      </c>
      <c r="G129" s="324">
        <v>500000</v>
      </c>
      <c r="H129" s="110"/>
      <c r="I129" s="242" t="s">
        <v>150</v>
      </c>
      <c r="J129" s="242" t="s">
        <v>150</v>
      </c>
      <c r="K129" s="242" t="s">
        <v>150</v>
      </c>
      <c r="L129" s="242" t="s">
        <v>150</v>
      </c>
      <c r="M129" s="242" t="s">
        <v>150</v>
      </c>
      <c r="N129" s="242" t="s">
        <v>150</v>
      </c>
      <c r="O129" s="242">
        <v>1</v>
      </c>
      <c r="P129" s="135" t="s">
        <v>150</v>
      </c>
      <c r="Q129" s="135" t="s">
        <v>150</v>
      </c>
      <c r="R129" s="110"/>
    </row>
    <row r="130" spans="2:18" ht="43.5" customHeight="1">
      <c r="B130" s="130">
        <v>122</v>
      </c>
      <c r="C130" s="237" t="s">
        <v>2611</v>
      </c>
      <c r="D130" s="110"/>
      <c r="E130" s="130" t="s">
        <v>3255</v>
      </c>
      <c r="F130" s="428" t="s">
        <v>148</v>
      </c>
      <c r="G130" s="261">
        <v>500000</v>
      </c>
      <c r="H130" s="110"/>
      <c r="I130" s="242" t="s">
        <v>150</v>
      </c>
      <c r="J130" s="242" t="s">
        <v>150</v>
      </c>
      <c r="K130" s="242" t="s">
        <v>150</v>
      </c>
      <c r="L130" s="242" t="s">
        <v>150</v>
      </c>
      <c r="M130" s="242" t="s">
        <v>150</v>
      </c>
      <c r="N130" s="242" t="s">
        <v>150</v>
      </c>
      <c r="O130" s="242">
        <v>1</v>
      </c>
      <c r="P130" s="135" t="s">
        <v>150</v>
      </c>
      <c r="Q130" s="135" t="s">
        <v>150</v>
      </c>
      <c r="R130" s="110"/>
    </row>
    <row r="131" spans="2:18" ht="43.5" customHeight="1">
      <c r="B131" s="130">
        <v>123</v>
      </c>
      <c r="C131" s="235" t="s">
        <v>2810</v>
      </c>
      <c r="D131" s="430" t="s">
        <v>2822</v>
      </c>
      <c r="E131" s="409" t="s">
        <v>3258</v>
      </c>
      <c r="F131" s="428" t="s">
        <v>127</v>
      </c>
      <c r="G131" s="324">
        <v>300000</v>
      </c>
      <c r="H131" s="110"/>
      <c r="I131" s="242" t="s">
        <v>150</v>
      </c>
      <c r="J131" s="242" t="s">
        <v>150</v>
      </c>
      <c r="K131" s="242" t="s">
        <v>150</v>
      </c>
      <c r="L131" s="242" t="s">
        <v>150</v>
      </c>
      <c r="M131" s="242" t="s">
        <v>150</v>
      </c>
      <c r="N131" s="242" t="s">
        <v>150</v>
      </c>
      <c r="O131" s="242">
        <v>1</v>
      </c>
      <c r="P131" s="135" t="s">
        <v>150</v>
      </c>
      <c r="Q131" s="135" t="s">
        <v>150</v>
      </c>
      <c r="R131" s="110"/>
    </row>
    <row r="132" spans="2:18" ht="43.5" customHeight="1">
      <c r="B132" s="130">
        <v>124</v>
      </c>
      <c r="C132" s="235" t="s">
        <v>2811</v>
      </c>
      <c r="D132" s="430" t="s">
        <v>2823</v>
      </c>
      <c r="E132" s="409" t="s">
        <v>3258</v>
      </c>
      <c r="F132" s="428" t="s">
        <v>127</v>
      </c>
      <c r="G132" s="324">
        <v>300000</v>
      </c>
      <c r="H132" s="110"/>
      <c r="I132" s="242" t="s">
        <v>150</v>
      </c>
      <c r="J132" s="242" t="s">
        <v>150</v>
      </c>
      <c r="K132" s="242" t="s">
        <v>150</v>
      </c>
      <c r="L132" s="242" t="s">
        <v>150</v>
      </c>
      <c r="M132" s="242" t="s">
        <v>150</v>
      </c>
      <c r="N132" s="242" t="s">
        <v>150</v>
      </c>
      <c r="O132" s="242">
        <v>1</v>
      </c>
      <c r="P132" s="135" t="s">
        <v>150</v>
      </c>
      <c r="Q132" s="135" t="s">
        <v>150</v>
      </c>
      <c r="R132" s="110"/>
    </row>
    <row r="133" spans="2:18" ht="43.5" customHeight="1">
      <c r="B133" s="130">
        <v>125</v>
      </c>
      <c r="C133" s="235" t="s">
        <v>2812</v>
      </c>
      <c r="D133" s="430" t="s">
        <v>2824</v>
      </c>
      <c r="E133" s="409" t="s">
        <v>3258</v>
      </c>
      <c r="F133" s="428" t="s">
        <v>127</v>
      </c>
      <c r="G133" s="324">
        <v>300000</v>
      </c>
      <c r="H133" s="110"/>
      <c r="I133" s="242" t="s">
        <v>150</v>
      </c>
      <c r="J133" s="242" t="s">
        <v>150</v>
      </c>
      <c r="K133" s="242" t="s">
        <v>150</v>
      </c>
      <c r="L133" s="242" t="s">
        <v>150</v>
      </c>
      <c r="M133" s="242" t="s">
        <v>150</v>
      </c>
      <c r="N133" s="242" t="s">
        <v>150</v>
      </c>
      <c r="O133" s="242">
        <v>1</v>
      </c>
      <c r="P133" s="135" t="s">
        <v>150</v>
      </c>
      <c r="Q133" s="135" t="s">
        <v>150</v>
      </c>
      <c r="R133" s="110"/>
    </row>
    <row r="134" spans="2:18" ht="43.5" customHeight="1">
      <c r="B134" s="130">
        <v>126</v>
      </c>
      <c r="C134" s="235" t="s">
        <v>2813</v>
      </c>
      <c r="D134" s="430" t="s">
        <v>2825</v>
      </c>
      <c r="E134" s="409" t="s">
        <v>3258</v>
      </c>
      <c r="F134" s="428" t="s">
        <v>127</v>
      </c>
      <c r="G134" s="324">
        <v>300000</v>
      </c>
      <c r="H134" s="110"/>
      <c r="I134" s="242" t="s">
        <v>150</v>
      </c>
      <c r="J134" s="242" t="s">
        <v>150</v>
      </c>
      <c r="K134" s="242" t="s">
        <v>150</v>
      </c>
      <c r="L134" s="242" t="s">
        <v>150</v>
      </c>
      <c r="M134" s="242" t="s">
        <v>150</v>
      </c>
      <c r="N134" s="242" t="s">
        <v>150</v>
      </c>
      <c r="O134" s="242">
        <v>1</v>
      </c>
      <c r="P134" s="135" t="s">
        <v>150</v>
      </c>
      <c r="Q134" s="135" t="s">
        <v>150</v>
      </c>
      <c r="R134" s="110"/>
    </row>
    <row r="135" spans="2:18" ht="43.5" customHeight="1">
      <c r="B135" s="130">
        <v>127</v>
      </c>
      <c r="C135" s="235" t="s">
        <v>2814</v>
      </c>
      <c r="D135" s="430" t="s">
        <v>2826</v>
      </c>
      <c r="E135" s="409" t="s">
        <v>3258</v>
      </c>
      <c r="F135" s="428" t="s">
        <v>127</v>
      </c>
      <c r="G135" s="324">
        <v>300000</v>
      </c>
      <c r="H135" s="110"/>
      <c r="I135" s="242" t="s">
        <v>150</v>
      </c>
      <c r="J135" s="242" t="s">
        <v>150</v>
      </c>
      <c r="K135" s="242" t="s">
        <v>150</v>
      </c>
      <c r="L135" s="242" t="s">
        <v>150</v>
      </c>
      <c r="M135" s="242" t="s">
        <v>150</v>
      </c>
      <c r="N135" s="242" t="s">
        <v>150</v>
      </c>
      <c r="O135" s="242">
        <v>1</v>
      </c>
      <c r="P135" s="135" t="s">
        <v>150</v>
      </c>
      <c r="Q135" s="135" t="s">
        <v>150</v>
      </c>
      <c r="R135" s="110"/>
    </row>
    <row r="136" spans="2:18" ht="43.5" customHeight="1">
      <c r="B136" s="130">
        <v>128</v>
      </c>
      <c r="C136" s="235" t="s">
        <v>2815</v>
      </c>
      <c r="D136" s="430" t="s">
        <v>2827</v>
      </c>
      <c r="E136" s="409" t="s">
        <v>3258</v>
      </c>
      <c r="F136" s="428" t="s">
        <v>127</v>
      </c>
      <c r="G136" s="324">
        <v>300000</v>
      </c>
      <c r="H136" s="110"/>
      <c r="I136" s="242" t="s">
        <v>150</v>
      </c>
      <c r="J136" s="242" t="s">
        <v>150</v>
      </c>
      <c r="K136" s="242" t="s">
        <v>150</v>
      </c>
      <c r="L136" s="242" t="s">
        <v>150</v>
      </c>
      <c r="M136" s="242" t="s">
        <v>150</v>
      </c>
      <c r="N136" s="242" t="s">
        <v>150</v>
      </c>
      <c r="O136" s="242">
        <v>1</v>
      </c>
      <c r="P136" s="135" t="s">
        <v>150</v>
      </c>
      <c r="Q136" s="135" t="s">
        <v>150</v>
      </c>
      <c r="R136" s="110"/>
    </row>
    <row r="137" spans="2:18" ht="43.5" customHeight="1">
      <c r="B137" s="130">
        <v>129</v>
      </c>
      <c r="C137" s="235" t="s">
        <v>2816</v>
      </c>
      <c r="D137" s="430" t="s">
        <v>2828</v>
      </c>
      <c r="E137" s="409" t="s">
        <v>3258</v>
      </c>
      <c r="F137" s="428" t="s">
        <v>127</v>
      </c>
      <c r="G137" s="324">
        <v>300000</v>
      </c>
      <c r="H137" s="110"/>
      <c r="I137" s="242" t="s">
        <v>150</v>
      </c>
      <c r="J137" s="242" t="s">
        <v>150</v>
      </c>
      <c r="K137" s="242" t="s">
        <v>150</v>
      </c>
      <c r="L137" s="242" t="s">
        <v>150</v>
      </c>
      <c r="M137" s="242" t="s">
        <v>150</v>
      </c>
      <c r="N137" s="242" t="s">
        <v>150</v>
      </c>
      <c r="O137" s="242">
        <v>1</v>
      </c>
      <c r="P137" s="135" t="s">
        <v>150</v>
      </c>
      <c r="Q137" s="135" t="s">
        <v>150</v>
      </c>
      <c r="R137" s="110"/>
    </row>
    <row r="138" spans="2:18" ht="43.5" customHeight="1">
      <c r="B138" s="130">
        <v>130</v>
      </c>
      <c r="C138" s="326" t="s">
        <v>2817</v>
      </c>
      <c r="D138" s="431" t="s">
        <v>2829</v>
      </c>
      <c r="E138" s="409" t="s">
        <v>3258</v>
      </c>
      <c r="F138" s="428" t="s">
        <v>127</v>
      </c>
      <c r="G138" s="324">
        <v>300000</v>
      </c>
      <c r="H138" s="110"/>
      <c r="I138" s="242" t="s">
        <v>150</v>
      </c>
      <c r="J138" s="242" t="s">
        <v>150</v>
      </c>
      <c r="K138" s="242" t="s">
        <v>150</v>
      </c>
      <c r="L138" s="242" t="s">
        <v>150</v>
      </c>
      <c r="M138" s="242" t="s">
        <v>150</v>
      </c>
      <c r="N138" s="242" t="s">
        <v>150</v>
      </c>
      <c r="O138" s="242">
        <v>1</v>
      </c>
      <c r="P138" s="135" t="s">
        <v>150</v>
      </c>
      <c r="Q138" s="135" t="s">
        <v>150</v>
      </c>
      <c r="R138" s="110"/>
    </row>
    <row r="139" spans="2:18" ht="43.5" customHeight="1">
      <c r="B139" s="130">
        <v>131</v>
      </c>
      <c r="C139" s="235" t="s">
        <v>2818</v>
      </c>
      <c r="D139" s="430" t="s">
        <v>2830</v>
      </c>
      <c r="E139" s="409" t="s">
        <v>3258</v>
      </c>
      <c r="F139" s="428" t="s">
        <v>127</v>
      </c>
      <c r="G139" s="324">
        <v>300000</v>
      </c>
      <c r="H139" s="110"/>
      <c r="I139" s="242" t="s">
        <v>150</v>
      </c>
      <c r="J139" s="242" t="s">
        <v>150</v>
      </c>
      <c r="K139" s="242" t="s">
        <v>150</v>
      </c>
      <c r="L139" s="242" t="s">
        <v>150</v>
      </c>
      <c r="M139" s="242" t="s">
        <v>150</v>
      </c>
      <c r="N139" s="242" t="s">
        <v>150</v>
      </c>
      <c r="O139" s="242">
        <v>1</v>
      </c>
      <c r="P139" s="135" t="s">
        <v>150</v>
      </c>
      <c r="Q139" s="135" t="s">
        <v>150</v>
      </c>
      <c r="R139" s="110"/>
    </row>
    <row r="140" spans="2:18" ht="43.5" customHeight="1">
      <c r="B140" s="130">
        <v>132</v>
      </c>
      <c r="C140" s="327" t="s">
        <v>2819</v>
      </c>
      <c r="D140" s="431" t="s">
        <v>2831</v>
      </c>
      <c r="E140" s="409" t="s">
        <v>3258</v>
      </c>
      <c r="F140" s="428" t="s">
        <v>127</v>
      </c>
      <c r="G140" s="324">
        <v>300000</v>
      </c>
      <c r="H140" s="110"/>
      <c r="I140" s="242" t="s">
        <v>150</v>
      </c>
      <c r="J140" s="242" t="s">
        <v>150</v>
      </c>
      <c r="K140" s="242" t="s">
        <v>150</v>
      </c>
      <c r="L140" s="242" t="s">
        <v>150</v>
      </c>
      <c r="M140" s="242" t="s">
        <v>150</v>
      </c>
      <c r="N140" s="242" t="s">
        <v>150</v>
      </c>
      <c r="O140" s="242">
        <v>1</v>
      </c>
      <c r="P140" s="135" t="s">
        <v>150</v>
      </c>
      <c r="Q140" s="135" t="s">
        <v>150</v>
      </c>
      <c r="R140" s="110"/>
    </row>
    <row r="141" spans="2:18" ht="43.5" customHeight="1">
      <c r="B141" s="130">
        <v>133</v>
      </c>
      <c r="C141" s="235" t="s">
        <v>2820</v>
      </c>
      <c r="D141" s="430" t="s">
        <v>2832</v>
      </c>
      <c r="E141" s="409" t="s">
        <v>3258</v>
      </c>
      <c r="F141" s="428" t="s">
        <v>127</v>
      </c>
      <c r="G141" s="324">
        <v>300000</v>
      </c>
      <c r="H141" s="110"/>
      <c r="I141" s="242" t="s">
        <v>150</v>
      </c>
      <c r="J141" s="242" t="s">
        <v>150</v>
      </c>
      <c r="K141" s="242" t="s">
        <v>150</v>
      </c>
      <c r="L141" s="242" t="s">
        <v>150</v>
      </c>
      <c r="M141" s="242" t="s">
        <v>150</v>
      </c>
      <c r="N141" s="242" t="s">
        <v>150</v>
      </c>
      <c r="O141" s="242">
        <v>1</v>
      </c>
      <c r="P141" s="135" t="s">
        <v>150</v>
      </c>
      <c r="Q141" s="135" t="s">
        <v>150</v>
      </c>
      <c r="R141" s="110"/>
    </row>
    <row r="142" spans="2:18" ht="43.5" customHeight="1">
      <c r="B142" s="130">
        <v>134</v>
      </c>
      <c r="C142" s="235" t="s">
        <v>2821</v>
      </c>
      <c r="D142" s="430" t="s">
        <v>2833</v>
      </c>
      <c r="E142" s="409" t="s">
        <v>3258</v>
      </c>
      <c r="F142" s="428" t="s">
        <v>127</v>
      </c>
      <c r="G142" s="324">
        <v>300000</v>
      </c>
      <c r="H142" s="110"/>
      <c r="I142" s="242" t="s">
        <v>150</v>
      </c>
      <c r="J142" s="242" t="s">
        <v>150</v>
      </c>
      <c r="K142" s="242" t="s">
        <v>150</v>
      </c>
      <c r="L142" s="242" t="s">
        <v>150</v>
      </c>
      <c r="M142" s="242" t="s">
        <v>150</v>
      </c>
      <c r="N142" s="242" t="s">
        <v>150</v>
      </c>
      <c r="O142" s="242">
        <v>1</v>
      </c>
      <c r="P142" s="135" t="s">
        <v>150</v>
      </c>
      <c r="Q142" s="135" t="s">
        <v>150</v>
      </c>
      <c r="R142" s="110"/>
    </row>
    <row r="143" spans="2:18" ht="43.5" customHeight="1">
      <c r="B143" s="130">
        <v>135</v>
      </c>
      <c r="C143" s="235" t="s">
        <v>2834</v>
      </c>
      <c r="D143" s="430" t="s">
        <v>2864</v>
      </c>
      <c r="E143" s="409" t="s">
        <v>3258</v>
      </c>
      <c r="F143" s="428" t="s">
        <v>127</v>
      </c>
      <c r="G143" s="324">
        <v>300000</v>
      </c>
      <c r="H143" s="110"/>
      <c r="I143" s="242" t="s">
        <v>150</v>
      </c>
      <c r="J143" s="242" t="s">
        <v>150</v>
      </c>
      <c r="K143" s="242" t="s">
        <v>150</v>
      </c>
      <c r="L143" s="242" t="s">
        <v>150</v>
      </c>
      <c r="M143" s="242" t="s">
        <v>150</v>
      </c>
      <c r="N143" s="242" t="s">
        <v>150</v>
      </c>
      <c r="O143" s="242">
        <v>1</v>
      </c>
      <c r="P143" s="135" t="s">
        <v>150</v>
      </c>
      <c r="Q143" s="135" t="s">
        <v>150</v>
      </c>
      <c r="R143" s="110"/>
    </row>
    <row r="144" spans="2:18" ht="43.5" customHeight="1">
      <c r="B144" s="130">
        <v>136</v>
      </c>
      <c r="C144" s="235" t="s">
        <v>2835</v>
      </c>
      <c r="D144" s="430" t="s">
        <v>2865</v>
      </c>
      <c r="E144" s="409" t="s">
        <v>3258</v>
      </c>
      <c r="F144" s="428" t="s">
        <v>127</v>
      </c>
      <c r="G144" s="324">
        <v>300000</v>
      </c>
      <c r="H144" s="110"/>
      <c r="I144" s="242" t="s">
        <v>150</v>
      </c>
      <c r="J144" s="242" t="s">
        <v>150</v>
      </c>
      <c r="K144" s="242" t="s">
        <v>150</v>
      </c>
      <c r="L144" s="242" t="s">
        <v>150</v>
      </c>
      <c r="M144" s="242" t="s">
        <v>150</v>
      </c>
      <c r="N144" s="242" t="s">
        <v>150</v>
      </c>
      <c r="O144" s="242">
        <v>1</v>
      </c>
      <c r="P144" s="135" t="s">
        <v>150</v>
      </c>
      <c r="Q144" s="135" t="s">
        <v>150</v>
      </c>
      <c r="R144" s="110"/>
    </row>
    <row r="145" spans="2:18" ht="43.5" customHeight="1">
      <c r="B145" s="130">
        <v>137</v>
      </c>
      <c r="C145" s="235" t="s">
        <v>2836</v>
      </c>
      <c r="D145" s="430" t="s">
        <v>2866</v>
      </c>
      <c r="E145" s="409" t="s">
        <v>3258</v>
      </c>
      <c r="F145" s="428" t="s">
        <v>127</v>
      </c>
      <c r="G145" s="324">
        <v>300000</v>
      </c>
      <c r="H145" s="110"/>
      <c r="I145" s="242" t="s">
        <v>150</v>
      </c>
      <c r="J145" s="242" t="s">
        <v>150</v>
      </c>
      <c r="K145" s="242" t="s">
        <v>150</v>
      </c>
      <c r="L145" s="242" t="s">
        <v>150</v>
      </c>
      <c r="M145" s="242" t="s">
        <v>150</v>
      </c>
      <c r="N145" s="242" t="s">
        <v>150</v>
      </c>
      <c r="O145" s="242">
        <v>1</v>
      </c>
      <c r="P145" s="135" t="s">
        <v>150</v>
      </c>
      <c r="Q145" s="135" t="s">
        <v>150</v>
      </c>
      <c r="R145" s="110"/>
    </row>
    <row r="146" spans="2:18" ht="43.5" customHeight="1">
      <c r="B146" s="130">
        <v>138</v>
      </c>
      <c r="C146" s="235" t="s">
        <v>2837</v>
      </c>
      <c r="D146" s="430" t="s">
        <v>2867</v>
      </c>
      <c r="E146" s="409" t="s">
        <v>3258</v>
      </c>
      <c r="F146" s="428" t="s">
        <v>127</v>
      </c>
      <c r="G146" s="324">
        <v>300000</v>
      </c>
      <c r="H146" s="110"/>
      <c r="I146" s="242" t="s">
        <v>150</v>
      </c>
      <c r="J146" s="242" t="s">
        <v>150</v>
      </c>
      <c r="K146" s="242" t="s">
        <v>150</v>
      </c>
      <c r="L146" s="242" t="s">
        <v>150</v>
      </c>
      <c r="M146" s="242" t="s">
        <v>150</v>
      </c>
      <c r="N146" s="242" t="s">
        <v>150</v>
      </c>
      <c r="O146" s="242">
        <v>1</v>
      </c>
      <c r="P146" s="135" t="s">
        <v>150</v>
      </c>
      <c r="Q146" s="135" t="s">
        <v>150</v>
      </c>
      <c r="R146" s="110"/>
    </row>
    <row r="147" spans="2:18" ht="43.5" customHeight="1">
      <c r="B147" s="130">
        <v>139</v>
      </c>
      <c r="C147" s="235" t="s">
        <v>2838</v>
      </c>
      <c r="D147" s="430" t="s">
        <v>2868</v>
      </c>
      <c r="E147" s="409" t="s">
        <v>3258</v>
      </c>
      <c r="F147" s="428" t="s">
        <v>127</v>
      </c>
      <c r="G147" s="324">
        <v>300000</v>
      </c>
      <c r="H147" s="110"/>
      <c r="I147" s="242" t="s">
        <v>150</v>
      </c>
      <c r="J147" s="242" t="s">
        <v>150</v>
      </c>
      <c r="K147" s="242" t="s">
        <v>150</v>
      </c>
      <c r="L147" s="242" t="s">
        <v>150</v>
      </c>
      <c r="M147" s="242" t="s">
        <v>150</v>
      </c>
      <c r="N147" s="242" t="s">
        <v>150</v>
      </c>
      <c r="O147" s="242">
        <v>1</v>
      </c>
      <c r="P147" s="135" t="s">
        <v>150</v>
      </c>
      <c r="Q147" s="135" t="s">
        <v>150</v>
      </c>
      <c r="R147" s="110"/>
    </row>
    <row r="148" spans="2:18" ht="43.5" customHeight="1">
      <c r="B148" s="130">
        <v>140</v>
      </c>
      <c r="C148" s="235" t="s">
        <v>2839</v>
      </c>
      <c r="D148" s="430" t="s">
        <v>2869</v>
      </c>
      <c r="E148" s="409" t="s">
        <v>3258</v>
      </c>
      <c r="F148" s="428" t="s">
        <v>127</v>
      </c>
      <c r="G148" s="324">
        <v>300000</v>
      </c>
      <c r="H148" s="110"/>
      <c r="I148" s="242" t="s">
        <v>150</v>
      </c>
      <c r="J148" s="242" t="s">
        <v>150</v>
      </c>
      <c r="K148" s="242" t="s">
        <v>150</v>
      </c>
      <c r="L148" s="242" t="s">
        <v>150</v>
      </c>
      <c r="M148" s="242" t="s">
        <v>150</v>
      </c>
      <c r="N148" s="242" t="s">
        <v>150</v>
      </c>
      <c r="O148" s="242">
        <v>1</v>
      </c>
      <c r="P148" s="135" t="s">
        <v>150</v>
      </c>
      <c r="Q148" s="135" t="s">
        <v>150</v>
      </c>
      <c r="R148" s="110"/>
    </row>
    <row r="149" spans="2:18" ht="43.5" customHeight="1">
      <c r="B149" s="130">
        <v>141</v>
      </c>
      <c r="C149" s="235" t="s">
        <v>2840</v>
      </c>
      <c r="D149" s="430" t="s">
        <v>2870</v>
      </c>
      <c r="E149" s="409" t="s">
        <v>3258</v>
      </c>
      <c r="F149" s="428" t="s">
        <v>127</v>
      </c>
      <c r="G149" s="324">
        <v>300000</v>
      </c>
      <c r="H149" s="110"/>
      <c r="I149" s="242" t="s">
        <v>150</v>
      </c>
      <c r="J149" s="242" t="s">
        <v>150</v>
      </c>
      <c r="K149" s="242" t="s">
        <v>150</v>
      </c>
      <c r="L149" s="242" t="s">
        <v>150</v>
      </c>
      <c r="M149" s="242" t="s">
        <v>150</v>
      </c>
      <c r="N149" s="242" t="s">
        <v>150</v>
      </c>
      <c r="O149" s="242">
        <v>1</v>
      </c>
      <c r="P149" s="135" t="s">
        <v>150</v>
      </c>
      <c r="Q149" s="135" t="s">
        <v>150</v>
      </c>
      <c r="R149" s="110"/>
    </row>
    <row r="150" spans="2:18" ht="43.5" customHeight="1">
      <c r="B150" s="130">
        <v>142</v>
      </c>
      <c r="C150" s="235" t="s">
        <v>2841</v>
      </c>
      <c r="D150" s="430" t="s">
        <v>2871</v>
      </c>
      <c r="E150" s="409" t="s">
        <v>3258</v>
      </c>
      <c r="F150" s="428" t="s">
        <v>127</v>
      </c>
      <c r="G150" s="324">
        <v>300000</v>
      </c>
      <c r="H150" s="110"/>
      <c r="I150" s="242" t="s">
        <v>150</v>
      </c>
      <c r="J150" s="242" t="s">
        <v>150</v>
      </c>
      <c r="K150" s="242" t="s">
        <v>150</v>
      </c>
      <c r="L150" s="242" t="s">
        <v>150</v>
      </c>
      <c r="M150" s="242" t="s">
        <v>150</v>
      </c>
      <c r="N150" s="242" t="s">
        <v>150</v>
      </c>
      <c r="O150" s="242">
        <v>1</v>
      </c>
      <c r="P150" s="135" t="s">
        <v>150</v>
      </c>
      <c r="Q150" s="135" t="s">
        <v>150</v>
      </c>
      <c r="R150" s="110"/>
    </row>
    <row r="151" spans="2:18" ht="43.5" customHeight="1">
      <c r="B151" s="130">
        <v>143</v>
      </c>
      <c r="C151" s="235" t="s">
        <v>2842</v>
      </c>
      <c r="D151" s="430" t="s">
        <v>2872</v>
      </c>
      <c r="E151" s="409" t="s">
        <v>3258</v>
      </c>
      <c r="F151" s="428" t="s">
        <v>127</v>
      </c>
      <c r="G151" s="324">
        <v>300000</v>
      </c>
      <c r="H151" s="110"/>
      <c r="I151" s="242" t="s">
        <v>150</v>
      </c>
      <c r="J151" s="242" t="s">
        <v>150</v>
      </c>
      <c r="K151" s="242" t="s">
        <v>150</v>
      </c>
      <c r="L151" s="242" t="s">
        <v>150</v>
      </c>
      <c r="M151" s="242" t="s">
        <v>150</v>
      </c>
      <c r="N151" s="242" t="s">
        <v>150</v>
      </c>
      <c r="O151" s="242">
        <v>1</v>
      </c>
      <c r="P151" s="135" t="s">
        <v>150</v>
      </c>
      <c r="Q151" s="135" t="s">
        <v>150</v>
      </c>
      <c r="R151" s="110"/>
    </row>
    <row r="152" spans="2:18" ht="43.5" customHeight="1">
      <c r="B152" s="130">
        <v>144</v>
      </c>
      <c r="C152" s="235" t="s">
        <v>2843</v>
      </c>
      <c r="D152" s="430" t="s">
        <v>2873</v>
      </c>
      <c r="E152" s="409" t="s">
        <v>3258</v>
      </c>
      <c r="F152" s="428" t="s">
        <v>127</v>
      </c>
      <c r="G152" s="324">
        <v>300000</v>
      </c>
      <c r="H152" s="110"/>
      <c r="I152" s="242" t="s">
        <v>150</v>
      </c>
      <c r="J152" s="242" t="s">
        <v>150</v>
      </c>
      <c r="K152" s="242" t="s">
        <v>150</v>
      </c>
      <c r="L152" s="242" t="s">
        <v>150</v>
      </c>
      <c r="M152" s="242" t="s">
        <v>150</v>
      </c>
      <c r="N152" s="242" t="s">
        <v>150</v>
      </c>
      <c r="O152" s="242">
        <v>1</v>
      </c>
      <c r="P152" s="135" t="s">
        <v>150</v>
      </c>
      <c r="Q152" s="135" t="s">
        <v>150</v>
      </c>
      <c r="R152" s="110"/>
    </row>
    <row r="153" spans="2:18" ht="43.5" customHeight="1">
      <c r="B153" s="130">
        <v>145</v>
      </c>
      <c r="C153" s="235" t="s">
        <v>2844</v>
      </c>
      <c r="D153" s="430" t="s">
        <v>2873</v>
      </c>
      <c r="E153" s="409" t="s">
        <v>3258</v>
      </c>
      <c r="F153" s="428" t="s">
        <v>127</v>
      </c>
      <c r="G153" s="324">
        <v>300000</v>
      </c>
      <c r="H153" s="110"/>
      <c r="I153" s="242" t="s">
        <v>150</v>
      </c>
      <c r="J153" s="242" t="s">
        <v>150</v>
      </c>
      <c r="K153" s="242" t="s">
        <v>150</v>
      </c>
      <c r="L153" s="242" t="s">
        <v>150</v>
      </c>
      <c r="M153" s="242" t="s">
        <v>150</v>
      </c>
      <c r="N153" s="242" t="s">
        <v>150</v>
      </c>
      <c r="O153" s="242">
        <v>1</v>
      </c>
      <c r="P153" s="135" t="s">
        <v>150</v>
      </c>
      <c r="Q153" s="135" t="s">
        <v>150</v>
      </c>
      <c r="R153" s="110"/>
    </row>
    <row r="154" spans="2:18" ht="43.5" customHeight="1">
      <c r="B154" s="130">
        <v>146</v>
      </c>
      <c r="C154" s="235" t="s">
        <v>2845</v>
      </c>
      <c r="D154" s="430" t="s">
        <v>2874</v>
      </c>
      <c r="E154" s="409" t="s">
        <v>3258</v>
      </c>
      <c r="F154" s="428" t="s">
        <v>127</v>
      </c>
      <c r="G154" s="324">
        <v>300000</v>
      </c>
      <c r="H154" s="110"/>
      <c r="I154" s="242" t="s">
        <v>150</v>
      </c>
      <c r="J154" s="242" t="s">
        <v>150</v>
      </c>
      <c r="K154" s="242" t="s">
        <v>150</v>
      </c>
      <c r="L154" s="242" t="s">
        <v>150</v>
      </c>
      <c r="M154" s="242" t="s">
        <v>150</v>
      </c>
      <c r="N154" s="242" t="s">
        <v>150</v>
      </c>
      <c r="O154" s="242">
        <v>1</v>
      </c>
      <c r="P154" s="135" t="s">
        <v>150</v>
      </c>
      <c r="Q154" s="135" t="s">
        <v>150</v>
      </c>
      <c r="R154" s="110"/>
    </row>
    <row r="155" spans="2:18" ht="43.5" customHeight="1">
      <c r="B155" s="130">
        <v>147</v>
      </c>
      <c r="C155" s="235" t="s">
        <v>2846</v>
      </c>
      <c r="D155" s="430" t="s">
        <v>2875</v>
      </c>
      <c r="E155" s="409" t="s">
        <v>3258</v>
      </c>
      <c r="F155" s="428" t="s">
        <v>127</v>
      </c>
      <c r="G155" s="324">
        <v>300000</v>
      </c>
      <c r="H155" s="110"/>
      <c r="I155" s="242" t="s">
        <v>150</v>
      </c>
      <c r="J155" s="242" t="s">
        <v>150</v>
      </c>
      <c r="K155" s="242" t="s">
        <v>150</v>
      </c>
      <c r="L155" s="242" t="s">
        <v>150</v>
      </c>
      <c r="M155" s="242" t="s">
        <v>150</v>
      </c>
      <c r="N155" s="242" t="s">
        <v>150</v>
      </c>
      <c r="O155" s="242">
        <v>1</v>
      </c>
      <c r="P155" s="135" t="s">
        <v>150</v>
      </c>
      <c r="Q155" s="135" t="s">
        <v>150</v>
      </c>
      <c r="R155" s="110"/>
    </row>
    <row r="156" spans="2:18" ht="43.5" customHeight="1">
      <c r="B156" s="130">
        <v>148</v>
      </c>
      <c r="C156" s="235" t="s">
        <v>2847</v>
      </c>
      <c r="D156" s="430" t="s">
        <v>2876</v>
      </c>
      <c r="E156" s="409" t="s">
        <v>3258</v>
      </c>
      <c r="F156" s="428" t="s">
        <v>127</v>
      </c>
      <c r="G156" s="324">
        <v>300000</v>
      </c>
      <c r="H156" s="110"/>
      <c r="I156" s="242" t="s">
        <v>150</v>
      </c>
      <c r="J156" s="242" t="s">
        <v>150</v>
      </c>
      <c r="K156" s="242" t="s">
        <v>150</v>
      </c>
      <c r="L156" s="242" t="s">
        <v>150</v>
      </c>
      <c r="M156" s="242" t="s">
        <v>150</v>
      </c>
      <c r="N156" s="242" t="s">
        <v>150</v>
      </c>
      <c r="O156" s="242">
        <v>1</v>
      </c>
      <c r="P156" s="135" t="s">
        <v>150</v>
      </c>
      <c r="Q156" s="135" t="s">
        <v>150</v>
      </c>
      <c r="R156" s="110"/>
    </row>
    <row r="157" spans="2:18" ht="43.5" customHeight="1">
      <c r="B157" s="130">
        <v>149</v>
      </c>
      <c r="C157" s="235" t="s">
        <v>2848</v>
      </c>
      <c r="D157" s="430" t="s">
        <v>2877</v>
      </c>
      <c r="E157" s="409" t="s">
        <v>3258</v>
      </c>
      <c r="F157" s="428" t="s">
        <v>127</v>
      </c>
      <c r="G157" s="324">
        <v>300000</v>
      </c>
      <c r="H157" s="110"/>
      <c r="I157" s="242" t="s">
        <v>150</v>
      </c>
      <c r="J157" s="242" t="s">
        <v>150</v>
      </c>
      <c r="K157" s="242" t="s">
        <v>150</v>
      </c>
      <c r="L157" s="242" t="s">
        <v>150</v>
      </c>
      <c r="M157" s="242" t="s">
        <v>150</v>
      </c>
      <c r="N157" s="242" t="s">
        <v>150</v>
      </c>
      <c r="O157" s="242">
        <v>1</v>
      </c>
      <c r="P157" s="135" t="s">
        <v>150</v>
      </c>
      <c r="Q157" s="135" t="s">
        <v>150</v>
      </c>
      <c r="R157" s="110"/>
    </row>
    <row r="158" spans="2:18" ht="43.5" customHeight="1">
      <c r="B158" s="130">
        <v>150</v>
      </c>
      <c r="C158" s="235" t="s">
        <v>2849</v>
      </c>
      <c r="D158" s="430" t="s">
        <v>2878</v>
      </c>
      <c r="E158" s="409" t="s">
        <v>3258</v>
      </c>
      <c r="F158" s="428" t="s">
        <v>127</v>
      </c>
      <c r="G158" s="324">
        <v>300000</v>
      </c>
      <c r="H158" s="110"/>
      <c r="I158" s="242" t="s">
        <v>150</v>
      </c>
      <c r="J158" s="242" t="s">
        <v>150</v>
      </c>
      <c r="K158" s="242" t="s">
        <v>150</v>
      </c>
      <c r="L158" s="242" t="s">
        <v>150</v>
      </c>
      <c r="M158" s="242" t="s">
        <v>150</v>
      </c>
      <c r="N158" s="242" t="s">
        <v>150</v>
      </c>
      <c r="O158" s="242">
        <v>1</v>
      </c>
      <c r="P158" s="135" t="s">
        <v>150</v>
      </c>
      <c r="Q158" s="135" t="s">
        <v>150</v>
      </c>
      <c r="R158" s="110"/>
    </row>
    <row r="159" spans="2:18" ht="43.5" customHeight="1">
      <c r="B159" s="130">
        <v>151</v>
      </c>
      <c r="C159" s="235" t="s">
        <v>2850</v>
      </c>
      <c r="D159" s="430" t="s">
        <v>2879</v>
      </c>
      <c r="E159" s="409" t="s">
        <v>3258</v>
      </c>
      <c r="F159" s="428" t="s">
        <v>127</v>
      </c>
      <c r="G159" s="324">
        <v>300000</v>
      </c>
      <c r="H159" s="110"/>
      <c r="I159" s="242" t="s">
        <v>150</v>
      </c>
      <c r="J159" s="242" t="s">
        <v>150</v>
      </c>
      <c r="K159" s="242" t="s">
        <v>150</v>
      </c>
      <c r="L159" s="242" t="s">
        <v>150</v>
      </c>
      <c r="M159" s="242" t="s">
        <v>150</v>
      </c>
      <c r="N159" s="242" t="s">
        <v>150</v>
      </c>
      <c r="O159" s="242">
        <v>1</v>
      </c>
      <c r="P159" s="135" t="s">
        <v>150</v>
      </c>
      <c r="Q159" s="135" t="s">
        <v>150</v>
      </c>
      <c r="R159" s="110"/>
    </row>
    <row r="160" spans="2:18" ht="43.5" customHeight="1">
      <c r="B160" s="130">
        <v>152</v>
      </c>
      <c r="C160" s="235" t="s">
        <v>2851</v>
      </c>
      <c r="D160" s="430" t="s">
        <v>2880</v>
      </c>
      <c r="E160" s="409" t="s">
        <v>3258</v>
      </c>
      <c r="F160" s="428" t="s">
        <v>127</v>
      </c>
      <c r="G160" s="324">
        <v>300000</v>
      </c>
      <c r="H160" s="110"/>
      <c r="I160" s="242" t="s">
        <v>150</v>
      </c>
      <c r="J160" s="242" t="s">
        <v>150</v>
      </c>
      <c r="K160" s="242" t="s">
        <v>150</v>
      </c>
      <c r="L160" s="242" t="s">
        <v>150</v>
      </c>
      <c r="M160" s="242" t="s">
        <v>150</v>
      </c>
      <c r="N160" s="242" t="s">
        <v>150</v>
      </c>
      <c r="O160" s="242">
        <v>1</v>
      </c>
      <c r="P160" s="135" t="s">
        <v>150</v>
      </c>
      <c r="Q160" s="135" t="s">
        <v>150</v>
      </c>
      <c r="R160" s="110"/>
    </row>
    <row r="161" spans="2:18" ht="43.5" customHeight="1">
      <c r="B161" s="130">
        <v>153</v>
      </c>
      <c r="C161" s="235" t="s">
        <v>2852</v>
      </c>
      <c r="D161" s="430" t="s">
        <v>2881</v>
      </c>
      <c r="E161" s="409" t="s">
        <v>3258</v>
      </c>
      <c r="F161" s="428" t="s">
        <v>127</v>
      </c>
      <c r="G161" s="324">
        <v>300000</v>
      </c>
      <c r="H161" s="110"/>
      <c r="I161" s="242" t="s">
        <v>150</v>
      </c>
      <c r="J161" s="242" t="s">
        <v>150</v>
      </c>
      <c r="K161" s="242" t="s">
        <v>150</v>
      </c>
      <c r="L161" s="242" t="s">
        <v>150</v>
      </c>
      <c r="M161" s="242" t="s">
        <v>150</v>
      </c>
      <c r="N161" s="242" t="s">
        <v>150</v>
      </c>
      <c r="O161" s="242">
        <v>1</v>
      </c>
      <c r="P161" s="135" t="s">
        <v>150</v>
      </c>
      <c r="Q161" s="135" t="s">
        <v>150</v>
      </c>
      <c r="R161" s="110"/>
    </row>
    <row r="162" spans="2:18" ht="43.5" customHeight="1">
      <c r="B162" s="130">
        <v>154</v>
      </c>
      <c r="C162" s="235" t="s">
        <v>2853</v>
      </c>
      <c r="D162" s="430" t="s">
        <v>2882</v>
      </c>
      <c r="E162" s="409" t="s">
        <v>3258</v>
      </c>
      <c r="F162" s="428" t="s">
        <v>127</v>
      </c>
      <c r="G162" s="324">
        <v>300000</v>
      </c>
      <c r="H162" s="110"/>
      <c r="I162" s="242" t="s">
        <v>150</v>
      </c>
      <c r="J162" s="242" t="s">
        <v>150</v>
      </c>
      <c r="K162" s="242" t="s">
        <v>150</v>
      </c>
      <c r="L162" s="242" t="s">
        <v>150</v>
      </c>
      <c r="M162" s="242" t="s">
        <v>150</v>
      </c>
      <c r="N162" s="242" t="s">
        <v>150</v>
      </c>
      <c r="O162" s="242">
        <v>1</v>
      </c>
      <c r="P162" s="135" t="s">
        <v>150</v>
      </c>
      <c r="Q162" s="135" t="s">
        <v>150</v>
      </c>
      <c r="R162" s="110"/>
    </row>
    <row r="163" spans="2:18" ht="43.5" customHeight="1">
      <c r="B163" s="130">
        <v>155</v>
      </c>
      <c r="C163" s="235" t="s">
        <v>2854</v>
      </c>
      <c r="D163" s="430" t="s">
        <v>2883</v>
      </c>
      <c r="E163" s="409" t="s">
        <v>3258</v>
      </c>
      <c r="F163" s="428" t="s">
        <v>127</v>
      </c>
      <c r="G163" s="324">
        <v>300000</v>
      </c>
      <c r="H163" s="110"/>
      <c r="I163" s="242" t="s">
        <v>150</v>
      </c>
      <c r="J163" s="242" t="s">
        <v>150</v>
      </c>
      <c r="K163" s="242" t="s">
        <v>150</v>
      </c>
      <c r="L163" s="242" t="s">
        <v>150</v>
      </c>
      <c r="M163" s="242" t="s">
        <v>150</v>
      </c>
      <c r="N163" s="242" t="s">
        <v>150</v>
      </c>
      <c r="O163" s="242">
        <v>1</v>
      </c>
      <c r="P163" s="135" t="s">
        <v>150</v>
      </c>
      <c r="Q163" s="135" t="s">
        <v>150</v>
      </c>
      <c r="R163" s="110"/>
    </row>
    <row r="164" spans="2:18" ht="43.5" customHeight="1">
      <c r="B164" s="130">
        <v>156</v>
      </c>
      <c r="C164" s="235" t="s">
        <v>2855</v>
      </c>
      <c r="D164" s="430" t="s">
        <v>2883</v>
      </c>
      <c r="E164" s="409" t="s">
        <v>3258</v>
      </c>
      <c r="F164" s="428" t="s">
        <v>127</v>
      </c>
      <c r="G164" s="324">
        <v>300000</v>
      </c>
      <c r="H164" s="110"/>
      <c r="I164" s="242" t="s">
        <v>150</v>
      </c>
      <c r="J164" s="242" t="s">
        <v>150</v>
      </c>
      <c r="K164" s="242" t="s">
        <v>150</v>
      </c>
      <c r="L164" s="242" t="s">
        <v>150</v>
      </c>
      <c r="M164" s="242" t="s">
        <v>150</v>
      </c>
      <c r="N164" s="242" t="s">
        <v>150</v>
      </c>
      <c r="O164" s="242">
        <v>1</v>
      </c>
      <c r="P164" s="135" t="s">
        <v>150</v>
      </c>
      <c r="Q164" s="135" t="s">
        <v>150</v>
      </c>
      <c r="R164" s="110"/>
    </row>
    <row r="165" spans="2:18" ht="43.5" customHeight="1">
      <c r="B165" s="130">
        <v>157</v>
      </c>
      <c r="C165" s="235" t="s">
        <v>2856</v>
      </c>
      <c r="D165" s="430" t="s">
        <v>2884</v>
      </c>
      <c r="E165" s="409" t="s">
        <v>3258</v>
      </c>
      <c r="F165" s="428" t="s">
        <v>127</v>
      </c>
      <c r="G165" s="324">
        <v>300000</v>
      </c>
      <c r="H165" s="110"/>
      <c r="I165" s="242" t="s">
        <v>150</v>
      </c>
      <c r="J165" s="242" t="s">
        <v>150</v>
      </c>
      <c r="K165" s="242" t="s">
        <v>150</v>
      </c>
      <c r="L165" s="242" t="s">
        <v>150</v>
      </c>
      <c r="M165" s="242" t="s">
        <v>150</v>
      </c>
      <c r="N165" s="242" t="s">
        <v>150</v>
      </c>
      <c r="O165" s="242">
        <v>1</v>
      </c>
      <c r="P165" s="135" t="s">
        <v>150</v>
      </c>
      <c r="Q165" s="135" t="s">
        <v>150</v>
      </c>
      <c r="R165" s="110"/>
    </row>
    <row r="166" spans="2:18" ht="43.5" customHeight="1">
      <c r="B166" s="130">
        <v>158</v>
      </c>
      <c r="C166" s="235" t="s">
        <v>2857</v>
      </c>
      <c r="D166" s="430" t="s">
        <v>2885</v>
      </c>
      <c r="E166" s="409" t="s">
        <v>3258</v>
      </c>
      <c r="F166" s="428" t="s">
        <v>127</v>
      </c>
      <c r="G166" s="324">
        <v>300000</v>
      </c>
      <c r="H166" s="110"/>
      <c r="I166" s="242" t="s">
        <v>150</v>
      </c>
      <c r="J166" s="242" t="s">
        <v>150</v>
      </c>
      <c r="K166" s="242" t="s">
        <v>150</v>
      </c>
      <c r="L166" s="242" t="s">
        <v>150</v>
      </c>
      <c r="M166" s="242" t="s">
        <v>150</v>
      </c>
      <c r="N166" s="242" t="s">
        <v>150</v>
      </c>
      <c r="O166" s="242">
        <v>1</v>
      </c>
      <c r="P166" s="135" t="s">
        <v>150</v>
      </c>
      <c r="Q166" s="135" t="s">
        <v>150</v>
      </c>
      <c r="R166" s="110"/>
    </row>
    <row r="167" spans="2:18" ht="43.5" customHeight="1">
      <c r="B167" s="130">
        <v>159</v>
      </c>
      <c r="C167" s="235" t="s">
        <v>2858</v>
      </c>
      <c r="D167" s="430" t="s">
        <v>2886</v>
      </c>
      <c r="E167" s="409" t="s">
        <v>3258</v>
      </c>
      <c r="F167" s="428" t="s">
        <v>127</v>
      </c>
      <c r="G167" s="324">
        <v>300000</v>
      </c>
      <c r="H167" s="110"/>
      <c r="I167" s="242" t="s">
        <v>150</v>
      </c>
      <c r="J167" s="242" t="s">
        <v>150</v>
      </c>
      <c r="K167" s="242" t="s">
        <v>150</v>
      </c>
      <c r="L167" s="242" t="s">
        <v>150</v>
      </c>
      <c r="M167" s="242" t="s">
        <v>150</v>
      </c>
      <c r="N167" s="242" t="s">
        <v>150</v>
      </c>
      <c r="O167" s="242">
        <v>1</v>
      </c>
      <c r="P167" s="135" t="s">
        <v>150</v>
      </c>
      <c r="Q167" s="135" t="s">
        <v>150</v>
      </c>
      <c r="R167" s="110"/>
    </row>
    <row r="168" spans="2:18" ht="43.5" customHeight="1">
      <c r="B168" s="130">
        <v>160</v>
      </c>
      <c r="C168" s="235" t="s">
        <v>2859</v>
      </c>
      <c r="D168" s="430" t="s">
        <v>2887</v>
      </c>
      <c r="E168" s="409" t="s">
        <v>3258</v>
      </c>
      <c r="F168" s="428" t="s">
        <v>127</v>
      </c>
      <c r="G168" s="324">
        <v>300000</v>
      </c>
      <c r="H168" s="110"/>
      <c r="I168" s="242" t="s">
        <v>150</v>
      </c>
      <c r="J168" s="242" t="s">
        <v>150</v>
      </c>
      <c r="K168" s="242" t="s">
        <v>150</v>
      </c>
      <c r="L168" s="242" t="s">
        <v>150</v>
      </c>
      <c r="M168" s="242" t="s">
        <v>150</v>
      </c>
      <c r="N168" s="242" t="s">
        <v>150</v>
      </c>
      <c r="O168" s="242">
        <v>1</v>
      </c>
      <c r="P168" s="135" t="s">
        <v>150</v>
      </c>
      <c r="Q168" s="135" t="s">
        <v>150</v>
      </c>
      <c r="R168" s="110"/>
    </row>
    <row r="169" spans="2:18" ht="43.5" customHeight="1">
      <c r="B169" s="130">
        <v>161</v>
      </c>
      <c r="C169" s="235" t="s">
        <v>2860</v>
      </c>
      <c r="D169" s="430" t="s">
        <v>2888</v>
      </c>
      <c r="E169" s="409" t="s">
        <v>3258</v>
      </c>
      <c r="F169" s="428" t="s">
        <v>127</v>
      </c>
      <c r="G169" s="324">
        <v>300000</v>
      </c>
      <c r="H169" s="110"/>
      <c r="I169" s="242" t="s">
        <v>150</v>
      </c>
      <c r="J169" s="242" t="s">
        <v>150</v>
      </c>
      <c r="K169" s="242" t="s">
        <v>150</v>
      </c>
      <c r="L169" s="242" t="s">
        <v>150</v>
      </c>
      <c r="M169" s="242" t="s">
        <v>150</v>
      </c>
      <c r="N169" s="242" t="s">
        <v>150</v>
      </c>
      <c r="O169" s="242">
        <v>1</v>
      </c>
      <c r="P169" s="135" t="s">
        <v>150</v>
      </c>
      <c r="Q169" s="135" t="s">
        <v>150</v>
      </c>
      <c r="R169" s="110"/>
    </row>
    <row r="170" spans="2:18" ht="43.5" customHeight="1">
      <c r="B170" s="130">
        <v>162</v>
      </c>
      <c r="C170" s="235" t="s">
        <v>2861</v>
      </c>
      <c r="D170" s="430" t="s">
        <v>2889</v>
      </c>
      <c r="E170" s="409" t="s">
        <v>3258</v>
      </c>
      <c r="F170" s="428" t="s">
        <v>127</v>
      </c>
      <c r="G170" s="324">
        <v>300000</v>
      </c>
      <c r="H170" s="110"/>
      <c r="I170" s="242" t="s">
        <v>150</v>
      </c>
      <c r="J170" s="242" t="s">
        <v>150</v>
      </c>
      <c r="K170" s="242" t="s">
        <v>150</v>
      </c>
      <c r="L170" s="242" t="s">
        <v>150</v>
      </c>
      <c r="M170" s="242" t="s">
        <v>150</v>
      </c>
      <c r="N170" s="242" t="s">
        <v>150</v>
      </c>
      <c r="O170" s="242">
        <v>1</v>
      </c>
      <c r="P170" s="135" t="s">
        <v>150</v>
      </c>
      <c r="Q170" s="135" t="s">
        <v>150</v>
      </c>
      <c r="R170" s="110"/>
    </row>
    <row r="171" spans="2:18" ht="43.5" customHeight="1">
      <c r="B171" s="130">
        <v>163</v>
      </c>
      <c r="C171" s="235" t="s">
        <v>2862</v>
      </c>
      <c r="D171" s="430" t="s">
        <v>2890</v>
      </c>
      <c r="E171" s="409" t="s">
        <v>3258</v>
      </c>
      <c r="F171" s="428" t="s">
        <v>127</v>
      </c>
      <c r="G171" s="324">
        <v>300000</v>
      </c>
      <c r="H171" s="110"/>
      <c r="I171" s="242" t="s">
        <v>150</v>
      </c>
      <c r="J171" s="242" t="s">
        <v>150</v>
      </c>
      <c r="K171" s="242" t="s">
        <v>150</v>
      </c>
      <c r="L171" s="242" t="s">
        <v>150</v>
      </c>
      <c r="M171" s="242" t="s">
        <v>150</v>
      </c>
      <c r="N171" s="242" t="s">
        <v>150</v>
      </c>
      <c r="O171" s="242">
        <v>1</v>
      </c>
      <c r="P171" s="135" t="s">
        <v>150</v>
      </c>
      <c r="Q171" s="135" t="s">
        <v>150</v>
      </c>
      <c r="R171" s="110"/>
    </row>
    <row r="172" spans="2:18" ht="43.5" customHeight="1">
      <c r="B172" s="130">
        <v>164</v>
      </c>
      <c r="C172" s="235" t="s">
        <v>2863</v>
      </c>
      <c r="D172" s="430" t="s">
        <v>2891</v>
      </c>
      <c r="E172" s="409" t="s">
        <v>3258</v>
      </c>
      <c r="F172" s="428" t="s">
        <v>127</v>
      </c>
      <c r="G172" s="324">
        <v>300000</v>
      </c>
      <c r="H172" s="110"/>
      <c r="I172" s="242" t="s">
        <v>150</v>
      </c>
      <c r="J172" s="242" t="s">
        <v>150</v>
      </c>
      <c r="K172" s="242" t="s">
        <v>150</v>
      </c>
      <c r="L172" s="242" t="s">
        <v>150</v>
      </c>
      <c r="M172" s="242" t="s">
        <v>150</v>
      </c>
      <c r="N172" s="242" t="s">
        <v>150</v>
      </c>
      <c r="O172" s="242">
        <v>1</v>
      </c>
      <c r="P172" s="135" t="s">
        <v>150</v>
      </c>
      <c r="Q172" s="135" t="s">
        <v>150</v>
      </c>
      <c r="R172" s="110"/>
    </row>
    <row r="173" spans="2:18">
      <c r="B173" s="700" t="s">
        <v>87</v>
      </c>
      <c r="C173" s="700"/>
      <c r="D173" s="110"/>
      <c r="E173" s="130"/>
      <c r="F173" s="110"/>
      <c r="G173" s="144">
        <f>SUM(G9:G172)</f>
        <v>89100000</v>
      </c>
      <c r="H173" s="144">
        <f t="shared" ref="H173:Q173" si="0">SUM(H9:H172)</f>
        <v>0</v>
      </c>
      <c r="I173" s="416">
        <f t="shared" si="0"/>
        <v>5</v>
      </c>
      <c r="J173" s="416">
        <f t="shared" si="0"/>
        <v>6</v>
      </c>
      <c r="K173" s="416">
        <f t="shared" si="0"/>
        <v>0</v>
      </c>
      <c r="L173" s="416">
        <f t="shared" si="0"/>
        <v>0</v>
      </c>
      <c r="M173" s="416">
        <f t="shared" si="0"/>
        <v>0</v>
      </c>
      <c r="N173" s="416">
        <f t="shared" si="0"/>
        <v>43</v>
      </c>
      <c r="O173" s="416">
        <f t="shared" si="0"/>
        <v>110</v>
      </c>
      <c r="P173" s="416">
        <f t="shared" si="0"/>
        <v>0</v>
      </c>
      <c r="Q173" s="416">
        <f t="shared" si="0"/>
        <v>0</v>
      </c>
      <c r="R173" s="110"/>
    </row>
    <row r="174" spans="2:18">
      <c r="B174" s="112"/>
      <c r="C174" s="113"/>
      <c r="D174" s="113"/>
      <c r="E174" s="141"/>
      <c r="F174" s="113"/>
      <c r="G174" s="113"/>
      <c r="H174" s="113"/>
      <c r="I174" s="113"/>
      <c r="J174" s="113"/>
      <c r="K174" s="112"/>
      <c r="L174" s="112"/>
      <c r="M174" s="112"/>
      <c r="N174" s="112"/>
      <c r="O174" s="112">
        <f>SUM(I173:O173)</f>
        <v>164</v>
      </c>
      <c r="P174" s="112"/>
      <c r="Q174" s="112"/>
    </row>
    <row r="175" spans="2:18">
      <c r="B175" s="701" t="s">
        <v>88</v>
      </c>
      <c r="C175" s="701"/>
      <c r="D175" s="114"/>
      <c r="E175" s="702" t="s">
        <v>89</v>
      </c>
      <c r="F175" s="702"/>
      <c r="G175" s="702"/>
      <c r="I175" s="113"/>
      <c r="J175" s="113"/>
      <c r="K175" s="112"/>
      <c r="L175" s="112"/>
      <c r="M175" s="112"/>
      <c r="N175" s="112"/>
      <c r="O175" s="112"/>
      <c r="P175" s="112"/>
      <c r="Q175" s="112"/>
    </row>
    <row r="176" spans="2:18">
      <c r="B176" s="677" t="s">
        <v>90</v>
      </c>
      <c r="C176" s="678"/>
      <c r="D176" s="679"/>
      <c r="E176" s="703" t="s">
        <v>91</v>
      </c>
      <c r="F176" s="704"/>
      <c r="G176" s="704"/>
      <c r="H176" s="116"/>
      <c r="I176" s="119"/>
      <c r="J176" s="119"/>
      <c r="K176" s="413"/>
      <c r="L176" s="413"/>
      <c r="M176" s="413"/>
      <c r="N176" s="412"/>
      <c r="O176" s="411"/>
      <c r="P176" s="413"/>
      <c r="Q176" s="413"/>
    </row>
    <row r="177" spans="2:33" s="104" customFormat="1">
      <c r="B177" s="677" t="s">
        <v>92</v>
      </c>
      <c r="C177" s="678"/>
      <c r="D177" s="679"/>
      <c r="E177" s="690" t="s">
        <v>93</v>
      </c>
      <c r="F177" s="691"/>
      <c r="G177" s="691"/>
      <c r="H177" s="691"/>
      <c r="I177" s="691"/>
      <c r="J177" s="691"/>
      <c r="K177" s="691"/>
      <c r="L177" s="691"/>
      <c r="M177" s="691"/>
      <c r="N177" s="691"/>
      <c r="O177" s="691"/>
      <c r="P177" s="433"/>
      <c r="Q177" s="433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</row>
    <row r="178" spans="2:33" s="104" customFormat="1">
      <c r="B178" s="677" t="s">
        <v>94</v>
      </c>
      <c r="C178" s="678"/>
      <c r="D178" s="679"/>
      <c r="E178" s="142" t="s">
        <v>149</v>
      </c>
      <c r="F178" s="122"/>
      <c r="G178" s="408"/>
      <c r="H178" s="124"/>
      <c r="I178" s="119"/>
      <c r="J178" s="119"/>
      <c r="K178" s="413"/>
      <c r="L178" s="413"/>
      <c r="M178" s="413"/>
      <c r="N178" s="414"/>
      <c r="O178" s="413"/>
      <c r="P178" s="413"/>
      <c r="Q178" s="413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</row>
    <row r="179" spans="2:33" s="104" customFormat="1">
      <c r="B179" s="677" t="s">
        <v>95</v>
      </c>
      <c r="C179" s="678"/>
      <c r="D179" s="679"/>
      <c r="E179" s="680" t="s">
        <v>96</v>
      </c>
      <c r="F179" s="681"/>
      <c r="G179" s="681"/>
      <c r="H179" s="681"/>
      <c r="I179" s="681"/>
      <c r="J179" s="681"/>
      <c r="K179" s="681"/>
      <c r="L179" s="681"/>
      <c r="M179" s="681"/>
      <c r="N179" s="681"/>
      <c r="O179" s="681"/>
      <c r="P179" s="434"/>
      <c r="Q179" s="434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</row>
    <row r="180" spans="2:33" s="104" customFormat="1">
      <c r="B180" s="677" t="s">
        <v>97</v>
      </c>
      <c r="C180" s="678"/>
      <c r="D180" s="679"/>
      <c r="E180" s="680" t="s">
        <v>98</v>
      </c>
      <c r="F180" s="681"/>
      <c r="G180" s="681"/>
      <c r="H180" s="681"/>
      <c r="I180" s="681"/>
      <c r="J180" s="681"/>
      <c r="K180" s="681"/>
      <c r="L180" s="681"/>
      <c r="M180" s="681"/>
      <c r="N180" s="681"/>
      <c r="O180" s="681"/>
      <c r="P180" s="434"/>
      <c r="Q180" s="434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</row>
    <row r="181" spans="2:33" s="104" customFormat="1">
      <c r="B181" s="677" t="s">
        <v>99</v>
      </c>
      <c r="C181" s="678"/>
      <c r="D181" s="679"/>
      <c r="E181" s="680" t="s">
        <v>100</v>
      </c>
      <c r="F181" s="681"/>
      <c r="G181" s="681"/>
      <c r="H181" s="681"/>
      <c r="I181" s="681"/>
      <c r="J181" s="681"/>
      <c r="K181" s="681"/>
      <c r="L181" s="681"/>
      <c r="M181" s="681"/>
      <c r="N181" s="681"/>
      <c r="O181" s="681"/>
      <c r="P181" s="434"/>
      <c r="Q181" s="434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</row>
    <row r="182" spans="2:33" s="104" customFormat="1" ht="26.25" customHeight="1">
      <c r="B182" s="684" t="s">
        <v>101</v>
      </c>
      <c r="C182" s="685"/>
      <c r="D182" s="686"/>
      <c r="E182" s="680" t="s">
        <v>102</v>
      </c>
      <c r="F182" s="681"/>
      <c r="G182" s="681"/>
      <c r="H182" s="681"/>
      <c r="I182" s="681"/>
      <c r="J182" s="681"/>
      <c r="K182" s="681"/>
      <c r="L182" s="681"/>
      <c r="M182" s="681"/>
      <c r="N182" s="681"/>
      <c r="O182" s="681"/>
      <c r="P182" s="434"/>
      <c r="Q182" s="434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</row>
    <row r="183" spans="2:33" s="104" customFormat="1">
      <c r="B183" s="677" t="s">
        <v>103</v>
      </c>
      <c r="C183" s="678"/>
      <c r="D183" s="679"/>
      <c r="E183" s="687" t="s">
        <v>104</v>
      </c>
      <c r="F183" s="688"/>
      <c r="G183" s="688"/>
      <c r="H183" s="688"/>
      <c r="I183" s="688"/>
      <c r="J183" s="688"/>
      <c r="K183" s="688"/>
      <c r="L183" s="688"/>
      <c r="M183" s="688"/>
      <c r="N183" s="688"/>
      <c r="O183" s="688"/>
      <c r="P183" s="434"/>
      <c r="Q183" s="434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</row>
    <row r="184" spans="2:33" s="104" customFormat="1">
      <c r="B184" s="677" t="s">
        <v>105</v>
      </c>
      <c r="C184" s="678"/>
      <c r="D184" s="678"/>
      <c r="E184" s="143"/>
      <c r="G184" s="408"/>
      <c r="H184" s="408"/>
      <c r="I184" s="120"/>
      <c r="J184" s="120"/>
      <c r="K184" s="415"/>
      <c r="L184" s="415"/>
      <c r="M184" s="415"/>
      <c r="N184" s="415"/>
      <c r="O184" s="415"/>
      <c r="P184" s="415"/>
      <c r="Q184" s="415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</row>
    <row r="185" spans="2:33" s="104" customFormat="1">
      <c r="B185" s="682" t="s">
        <v>106</v>
      </c>
      <c r="C185" s="683"/>
      <c r="D185" s="683"/>
      <c r="E185" s="143"/>
      <c r="F185" s="113"/>
      <c r="G185" s="113"/>
      <c r="H185" s="126"/>
      <c r="K185" s="127"/>
      <c r="L185" s="410"/>
      <c r="M185" s="410"/>
      <c r="N185" s="410"/>
      <c r="O185" s="410"/>
      <c r="P185" s="410"/>
      <c r="Q185" s="410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</row>
    <row r="186" spans="2:33" s="104" customFormat="1" ht="22.5" customHeight="1">
      <c r="B186" s="677" t="s">
        <v>107</v>
      </c>
      <c r="C186" s="678"/>
      <c r="D186" s="678"/>
      <c r="E186" s="143"/>
      <c r="K186" s="127"/>
      <c r="L186" s="127"/>
      <c r="M186" s="127"/>
      <c r="N186" s="127"/>
      <c r="O186" s="127"/>
      <c r="P186" s="127"/>
      <c r="Q186" s="127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</row>
    <row r="187" spans="2:33" s="104" customFormat="1">
      <c r="B187" s="127"/>
      <c r="C187" s="128" t="s">
        <v>108</v>
      </c>
      <c r="D187" s="129"/>
      <c r="E187" s="143"/>
      <c r="F187" s="129"/>
      <c r="G187" s="129"/>
      <c r="K187" s="127"/>
      <c r="L187" s="127"/>
      <c r="M187" s="127"/>
      <c r="N187" s="127"/>
      <c r="O187" s="127"/>
      <c r="P187" s="127"/>
      <c r="Q187" s="12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</row>
  </sheetData>
  <autoFilter ref="B5:R187"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</autoFilter>
  <mergeCells count="44">
    <mergeCell ref="B2:R2"/>
    <mergeCell ref="B3:R3"/>
    <mergeCell ref="B186:D186"/>
    <mergeCell ref="G6:H6"/>
    <mergeCell ref="G7:G8"/>
    <mergeCell ref="L7:L8"/>
    <mergeCell ref="J7:J8"/>
    <mergeCell ref="B182:D182"/>
    <mergeCell ref="E182:O182"/>
    <mergeCell ref="B183:D183"/>
    <mergeCell ref="E183:O183"/>
    <mergeCell ref="B184:D184"/>
    <mergeCell ref="B185:D185"/>
    <mergeCell ref="G5:Q5"/>
    <mergeCell ref="B181:D181"/>
    <mergeCell ref="E181:O181"/>
    <mergeCell ref="B179:D179"/>
    <mergeCell ref="E179:O179"/>
    <mergeCell ref="B173:C173"/>
    <mergeCell ref="B175:C175"/>
    <mergeCell ref="E175:G175"/>
    <mergeCell ref="B176:D176"/>
    <mergeCell ref="E176:G176"/>
    <mergeCell ref="B180:D180"/>
    <mergeCell ref="E180:O180"/>
    <mergeCell ref="R5:R8"/>
    <mergeCell ref="H7:H8"/>
    <mergeCell ref="I7:I8"/>
    <mergeCell ref="O7:O8"/>
    <mergeCell ref="K7:K8"/>
    <mergeCell ref="M7:M8"/>
    <mergeCell ref="N7:N8"/>
    <mergeCell ref="I6:Q6"/>
    <mergeCell ref="P7:P8"/>
    <mergeCell ref="Q7:Q8"/>
    <mergeCell ref="F5:F8"/>
    <mergeCell ref="B177:D177"/>
    <mergeCell ref="E177:O177"/>
    <mergeCell ref="B178:D178"/>
    <mergeCell ref="B4:D4"/>
    <mergeCell ref="B5:B8"/>
    <mergeCell ref="C5:C8"/>
    <mergeCell ref="D5:D8"/>
    <mergeCell ref="E5:E8"/>
  </mergeCells>
  <pageMargins left="0.2" right="0.2" top="0.25" bottom="0.2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02"/>
  <sheetViews>
    <sheetView workbookViewId="0">
      <selection activeCell="H6" sqref="H6"/>
    </sheetView>
  </sheetViews>
  <sheetFormatPr defaultRowHeight="15"/>
  <cols>
    <col min="1" max="2" width="5.28515625" customWidth="1"/>
    <col min="3" max="3" width="13.140625" customWidth="1"/>
    <col min="4" max="4" width="43.140625" customWidth="1"/>
    <col min="5" max="5" width="14.42578125" customWidth="1"/>
    <col min="6" max="6" width="0" hidden="1" customWidth="1"/>
  </cols>
  <sheetData>
    <row r="1" spans="1:6">
      <c r="A1" s="844" t="s">
        <v>3298</v>
      </c>
      <c r="B1" s="844"/>
      <c r="C1" s="844"/>
      <c r="D1" s="844"/>
      <c r="E1" s="844"/>
    </row>
    <row r="2" spans="1:6">
      <c r="A2" s="845" t="s">
        <v>3299</v>
      </c>
      <c r="B2" s="845"/>
      <c r="C2" s="845"/>
      <c r="D2" s="845"/>
      <c r="E2" s="845"/>
    </row>
    <row r="3" spans="1:6">
      <c r="A3" s="846" t="s">
        <v>3300</v>
      </c>
      <c r="B3" s="846" t="s">
        <v>3300</v>
      </c>
      <c r="C3" s="848" t="s">
        <v>69</v>
      </c>
      <c r="D3" s="850" t="s">
        <v>3301</v>
      </c>
      <c r="E3" s="851" t="s">
        <v>3302</v>
      </c>
      <c r="F3" s="852" t="s">
        <v>3303</v>
      </c>
    </row>
    <row r="4" spans="1:6">
      <c r="A4" s="847"/>
      <c r="B4" s="847"/>
      <c r="C4" s="849"/>
      <c r="D4" s="850"/>
      <c r="E4" s="851"/>
      <c r="F4" s="852"/>
    </row>
    <row r="5" spans="1:6" ht="31.5">
      <c r="A5" s="509">
        <v>1</v>
      </c>
      <c r="B5" s="510">
        <v>1</v>
      </c>
      <c r="C5" s="511" t="s">
        <v>3274</v>
      </c>
      <c r="D5" s="512" t="s">
        <v>3304</v>
      </c>
      <c r="E5" s="513">
        <v>500000</v>
      </c>
      <c r="F5" s="514">
        <v>1</v>
      </c>
    </row>
    <row r="6" spans="1:6" ht="47.25">
      <c r="A6" s="509">
        <v>2</v>
      </c>
      <c r="B6" s="510">
        <v>2</v>
      </c>
      <c r="C6" s="511" t="s">
        <v>3274</v>
      </c>
      <c r="D6" s="512" t="s">
        <v>3305</v>
      </c>
      <c r="E6" s="513">
        <v>500000</v>
      </c>
      <c r="F6" s="514">
        <v>1</v>
      </c>
    </row>
    <row r="7" spans="1:6" ht="47.25">
      <c r="A7" s="509">
        <v>3</v>
      </c>
      <c r="B7" s="510">
        <v>4</v>
      </c>
      <c r="C7" s="511" t="s">
        <v>3273</v>
      </c>
      <c r="D7" s="512" t="s">
        <v>3306</v>
      </c>
      <c r="E7" s="513">
        <v>500000</v>
      </c>
      <c r="F7" s="514">
        <v>1</v>
      </c>
    </row>
    <row r="8" spans="1:6" ht="31.5">
      <c r="A8" s="509">
        <v>4</v>
      </c>
      <c r="B8" s="510">
        <v>6</v>
      </c>
      <c r="C8" s="511" t="s">
        <v>3307</v>
      </c>
      <c r="D8" s="512" t="s">
        <v>3308</v>
      </c>
      <c r="E8" s="513">
        <v>500000</v>
      </c>
      <c r="F8" s="514">
        <v>2</v>
      </c>
    </row>
    <row r="9" spans="1:6" ht="31.5">
      <c r="A9" s="509">
        <v>5</v>
      </c>
      <c r="B9" s="510">
        <v>8</v>
      </c>
      <c r="C9" s="511" t="s">
        <v>3307</v>
      </c>
      <c r="D9" s="512" t="s">
        <v>3309</v>
      </c>
      <c r="E9" s="513">
        <v>1000000</v>
      </c>
      <c r="F9" s="514">
        <v>1</v>
      </c>
    </row>
    <row r="10" spans="1:6" ht="31.5">
      <c r="A10" s="509">
        <v>6</v>
      </c>
      <c r="B10" s="510">
        <v>10</v>
      </c>
      <c r="C10" s="511" t="s">
        <v>3296</v>
      </c>
      <c r="D10" s="512" t="s">
        <v>3310</v>
      </c>
      <c r="E10" s="513">
        <v>300000</v>
      </c>
      <c r="F10" s="514">
        <v>1</v>
      </c>
    </row>
    <row r="11" spans="1:6" ht="47.25">
      <c r="A11" s="509">
        <v>7</v>
      </c>
      <c r="B11" s="510">
        <v>11</v>
      </c>
      <c r="C11" s="511" t="s">
        <v>3296</v>
      </c>
      <c r="D11" s="512" t="s">
        <v>3311</v>
      </c>
      <c r="E11" s="515">
        <v>500000</v>
      </c>
      <c r="F11" s="514">
        <v>3</v>
      </c>
    </row>
    <row r="12" spans="1:6" ht="31.5">
      <c r="A12" s="509">
        <v>8</v>
      </c>
      <c r="B12" s="510">
        <v>12</v>
      </c>
      <c r="C12" s="511" t="s">
        <v>3312</v>
      </c>
      <c r="D12" s="516" t="s">
        <v>3313</v>
      </c>
      <c r="E12" s="513">
        <v>1000000</v>
      </c>
      <c r="F12" s="514">
        <v>1</v>
      </c>
    </row>
    <row r="13" spans="1:6" ht="31.5">
      <c r="A13" s="509">
        <v>9</v>
      </c>
      <c r="B13" s="510">
        <v>14</v>
      </c>
      <c r="C13" s="511" t="s">
        <v>3296</v>
      </c>
      <c r="D13" s="512" t="s">
        <v>3314</v>
      </c>
      <c r="E13" s="515">
        <v>500000</v>
      </c>
      <c r="F13" s="514">
        <v>1</v>
      </c>
    </row>
    <row r="14" spans="1:6" ht="31.5">
      <c r="A14" s="509">
        <v>10</v>
      </c>
      <c r="B14" s="510">
        <v>15</v>
      </c>
      <c r="C14" s="511" t="s">
        <v>340</v>
      </c>
      <c r="D14" s="512" t="s">
        <v>3315</v>
      </c>
      <c r="E14" s="513">
        <v>1000000</v>
      </c>
      <c r="F14" s="514">
        <v>2</v>
      </c>
    </row>
    <row r="15" spans="1:6" ht="47.25">
      <c r="A15" s="509">
        <v>11</v>
      </c>
      <c r="B15" s="510">
        <v>16</v>
      </c>
      <c r="C15" s="517" t="s">
        <v>227</v>
      </c>
      <c r="D15" s="516" t="s">
        <v>3316</v>
      </c>
      <c r="E15" s="515">
        <v>500000</v>
      </c>
      <c r="F15" s="514"/>
    </row>
    <row r="16" spans="1:6" ht="31.5">
      <c r="A16" s="509">
        <v>12</v>
      </c>
      <c r="B16" s="510">
        <v>18</v>
      </c>
      <c r="C16" s="518" t="s">
        <v>227</v>
      </c>
      <c r="D16" s="519" t="s">
        <v>3317</v>
      </c>
      <c r="E16" s="515">
        <v>500000</v>
      </c>
      <c r="F16" s="520">
        <v>1</v>
      </c>
    </row>
    <row r="17" spans="1:6" ht="31.5">
      <c r="A17" s="509">
        <v>13</v>
      </c>
      <c r="B17" s="510">
        <v>19</v>
      </c>
      <c r="C17" s="517" t="s">
        <v>227</v>
      </c>
      <c r="D17" s="521" t="s">
        <v>3318</v>
      </c>
      <c r="E17" s="522">
        <v>500000</v>
      </c>
      <c r="F17" s="523">
        <v>1</v>
      </c>
    </row>
    <row r="18" spans="1:6" ht="31.5">
      <c r="A18" s="509">
        <v>14</v>
      </c>
      <c r="B18" s="510">
        <v>20</v>
      </c>
      <c r="C18" s="518" t="s">
        <v>3278</v>
      </c>
      <c r="D18" s="519" t="s">
        <v>3319</v>
      </c>
      <c r="E18" s="522">
        <v>500000</v>
      </c>
      <c r="F18" s="520">
        <v>1</v>
      </c>
    </row>
    <row r="19" spans="1:6" ht="31.5">
      <c r="A19" s="509">
        <v>15</v>
      </c>
      <c r="B19" s="510">
        <v>21</v>
      </c>
      <c r="C19" s="518" t="s">
        <v>3278</v>
      </c>
      <c r="D19" s="519" t="s">
        <v>3320</v>
      </c>
      <c r="E19" s="522">
        <v>500000</v>
      </c>
      <c r="F19" s="520"/>
    </row>
    <row r="20" spans="1:6" ht="31.5">
      <c r="A20" s="509">
        <v>16</v>
      </c>
      <c r="B20" s="510">
        <v>23</v>
      </c>
      <c r="C20" s="518" t="s">
        <v>3321</v>
      </c>
      <c r="D20" s="519" t="s">
        <v>3322</v>
      </c>
      <c r="E20" s="522">
        <v>500000</v>
      </c>
      <c r="F20" s="520">
        <v>1</v>
      </c>
    </row>
    <row r="21" spans="1:6" ht="47.25">
      <c r="A21" s="509">
        <v>17</v>
      </c>
      <c r="B21" s="510">
        <v>24</v>
      </c>
      <c r="C21" s="517" t="s">
        <v>3282</v>
      </c>
      <c r="D21" s="521" t="s">
        <v>3323</v>
      </c>
      <c r="E21" s="522">
        <v>500000</v>
      </c>
      <c r="F21" s="523">
        <v>1</v>
      </c>
    </row>
    <row r="22" spans="1:6" ht="47.25">
      <c r="A22" s="509">
        <v>18</v>
      </c>
      <c r="B22" s="510">
        <v>25</v>
      </c>
      <c r="C22" s="517" t="s">
        <v>3282</v>
      </c>
      <c r="D22" s="524" t="s">
        <v>3324</v>
      </c>
      <c r="E22" s="522">
        <v>500000</v>
      </c>
      <c r="F22" s="520">
        <v>1</v>
      </c>
    </row>
    <row r="23" spans="1:6" ht="31.5">
      <c r="A23" s="509">
        <v>19</v>
      </c>
      <c r="B23" s="510">
        <v>26</v>
      </c>
      <c r="C23" s="517" t="s">
        <v>3287</v>
      </c>
      <c r="D23" s="521" t="s">
        <v>3325</v>
      </c>
      <c r="E23" s="522">
        <v>500000</v>
      </c>
      <c r="F23" s="522">
        <v>500000</v>
      </c>
    </row>
    <row r="24" spans="1:6" ht="47.25">
      <c r="A24" s="509">
        <v>20</v>
      </c>
      <c r="B24" s="510">
        <v>28</v>
      </c>
      <c r="C24" s="525" t="s">
        <v>3326</v>
      </c>
      <c r="D24" s="521" t="s">
        <v>3327</v>
      </c>
      <c r="E24" s="522">
        <v>500000</v>
      </c>
      <c r="F24" s="523"/>
    </row>
    <row r="25" spans="1:6" ht="45">
      <c r="A25" s="509">
        <v>21</v>
      </c>
      <c r="B25" s="510">
        <v>29</v>
      </c>
      <c r="C25" s="235" t="s">
        <v>3279</v>
      </c>
      <c r="D25" s="235" t="s">
        <v>3328</v>
      </c>
      <c r="E25" s="522">
        <v>500000</v>
      </c>
      <c r="F25" s="526">
        <v>1</v>
      </c>
    </row>
    <row r="26" spans="1:6" ht="15.75">
      <c r="A26" s="509">
        <v>22</v>
      </c>
      <c r="B26" s="510">
        <v>31</v>
      </c>
      <c r="C26" s="527" t="s">
        <v>3329</v>
      </c>
      <c r="D26" s="528" t="s">
        <v>3330</v>
      </c>
      <c r="E26" s="529">
        <v>1000000</v>
      </c>
      <c r="F26" s="526">
        <v>1</v>
      </c>
    </row>
    <row r="27" spans="1:6" ht="31.5">
      <c r="A27" s="509">
        <v>23</v>
      </c>
      <c r="B27" s="510">
        <v>32</v>
      </c>
      <c r="C27" s="527" t="s">
        <v>3329</v>
      </c>
      <c r="D27" s="530" t="s">
        <v>3331</v>
      </c>
      <c r="E27" s="522">
        <v>500000</v>
      </c>
      <c r="F27" s="523">
        <v>1</v>
      </c>
    </row>
    <row r="28" spans="1:6" ht="31.5">
      <c r="A28" s="509">
        <v>24</v>
      </c>
      <c r="B28" s="510">
        <v>33</v>
      </c>
      <c r="C28" s="527" t="s">
        <v>3329</v>
      </c>
      <c r="D28" s="524" t="s">
        <v>3332</v>
      </c>
      <c r="E28" s="522">
        <v>500000</v>
      </c>
      <c r="F28" s="520">
        <v>3</v>
      </c>
    </row>
    <row r="29" spans="1:6" ht="47.25">
      <c r="A29" s="509">
        <v>25</v>
      </c>
      <c r="B29" s="510">
        <v>35</v>
      </c>
      <c r="C29" s="527" t="s">
        <v>3329</v>
      </c>
      <c r="D29" s="521" t="s">
        <v>3333</v>
      </c>
      <c r="E29" s="522">
        <v>500000</v>
      </c>
      <c r="F29" s="523">
        <v>3</v>
      </c>
    </row>
    <row r="30" spans="1:6" ht="31.5">
      <c r="A30" s="509">
        <v>26</v>
      </c>
      <c r="B30" s="510">
        <v>38</v>
      </c>
      <c r="C30" s="518" t="s">
        <v>3281</v>
      </c>
      <c r="D30" s="531" t="s">
        <v>3334</v>
      </c>
      <c r="E30" s="522">
        <v>500000</v>
      </c>
      <c r="F30" s="520">
        <v>1</v>
      </c>
    </row>
    <row r="31" spans="1:6" ht="31.5">
      <c r="A31" s="509">
        <v>27</v>
      </c>
      <c r="B31" s="510">
        <v>39</v>
      </c>
      <c r="C31" s="518" t="s">
        <v>3281</v>
      </c>
      <c r="D31" s="524" t="s">
        <v>3335</v>
      </c>
      <c r="E31" s="515">
        <v>1000000</v>
      </c>
      <c r="F31" s="520">
        <v>3</v>
      </c>
    </row>
    <row r="32" spans="1:6" ht="31.5">
      <c r="A32" s="509">
        <v>28</v>
      </c>
      <c r="B32" s="510">
        <v>40</v>
      </c>
      <c r="C32" s="518" t="s">
        <v>3292</v>
      </c>
      <c r="D32" s="524" t="s">
        <v>3336</v>
      </c>
      <c r="E32" s="515">
        <v>1000000</v>
      </c>
      <c r="F32" s="520">
        <v>1</v>
      </c>
    </row>
    <row r="33" spans="1:6" ht="15.75">
      <c r="A33" s="509">
        <v>29</v>
      </c>
      <c r="B33" s="510">
        <v>41</v>
      </c>
      <c r="C33" s="518" t="s">
        <v>3280</v>
      </c>
      <c r="D33" s="531" t="s">
        <v>3337</v>
      </c>
      <c r="E33" s="522">
        <v>500000</v>
      </c>
      <c r="F33" s="520">
        <v>1</v>
      </c>
    </row>
    <row r="34" spans="1:6" ht="30">
      <c r="A34" s="509">
        <v>30</v>
      </c>
      <c r="B34" s="510">
        <v>42</v>
      </c>
      <c r="C34" s="518" t="s">
        <v>3280</v>
      </c>
      <c r="D34" s="532" t="s">
        <v>3338</v>
      </c>
      <c r="E34" s="522">
        <v>500000</v>
      </c>
      <c r="F34" s="520">
        <v>1</v>
      </c>
    </row>
    <row r="35" spans="1:6" ht="31.5">
      <c r="A35" s="509">
        <v>31</v>
      </c>
      <c r="B35" s="533">
        <v>43</v>
      </c>
      <c r="C35" s="518" t="s">
        <v>3339</v>
      </c>
      <c r="D35" s="524" t="s">
        <v>3340</v>
      </c>
      <c r="E35" s="522">
        <v>500000</v>
      </c>
      <c r="F35" s="520">
        <v>5</v>
      </c>
    </row>
    <row r="36" spans="1:6" ht="31.5">
      <c r="A36" s="509">
        <v>32</v>
      </c>
      <c r="B36" s="510">
        <v>44</v>
      </c>
      <c r="C36" s="518" t="s">
        <v>3339</v>
      </c>
      <c r="D36" s="524" t="s">
        <v>3341</v>
      </c>
      <c r="E36" s="522">
        <v>500000</v>
      </c>
      <c r="F36" s="534">
        <v>1</v>
      </c>
    </row>
    <row r="37" spans="1:6" ht="31.5">
      <c r="A37" s="509">
        <v>33</v>
      </c>
      <c r="B37" s="510">
        <v>45</v>
      </c>
      <c r="C37" s="518" t="s">
        <v>3293</v>
      </c>
      <c r="D37" s="524" t="s">
        <v>3342</v>
      </c>
      <c r="E37" s="522">
        <v>500000</v>
      </c>
      <c r="F37" s="534"/>
    </row>
    <row r="38" spans="1:6" ht="31.5">
      <c r="A38" s="509">
        <v>34</v>
      </c>
      <c r="B38" s="510">
        <v>47</v>
      </c>
      <c r="C38" s="518" t="s">
        <v>3343</v>
      </c>
      <c r="D38" s="524" t="s">
        <v>3344</v>
      </c>
      <c r="E38" s="522">
        <v>500000</v>
      </c>
      <c r="F38" s="535">
        <v>1</v>
      </c>
    </row>
    <row r="39" spans="1:6" ht="30">
      <c r="A39" s="509">
        <v>35</v>
      </c>
      <c r="B39" s="510">
        <v>49</v>
      </c>
      <c r="C39" s="518" t="s">
        <v>3345</v>
      </c>
      <c r="D39" s="532" t="s">
        <v>3346</v>
      </c>
      <c r="E39" s="522">
        <v>500000</v>
      </c>
      <c r="F39" s="520">
        <v>1</v>
      </c>
    </row>
    <row r="40" spans="1:6" ht="30">
      <c r="A40" s="509">
        <v>36</v>
      </c>
      <c r="B40" s="510">
        <v>50</v>
      </c>
      <c r="C40" s="518" t="s">
        <v>3345</v>
      </c>
      <c r="D40" s="532" t="s">
        <v>3347</v>
      </c>
      <c r="E40" s="522">
        <v>500000</v>
      </c>
      <c r="F40" s="520">
        <v>1</v>
      </c>
    </row>
    <row r="41" spans="1:6" ht="30">
      <c r="A41" s="509">
        <v>37</v>
      </c>
      <c r="B41" s="510">
        <v>51</v>
      </c>
      <c r="C41" s="518" t="s">
        <v>3276</v>
      </c>
      <c r="D41" s="532" t="s">
        <v>3348</v>
      </c>
      <c r="E41" s="522">
        <v>500000</v>
      </c>
      <c r="F41" s="520"/>
    </row>
    <row r="42" spans="1:6" ht="31.5">
      <c r="A42" s="509">
        <v>38</v>
      </c>
      <c r="B42" s="510">
        <v>52</v>
      </c>
      <c r="C42" s="518" t="s">
        <v>3349</v>
      </c>
      <c r="D42" s="519" t="s">
        <v>3350</v>
      </c>
      <c r="E42" s="522">
        <v>500000</v>
      </c>
      <c r="F42" s="520">
        <v>1</v>
      </c>
    </row>
    <row r="43" spans="1:6" ht="15.75">
      <c r="A43" s="509">
        <v>39</v>
      </c>
      <c r="B43" s="510">
        <v>53</v>
      </c>
      <c r="C43" s="518" t="s">
        <v>3349</v>
      </c>
      <c r="D43" s="401" t="s">
        <v>3351</v>
      </c>
      <c r="E43" s="522">
        <v>500000</v>
      </c>
      <c r="F43" s="520">
        <v>1</v>
      </c>
    </row>
    <row r="44" spans="1:6" ht="15.75">
      <c r="A44" s="509">
        <v>40</v>
      </c>
      <c r="B44" s="510">
        <v>54</v>
      </c>
      <c r="C44" s="518" t="s">
        <v>3349</v>
      </c>
      <c r="D44" s="401" t="s">
        <v>3352</v>
      </c>
      <c r="E44" s="522">
        <v>500000</v>
      </c>
      <c r="F44" s="520">
        <v>1</v>
      </c>
    </row>
    <row r="45" spans="1:6" ht="47.25">
      <c r="A45" s="509">
        <v>41</v>
      </c>
      <c r="B45" s="510">
        <v>58</v>
      </c>
      <c r="C45" s="518" t="s">
        <v>3353</v>
      </c>
      <c r="D45" s="524" t="s">
        <v>3354</v>
      </c>
      <c r="E45" s="522">
        <v>500000</v>
      </c>
      <c r="F45" s="520">
        <v>1</v>
      </c>
    </row>
    <row r="46" spans="1:6" ht="30">
      <c r="A46" s="509">
        <v>42</v>
      </c>
      <c r="B46" s="536">
        <v>59</v>
      </c>
      <c r="C46" s="401" t="s">
        <v>3353</v>
      </c>
      <c r="D46" s="519" t="s">
        <v>3355</v>
      </c>
      <c r="E46" s="522">
        <v>500000</v>
      </c>
      <c r="F46" s="520">
        <v>2</v>
      </c>
    </row>
    <row r="47" spans="1:6" ht="31.5">
      <c r="A47" s="509">
        <v>43</v>
      </c>
      <c r="B47" s="510">
        <v>60</v>
      </c>
      <c r="C47" s="518" t="s">
        <v>3288</v>
      </c>
      <c r="D47" s="524" t="s">
        <v>3356</v>
      </c>
      <c r="E47" s="522">
        <v>500000</v>
      </c>
      <c r="F47" s="534">
        <v>1</v>
      </c>
    </row>
    <row r="48" spans="1:6" ht="31.5">
      <c r="A48" s="509">
        <v>44</v>
      </c>
      <c r="B48" s="510">
        <v>62</v>
      </c>
      <c r="C48" s="518" t="s">
        <v>3357</v>
      </c>
      <c r="D48" s="531" t="s">
        <v>3358</v>
      </c>
      <c r="E48" s="522">
        <v>400000</v>
      </c>
      <c r="F48" s="520">
        <v>1</v>
      </c>
    </row>
    <row r="49" spans="1:6" ht="47.25">
      <c r="A49" s="509">
        <v>45</v>
      </c>
      <c r="B49" s="510">
        <v>63</v>
      </c>
      <c r="C49" s="518" t="s">
        <v>3357</v>
      </c>
      <c r="D49" s="524" t="s">
        <v>3359</v>
      </c>
      <c r="E49" s="515">
        <v>1000000</v>
      </c>
      <c r="F49" s="520">
        <v>1</v>
      </c>
    </row>
    <row r="50" spans="1:6" ht="31.5">
      <c r="A50" s="509">
        <v>46</v>
      </c>
      <c r="B50" s="510">
        <v>64</v>
      </c>
      <c r="C50" s="518" t="s">
        <v>3357</v>
      </c>
      <c r="D50" s="524" t="s">
        <v>3360</v>
      </c>
      <c r="E50" s="522">
        <v>500000</v>
      </c>
      <c r="F50" s="520"/>
    </row>
    <row r="51" spans="1:6" ht="31.5">
      <c r="A51" s="509">
        <v>47</v>
      </c>
      <c r="B51" s="510">
        <v>65</v>
      </c>
      <c r="C51" s="518" t="s">
        <v>3294</v>
      </c>
      <c r="D51" s="524" t="s">
        <v>3361</v>
      </c>
      <c r="E51" s="522">
        <v>500000</v>
      </c>
      <c r="F51" s="520"/>
    </row>
    <row r="52" spans="1:6" ht="30">
      <c r="A52" s="509">
        <v>48</v>
      </c>
      <c r="B52" s="510">
        <v>66</v>
      </c>
      <c r="C52" s="518" t="s">
        <v>3294</v>
      </c>
      <c r="D52" s="532" t="s">
        <v>3362</v>
      </c>
      <c r="E52" s="522">
        <v>500000</v>
      </c>
      <c r="F52" s="520">
        <v>1</v>
      </c>
    </row>
    <row r="53" spans="1:6" ht="31.5">
      <c r="A53" s="509">
        <v>49</v>
      </c>
      <c r="B53" s="510">
        <v>67</v>
      </c>
      <c r="C53" s="518" t="s">
        <v>3294</v>
      </c>
      <c r="D53" s="521" t="s">
        <v>3363</v>
      </c>
      <c r="E53" s="522">
        <v>500000</v>
      </c>
      <c r="F53" s="535">
        <v>1</v>
      </c>
    </row>
    <row r="54" spans="1:6" ht="31.5">
      <c r="A54" s="509">
        <v>50</v>
      </c>
      <c r="B54" s="510">
        <v>68</v>
      </c>
      <c r="C54" s="518" t="s">
        <v>3294</v>
      </c>
      <c r="D54" s="524" t="s">
        <v>3364</v>
      </c>
      <c r="E54" s="522">
        <v>500000</v>
      </c>
      <c r="F54" s="537">
        <v>1</v>
      </c>
    </row>
    <row r="55" spans="1:6" ht="15.75">
      <c r="A55" s="509"/>
      <c r="B55" s="853" t="s">
        <v>3365</v>
      </c>
      <c r="C55" s="853"/>
      <c r="D55" s="853"/>
      <c r="E55" s="853"/>
      <c r="F55" s="853"/>
    </row>
    <row r="56" spans="1:6" ht="15.75">
      <c r="A56" s="509">
        <v>51</v>
      </c>
      <c r="B56" s="538">
        <v>72</v>
      </c>
      <c r="C56" s="518" t="s">
        <v>3321</v>
      </c>
      <c r="D56" s="519" t="s">
        <v>3366</v>
      </c>
      <c r="E56" s="539">
        <v>500000</v>
      </c>
      <c r="F56" s="520">
        <v>1</v>
      </c>
    </row>
    <row r="57" spans="1:6" ht="15.75">
      <c r="A57" s="509">
        <v>52</v>
      </c>
      <c r="B57" s="536">
        <v>73</v>
      </c>
      <c r="C57" s="518" t="s">
        <v>3321</v>
      </c>
      <c r="D57" s="519" t="s">
        <v>3367</v>
      </c>
      <c r="E57" s="539">
        <v>500000</v>
      </c>
      <c r="F57" s="520">
        <v>1</v>
      </c>
    </row>
    <row r="58" spans="1:6" ht="15.75">
      <c r="A58" s="509"/>
      <c r="B58" s="854" t="s">
        <v>3368</v>
      </c>
      <c r="C58" s="854"/>
      <c r="D58" s="854"/>
      <c r="E58" s="854"/>
      <c r="F58" s="854"/>
    </row>
    <row r="59" spans="1:6" ht="31.5">
      <c r="A59" s="509">
        <v>53</v>
      </c>
      <c r="B59" s="538">
        <v>77</v>
      </c>
      <c r="C59" s="540" t="s">
        <v>3273</v>
      </c>
      <c r="D59" s="541" t="s">
        <v>3369</v>
      </c>
      <c r="E59" s="522">
        <v>500000</v>
      </c>
      <c r="F59" s="523">
        <v>5</v>
      </c>
    </row>
    <row r="60" spans="1:6" ht="31.5">
      <c r="A60" s="509">
        <v>54</v>
      </c>
      <c r="B60" s="536">
        <v>79</v>
      </c>
      <c r="C60" s="540" t="s">
        <v>227</v>
      </c>
      <c r="D60" s="541" t="s">
        <v>3370</v>
      </c>
      <c r="E60" s="522">
        <v>1000000</v>
      </c>
      <c r="F60" s="523">
        <v>1</v>
      </c>
    </row>
    <row r="61" spans="1:6" ht="31.5">
      <c r="A61" s="509">
        <v>55</v>
      </c>
      <c r="B61" s="538">
        <v>84</v>
      </c>
      <c r="C61" s="540" t="s">
        <v>3288</v>
      </c>
      <c r="D61" s="541" t="s">
        <v>3371</v>
      </c>
      <c r="E61" s="522">
        <v>1000000</v>
      </c>
      <c r="F61" s="542">
        <v>5</v>
      </c>
    </row>
    <row r="62" spans="1:6" ht="30">
      <c r="A62" s="509">
        <v>56</v>
      </c>
      <c r="B62" s="508">
        <v>85</v>
      </c>
      <c r="C62" s="543" t="s">
        <v>3291</v>
      </c>
      <c r="D62" s="544" t="s">
        <v>3372</v>
      </c>
      <c r="E62" s="522">
        <v>500000</v>
      </c>
      <c r="F62" s="526">
        <v>1</v>
      </c>
    </row>
    <row r="63" spans="1:6" ht="15.75">
      <c r="A63" s="509"/>
      <c r="B63" s="855" t="s">
        <v>3373</v>
      </c>
      <c r="C63" s="855"/>
      <c r="D63" s="856"/>
      <c r="E63" s="545">
        <v>9500000</v>
      </c>
      <c r="F63" s="546"/>
    </row>
    <row r="64" spans="1:6">
      <c r="A64" s="509"/>
      <c r="B64" s="857" t="s">
        <v>3374</v>
      </c>
      <c r="C64" s="857"/>
      <c r="D64" s="857"/>
      <c r="E64" s="857"/>
      <c r="F64" s="857"/>
    </row>
    <row r="65" spans="1:6" ht="30">
      <c r="A65" s="509">
        <v>57</v>
      </c>
      <c r="B65" s="508">
        <v>87</v>
      </c>
      <c r="C65" s="233" t="s">
        <v>3274</v>
      </c>
      <c r="D65" s="327" t="s">
        <v>3375</v>
      </c>
      <c r="E65" s="522">
        <v>1000000</v>
      </c>
      <c r="F65" s="546">
        <v>3</v>
      </c>
    </row>
    <row r="66" spans="1:6" ht="15.75">
      <c r="A66" s="509">
        <v>58</v>
      </c>
      <c r="B66" s="508">
        <v>89</v>
      </c>
      <c r="C66" s="233" t="s">
        <v>3307</v>
      </c>
      <c r="D66" s="327" t="s">
        <v>3376</v>
      </c>
      <c r="E66" s="522">
        <v>500000</v>
      </c>
      <c r="F66" s="546">
        <v>1</v>
      </c>
    </row>
    <row r="67" spans="1:6" ht="30">
      <c r="A67" s="509">
        <v>59</v>
      </c>
      <c r="B67" s="508">
        <v>90</v>
      </c>
      <c r="C67" s="233" t="s">
        <v>3312</v>
      </c>
      <c r="D67" s="327" t="s">
        <v>3377</v>
      </c>
      <c r="E67" s="522">
        <v>1000000</v>
      </c>
      <c r="F67" s="546">
        <v>3</v>
      </c>
    </row>
    <row r="68" spans="1:6" ht="30">
      <c r="A68" s="509">
        <v>60</v>
      </c>
      <c r="B68" s="508">
        <v>92</v>
      </c>
      <c r="C68" s="233" t="s">
        <v>3296</v>
      </c>
      <c r="D68" s="327" t="s">
        <v>3378</v>
      </c>
      <c r="E68" s="522">
        <v>1000000</v>
      </c>
      <c r="F68" s="546"/>
    </row>
    <row r="69" spans="1:6" ht="15.75">
      <c r="A69" s="509">
        <v>61</v>
      </c>
      <c r="B69" s="508">
        <v>94</v>
      </c>
      <c r="C69" s="233" t="s">
        <v>3297</v>
      </c>
      <c r="D69" s="327" t="s">
        <v>3379</v>
      </c>
      <c r="E69" s="522">
        <v>300000</v>
      </c>
      <c r="F69" s="546">
        <v>1</v>
      </c>
    </row>
    <row r="70" spans="1:6" ht="15.75">
      <c r="A70" s="509">
        <v>62</v>
      </c>
      <c r="B70" s="508">
        <v>95</v>
      </c>
      <c r="C70" s="233" t="s">
        <v>3329</v>
      </c>
      <c r="D70" s="327" t="s">
        <v>3380</v>
      </c>
      <c r="E70" s="522">
        <v>300000</v>
      </c>
      <c r="F70" s="546">
        <v>1</v>
      </c>
    </row>
    <row r="71" spans="1:6" ht="30">
      <c r="A71" s="509">
        <v>63</v>
      </c>
      <c r="B71" s="508">
        <v>98</v>
      </c>
      <c r="C71" s="543" t="s">
        <v>3291</v>
      </c>
      <c r="D71" s="327" t="s">
        <v>3381</v>
      </c>
      <c r="E71" s="522">
        <v>500000</v>
      </c>
      <c r="F71" s="546">
        <v>1</v>
      </c>
    </row>
    <row r="72" spans="1:6">
      <c r="F72" s="546">
        <v>3</v>
      </c>
    </row>
    <row r="73" spans="1:6" ht="15.75">
      <c r="A73" s="509"/>
      <c r="B73" s="842" t="s">
        <v>3373</v>
      </c>
      <c r="C73" s="842"/>
      <c r="D73" s="843"/>
      <c r="E73" s="547">
        <v>9900000</v>
      </c>
      <c r="F73" s="546"/>
    </row>
    <row r="74" spans="1:6">
      <c r="A74" s="509"/>
      <c r="B74" s="857" t="s">
        <v>3382</v>
      </c>
      <c r="C74" s="857"/>
      <c r="D74" s="857"/>
      <c r="E74" s="857"/>
      <c r="F74" s="857"/>
    </row>
    <row r="75" spans="1:6" ht="30">
      <c r="A75" s="509">
        <v>64</v>
      </c>
      <c r="B75" s="508">
        <v>100</v>
      </c>
      <c r="C75" s="233" t="s">
        <v>3321</v>
      </c>
      <c r="D75" s="327" t="s">
        <v>3383</v>
      </c>
      <c r="E75" s="522">
        <v>500000</v>
      </c>
      <c r="F75" s="546">
        <v>1</v>
      </c>
    </row>
    <row r="76" spans="1:6" ht="15.75">
      <c r="A76" s="509">
        <v>65</v>
      </c>
      <c r="B76" s="508">
        <v>102</v>
      </c>
      <c r="C76" s="233" t="s">
        <v>3384</v>
      </c>
      <c r="D76" s="327" t="s">
        <v>3385</v>
      </c>
      <c r="E76" s="548">
        <v>500000</v>
      </c>
      <c r="F76" s="546">
        <v>1</v>
      </c>
    </row>
    <row r="77" spans="1:6" ht="15.75">
      <c r="A77" s="509"/>
      <c r="B77" s="858" t="s">
        <v>3373</v>
      </c>
      <c r="C77" s="858"/>
      <c r="D77" s="859"/>
      <c r="E77" s="549">
        <v>2000000</v>
      </c>
      <c r="F77" s="546"/>
    </row>
    <row r="78" spans="1:6">
      <c r="A78" s="509"/>
      <c r="B78" s="857" t="s">
        <v>3386</v>
      </c>
      <c r="C78" s="857"/>
      <c r="D78" s="857"/>
      <c r="E78" s="857"/>
      <c r="F78" s="857"/>
    </row>
    <row r="79" spans="1:6" ht="15.75">
      <c r="A79" s="509">
        <v>66</v>
      </c>
      <c r="B79" s="550">
        <v>103</v>
      </c>
      <c r="C79" s="551" t="s">
        <v>3296</v>
      </c>
      <c r="D79" s="516" t="s">
        <v>3387</v>
      </c>
      <c r="E79" s="552">
        <v>90000</v>
      </c>
      <c r="F79" s="546">
        <v>1</v>
      </c>
    </row>
    <row r="80" spans="1:6" ht="15.75">
      <c r="A80" s="509">
        <v>67</v>
      </c>
      <c r="B80" s="550">
        <v>104</v>
      </c>
      <c r="C80" s="551" t="s">
        <v>3388</v>
      </c>
      <c r="D80" s="516" t="s">
        <v>3389</v>
      </c>
      <c r="E80" s="552">
        <v>180000</v>
      </c>
      <c r="F80" s="546">
        <v>1</v>
      </c>
    </row>
    <row r="81" spans="1:6" ht="15.75">
      <c r="A81" s="509"/>
      <c r="B81" s="860" t="s">
        <v>3390</v>
      </c>
      <c r="C81" s="860"/>
      <c r="D81" s="861"/>
      <c r="E81" s="553">
        <v>270000</v>
      </c>
      <c r="F81" s="546"/>
    </row>
    <row r="82" spans="1:6">
      <c r="A82" s="509"/>
      <c r="B82" s="862" t="s">
        <v>3391</v>
      </c>
      <c r="C82" s="862"/>
      <c r="D82" s="862"/>
      <c r="E82" s="862"/>
      <c r="F82" s="862"/>
    </row>
    <row r="83" spans="1:6">
      <c r="A83" s="509"/>
    </row>
    <row r="84" spans="1:6" ht="31.5">
      <c r="A84" s="509">
        <v>68</v>
      </c>
      <c r="B84" s="554">
        <v>113</v>
      </c>
      <c r="C84" s="543" t="s">
        <v>3280</v>
      </c>
      <c r="D84" s="528" t="s">
        <v>3392</v>
      </c>
      <c r="E84" s="548">
        <v>500000</v>
      </c>
      <c r="F84" s="546">
        <v>1</v>
      </c>
    </row>
    <row r="85" spans="1:6" ht="31.5">
      <c r="A85" s="509">
        <v>69</v>
      </c>
      <c r="B85" s="554">
        <v>118</v>
      </c>
      <c r="C85" s="543" t="s">
        <v>3288</v>
      </c>
      <c r="D85" s="528" t="s">
        <v>3393</v>
      </c>
      <c r="E85" s="548">
        <v>500000</v>
      </c>
      <c r="F85" s="546">
        <v>3</v>
      </c>
    </row>
    <row r="86" spans="1:6" ht="15.75">
      <c r="A86" s="509">
        <v>70</v>
      </c>
      <c r="B86" s="554">
        <v>120</v>
      </c>
      <c r="C86" s="543" t="s">
        <v>3291</v>
      </c>
      <c r="D86" s="528" t="s">
        <v>3394</v>
      </c>
      <c r="E86" s="548">
        <v>500000</v>
      </c>
      <c r="F86" s="546">
        <v>3</v>
      </c>
    </row>
    <row r="87" spans="1:6" ht="47.25">
      <c r="A87" s="509">
        <v>71</v>
      </c>
      <c r="B87" s="554">
        <v>121</v>
      </c>
      <c r="C87" s="543" t="s">
        <v>3291</v>
      </c>
      <c r="D87" s="528" t="s">
        <v>3395</v>
      </c>
      <c r="E87" s="548">
        <v>500000</v>
      </c>
      <c r="F87" s="546">
        <v>3</v>
      </c>
    </row>
    <row r="88" spans="1:6" ht="15.75">
      <c r="A88" s="509">
        <v>72</v>
      </c>
      <c r="B88" s="554">
        <v>123</v>
      </c>
      <c r="C88" s="543" t="s">
        <v>3294</v>
      </c>
      <c r="D88" s="528" t="s">
        <v>3396</v>
      </c>
      <c r="E88" s="548">
        <v>500000</v>
      </c>
      <c r="F88" s="546">
        <v>1</v>
      </c>
    </row>
    <row r="89" spans="1:6" ht="15.75">
      <c r="A89" s="509">
        <v>73</v>
      </c>
      <c r="B89" s="554">
        <v>135</v>
      </c>
      <c r="C89" s="543" t="s">
        <v>227</v>
      </c>
      <c r="D89" s="528" t="s">
        <v>3397</v>
      </c>
      <c r="E89" s="548">
        <v>300000</v>
      </c>
      <c r="F89" s="546">
        <v>3</v>
      </c>
    </row>
    <row r="90" spans="1:6" ht="31.5">
      <c r="A90" s="509">
        <v>74</v>
      </c>
      <c r="B90" s="554">
        <v>143</v>
      </c>
      <c r="C90" s="543" t="s">
        <v>3273</v>
      </c>
      <c r="D90" s="528" t="s">
        <v>3398</v>
      </c>
      <c r="E90" s="548">
        <v>500000</v>
      </c>
      <c r="F90" s="546">
        <v>1</v>
      </c>
    </row>
    <row r="91" spans="1:6" ht="31.5">
      <c r="A91" s="509">
        <v>75</v>
      </c>
      <c r="B91" s="554">
        <v>148</v>
      </c>
      <c r="C91" s="543" t="s">
        <v>3275</v>
      </c>
      <c r="D91" s="528" t="s">
        <v>3399</v>
      </c>
      <c r="E91" s="548">
        <v>500000</v>
      </c>
      <c r="F91" s="546">
        <v>3</v>
      </c>
    </row>
    <row r="92" spans="1:6" ht="31.5">
      <c r="A92" s="509">
        <v>76</v>
      </c>
      <c r="B92" s="554">
        <v>149</v>
      </c>
      <c r="C92" s="543" t="s">
        <v>3297</v>
      </c>
      <c r="D92" s="528" t="s">
        <v>3400</v>
      </c>
      <c r="E92" s="548">
        <v>500000</v>
      </c>
      <c r="F92" s="546">
        <v>1</v>
      </c>
    </row>
    <row r="93" spans="1:6" ht="31.5">
      <c r="A93" s="509">
        <v>77</v>
      </c>
      <c r="B93" s="554">
        <v>150</v>
      </c>
      <c r="C93" s="543" t="s">
        <v>3284</v>
      </c>
      <c r="D93" s="528" t="s">
        <v>3401</v>
      </c>
      <c r="E93" s="548">
        <v>500000</v>
      </c>
      <c r="F93" s="546">
        <v>1</v>
      </c>
    </row>
    <row r="94" spans="1:6" ht="47.25">
      <c r="A94" s="509">
        <v>78</v>
      </c>
      <c r="B94" s="554">
        <v>151</v>
      </c>
      <c r="C94" s="543" t="s">
        <v>3293</v>
      </c>
      <c r="D94" s="528" t="s">
        <v>3402</v>
      </c>
      <c r="E94" s="548">
        <v>500000</v>
      </c>
      <c r="F94" s="546">
        <v>1</v>
      </c>
    </row>
    <row r="95" spans="1:6" ht="31.5">
      <c r="A95" s="509">
        <v>79</v>
      </c>
      <c r="B95" s="554">
        <v>152</v>
      </c>
      <c r="C95" s="543" t="s">
        <v>3276</v>
      </c>
      <c r="D95" s="528" t="s">
        <v>3403</v>
      </c>
      <c r="E95" s="548">
        <v>500000</v>
      </c>
      <c r="F95" s="546">
        <v>1</v>
      </c>
    </row>
    <row r="96" spans="1:6" ht="31.5">
      <c r="A96" s="509">
        <v>80</v>
      </c>
      <c r="B96" s="554">
        <v>153</v>
      </c>
      <c r="C96" s="527" t="s">
        <v>3280</v>
      </c>
      <c r="D96" s="528" t="s">
        <v>3404</v>
      </c>
      <c r="E96" s="548">
        <v>500000</v>
      </c>
      <c r="F96" s="546">
        <v>5</v>
      </c>
    </row>
    <row r="97" spans="1:6" ht="31.5">
      <c r="A97" s="509">
        <v>81</v>
      </c>
      <c r="B97" s="533">
        <v>155</v>
      </c>
      <c r="C97" s="527" t="s">
        <v>3281</v>
      </c>
      <c r="D97" s="528" t="s">
        <v>3405</v>
      </c>
      <c r="E97" s="548">
        <v>500000</v>
      </c>
      <c r="F97" s="546">
        <v>1</v>
      </c>
    </row>
    <row r="98" spans="1:6" ht="31.5">
      <c r="A98" s="509">
        <v>82</v>
      </c>
      <c r="B98" s="533">
        <v>156</v>
      </c>
      <c r="C98" s="527" t="s">
        <v>3281</v>
      </c>
      <c r="D98" s="528" t="s">
        <v>3406</v>
      </c>
      <c r="E98" s="548">
        <v>500000</v>
      </c>
      <c r="F98" s="546">
        <v>1</v>
      </c>
    </row>
    <row r="99" spans="1:6" ht="31.5">
      <c r="A99" s="509">
        <v>83</v>
      </c>
      <c r="B99" s="533">
        <v>157</v>
      </c>
      <c r="C99" s="527" t="s">
        <v>3292</v>
      </c>
      <c r="D99" s="528" t="s">
        <v>3407</v>
      </c>
      <c r="E99" s="548">
        <v>500000</v>
      </c>
      <c r="F99" s="546">
        <v>1</v>
      </c>
    </row>
    <row r="100" spans="1:6" ht="31.5">
      <c r="A100" s="509">
        <v>84</v>
      </c>
      <c r="B100" s="533">
        <v>160</v>
      </c>
      <c r="C100" s="517" t="s">
        <v>3408</v>
      </c>
      <c r="D100" s="528" t="s">
        <v>3409</v>
      </c>
      <c r="E100" s="548">
        <v>500000</v>
      </c>
      <c r="F100" s="546">
        <v>1</v>
      </c>
    </row>
    <row r="101" spans="1:6" ht="15.75">
      <c r="A101" s="509">
        <v>85</v>
      </c>
      <c r="B101" s="533">
        <v>163</v>
      </c>
      <c r="C101" s="527" t="s">
        <v>3293</v>
      </c>
      <c r="D101" s="528" t="s">
        <v>3410</v>
      </c>
      <c r="E101" s="548">
        <v>500000</v>
      </c>
      <c r="F101" s="546">
        <v>1</v>
      </c>
    </row>
    <row r="102" spans="1:6" ht="31.5">
      <c r="A102" s="509">
        <v>86</v>
      </c>
      <c r="B102" s="533">
        <v>164</v>
      </c>
      <c r="C102" s="527" t="s">
        <v>3312</v>
      </c>
      <c r="D102" s="528" t="s">
        <v>3411</v>
      </c>
      <c r="E102" s="548">
        <v>500000</v>
      </c>
      <c r="F102" s="546">
        <v>1</v>
      </c>
    </row>
  </sheetData>
  <mergeCells count="18">
    <mergeCell ref="B74:F74"/>
    <mergeCell ref="B77:D77"/>
    <mergeCell ref="B78:F78"/>
    <mergeCell ref="B81:D81"/>
    <mergeCell ref="B82:F82"/>
    <mergeCell ref="F3:F4"/>
    <mergeCell ref="B55:F55"/>
    <mergeCell ref="B58:F58"/>
    <mergeCell ref="B63:D63"/>
    <mergeCell ref="B64:F64"/>
    <mergeCell ref="B73:D73"/>
    <mergeCell ref="A1:E1"/>
    <mergeCell ref="A2:E2"/>
    <mergeCell ref="A3:A4"/>
    <mergeCell ref="B3:B4"/>
    <mergeCell ref="C3:C4"/>
    <mergeCell ref="D3:D4"/>
    <mergeCell ref="E3:E4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2:Y90"/>
  <sheetViews>
    <sheetView workbookViewId="0">
      <selection activeCell="N75" sqref="N75"/>
    </sheetView>
  </sheetViews>
  <sheetFormatPr defaultRowHeight="15.75"/>
  <cols>
    <col min="1" max="1" width="1.42578125" style="104" customWidth="1"/>
    <col min="2" max="2" width="4.5703125" style="127" customWidth="1"/>
    <col min="3" max="3" width="50.7109375" style="104" customWidth="1"/>
    <col min="4" max="4" width="14" style="127" customWidth="1"/>
    <col min="5" max="6" width="9.28515625" style="143" customWidth="1"/>
    <col min="7" max="7" width="19.85546875" style="153" customWidth="1"/>
    <col min="8" max="8" width="15.42578125" style="104" customWidth="1"/>
    <col min="9" max="9" width="13.85546875" style="104" customWidth="1"/>
    <col min="10" max="10" width="10.7109375" style="104" customWidth="1"/>
    <col min="11" max="11" width="16.7109375" style="104" customWidth="1"/>
    <col min="12" max="12" width="10.140625" style="104" customWidth="1"/>
    <col min="13" max="13" width="4.85546875" style="104" customWidth="1"/>
    <col min="14" max="23" width="4.7109375" style="104" customWidth="1"/>
    <col min="24" max="25" width="6.140625" style="104" customWidth="1"/>
  </cols>
  <sheetData>
    <row r="2" spans="2:25" ht="18.75">
      <c r="B2" s="709" t="s">
        <v>64</v>
      </c>
      <c r="C2" s="709"/>
      <c r="D2" s="709"/>
      <c r="E2" s="709"/>
      <c r="F2" s="709"/>
      <c r="G2" s="709"/>
      <c r="H2" s="709"/>
      <c r="I2" s="709"/>
      <c r="J2" s="709"/>
      <c r="K2" s="709"/>
      <c r="L2" s="709"/>
      <c r="M2" s="709"/>
      <c r="N2" s="709"/>
      <c r="O2" s="709"/>
      <c r="P2" s="709"/>
      <c r="Q2" s="709"/>
      <c r="R2" s="709"/>
      <c r="S2" s="710" t="s">
        <v>65</v>
      </c>
      <c r="T2" s="710"/>
      <c r="U2" s="710"/>
      <c r="V2" s="710"/>
      <c r="W2" s="710"/>
      <c r="X2" s="710"/>
      <c r="Y2" s="710"/>
    </row>
    <row r="3" spans="2:25" ht="18.75">
      <c r="B3" s="709" t="s">
        <v>66</v>
      </c>
      <c r="C3" s="709"/>
      <c r="D3" s="709"/>
      <c r="E3" s="709"/>
      <c r="F3" s="709"/>
      <c r="G3" s="709"/>
      <c r="H3" s="709"/>
      <c r="I3" s="709"/>
      <c r="J3" s="709"/>
      <c r="K3" s="709"/>
      <c r="L3" s="709"/>
      <c r="M3" s="709"/>
      <c r="N3" s="709"/>
      <c r="O3" s="709"/>
      <c r="P3" s="709"/>
      <c r="Q3" s="709"/>
      <c r="R3" s="709"/>
      <c r="S3" s="709"/>
      <c r="T3" s="709"/>
      <c r="U3" s="709"/>
      <c r="V3" s="709"/>
      <c r="W3" s="709"/>
      <c r="X3" s="105"/>
    </row>
    <row r="4" spans="2:25">
      <c r="B4" s="711" t="s">
        <v>110</v>
      </c>
      <c r="C4" s="711"/>
      <c r="D4" s="711"/>
      <c r="E4" s="140"/>
      <c r="F4" s="140"/>
      <c r="G4" s="150"/>
      <c r="H4" s="106"/>
      <c r="I4" s="106"/>
      <c r="J4" s="106"/>
      <c r="K4" s="106"/>
      <c r="L4" s="107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8"/>
    </row>
    <row r="5" spans="2:25">
      <c r="B5" s="712" t="s">
        <v>67</v>
      </c>
      <c r="C5" s="713" t="s">
        <v>68</v>
      </c>
      <c r="D5" s="695" t="s">
        <v>69</v>
      </c>
      <c r="E5" s="697" t="s">
        <v>70</v>
      </c>
      <c r="F5" s="697" t="s">
        <v>570</v>
      </c>
      <c r="G5" s="695" t="s">
        <v>71</v>
      </c>
      <c r="H5" s="695" t="s">
        <v>72</v>
      </c>
      <c r="I5" s="695" t="s">
        <v>73</v>
      </c>
      <c r="J5" s="695" t="s">
        <v>74</v>
      </c>
      <c r="K5" s="695" t="s">
        <v>75</v>
      </c>
      <c r="L5" s="714" t="s">
        <v>76</v>
      </c>
      <c r="M5" s="714"/>
      <c r="N5" s="714"/>
      <c r="O5" s="714"/>
      <c r="P5" s="714"/>
      <c r="Q5" s="714"/>
      <c r="R5" s="714"/>
      <c r="S5" s="714"/>
      <c r="T5" s="714"/>
      <c r="U5" s="714"/>
      <c r="V5" s="714"/>
      <c r="W5" s="714"/>
      <c r="X5" s="715" t="s">
        <v>77</v>
      </c>
      <c r="Y5" s="718" t="s">
        <v>78</v>
      </c>
    </row>
    <row r="6" spans="2:25">
      <c r="B6" s="712"/>
      <c r="C6" s="713"/>
      <c r="D6" s="708"/>
      <c r="E6" s="698"/>
      <c r="F6" s="698"/>
      <c r="G6" s="708"/>
      <c r="H6" s="708"/>
      <c r="I6" s="708"/>
      <c r="J6" s="708"/>
      <c r="K6" s="708"/>
      <c r="L6" s="714" t="s">
        <v>79</v>
      </c>
      <c r="M6" s="714"/>
      <c r="N6" s="721" t="s">
        <v>80</v>
      </c>
      <c r="O6" s="722"/>
      <c r="P6" s="722"/>
      <c r="Q6" s="722"/>
      <c r="R6" s="722"/>
      <c r="S6" s="722"/>
      <c r="T6" s="722"/>
      <c r="U6" s="722"/>
      <c r="V6" s="722"/>
      <c r="W6" s="723"/>
      <c r="X6" s="716"/>
      <c r="Y6" s="719"/>
    </row>
    <row r="7" spans="2:25">
      <c r="B7" s="712"/>
      <c r="C7" s="713"/>
      <c r="D7" s="708"/>
      <c r="E7" s="698"/>
      <c r="F7" s="698"/>
      <c r="G7" s="708"/>
      <c r="H7" s="708"/>
      <c r="I7" s="708"/>
      <c r="J7" s="708"/>
      <c r="K7" s="708"/>
      <c r="L7" s="693" t="s">
        <v>81</v>
      </c>
      <c r="M7" s="695" t="s">
        <v>82</v>
      </c>
      <c r="N7" s="695" t="s">
        <v>0</v>
      </c>
      <c r="O7" s="705" t="s">
        <v>1</v>
      </c>
      <c r="P7" s="706"/>
      <c r="Q7" s="706"/>
      <c r="R7" s="707"/>
      <c r="S7" s="695" t="s">
        <v>2</v>
      </c>
      <c r="T7" s="695" t="s">
        <v>3</v>
      </c>
      <c r="U7" s="695" t="s">
        <v>4</v>
      </c>
      <c r="V7" s="695" t="s">
        <v>5</v>
      </c>
      <c r="W7" s="695" t="s">
        <v>6</v>
      </c>
      <c r="X7" s="716"/>
      <c r="Y7" s="719"/>
    </row>
    <row r="8" spans="2:25" ht="22.5" customHeight="1">
      <c r="B8" s="712"/>
      <c r="C8" s="713"/>
      <c r="D8" s="696"/>
      <c r="E8" s="699"/>
      <c r="F8" s="699"/>
      <c r="G8" s="696"/>
      <c r="H8" s="696"/>
      <c r="I8" s="696"/>
      <c r="J8" s="696"/>
      <c r="K8" s="696"/>
      <c r="L8" s="694"/>
      <c r="M8" s="696"/>
      <c r="N8" s="696"/>
      <c r="O8" s="109" t="s">
        <v>83</v>
      </c>
      <c r="P8" s="109" t="s">
        <v>84</v>
      </c>
      <c r="Q8" s="109" t="s">
        <v>85</v>
      </c>
      <c r="R8" s="109" t="s">
        <v>86</v>
      </c>
      <c r="S8" s="696"/>
      <c r="T8" s="696"/>
      <c r="U8" s="696"/>
      <c r="V8" s="696"/>
      <c r="W8" s="696"/>
      <c r="X8" s="717"/>
      <c r="Y8" s="720"/>
    </row>
    <row r="9" spans="2:25" ht="45" customHeight="1">
      <c r="B9" s="130">
        <v>1</v>
      </c>
      <c r="C9" s="134" t="s">
        <v>151</v>
      </c>
      <c r="D9" s="136" t="s">
        <v>154</v>
      </c>
      <c r="E9" s="135" t="s">
        <v>45</v>
      </c>
      <c r="F9" s="135" t="s">
        <v>2</v>
      </c>
      <c r="G9" s="136" t="s">
        <v>127</v>
      </c>
      <c r="H9" s="138"/>
      <c r="I9" s="154">
        <v>500000</v>
      </c>
      <c r="J9" s="132"/>
      <c r="K9" s="132"/>
      <c r="L9" s="132"/>
      <c r="M9" s="132"/>
      <c r="N9" s="130" t="s">
        <v>150</v>
      </c>
      <c r="O9" s="130">
        <v>1</v>
      </c>
      <c r="P9" s="145" t="s">
        <v>150</v>
      </c>
      <c r="Q9" s="145" t="s">
        <v>150</v>
      </c>
      <c r="R9" s="145" t="s">
        <v>150</v>
      </c>
      <c r="S9" s="145" t="s">
        <v>150</v>
      </c>
      <c r="T9" s="145" t="s">
        <v>150</v>
      </c>
      <c r="U9" s="145" t="s">
        <v>150</v>
      </c>
      <c r="V9" s="145" t="s">
        <v>150</v>
      </c>
      <c r="W9" s="145" t="s">
        <v>150</v>
      </c>
      <c r="X9" s="132"/>
      <c r="Y9" s="132"/>
    </row>
    <row r="10" spans="2:25" ht="45" customHeight="1">
      <c r="B10" s="130">
        <v>2</v>
      </c>
      <c r="C10" s="134" t="s">
        <v>152</v>
      </c>
      <c r="D10" s="136" t="s">
        <v>153</v>
      </c>
      <c r="E10" s="135" t="s">
        <v>47</v>
      </c>
      <c r="F10" s="135" t="s">
        <v>2</v>
      </c>
      <c r="G10" s="136" t="s">
        <v>127</v>
      </c>
      <c r="H10" s="138"/>
      <c r="I10" s="154">
        <v>500000</v>
      </c>
      <c r="J10" s="132"/>
      <c r="K10" s="132"/>
      <c r="L10" s="132"/>
      <c r="M10" s="132"/>
      <c r="N10" s="130" t="s">
        <v>150</v>
      </c>
      <c r="O10" s="130">
        <v>1</v>
      </c>
      <c r="P10" s="145" t="s">
        <v>150</v>
      </c>
      <c r="Q10" s="145" t="s">
        <v>150</v>
      </c>
      <c r="R10" s="145" t="s">
        <v>150</v>
      </c>
      <c r="S10" s="145" t="s">
        <v>150</v>
      </c>
      <c r="T10" s="145" t="s">
        <v>150</v>
      </c>
      <c r="U10" s="145" t="s">
        <v>150</v>
      </c>
      <c r="V10" s="145" t="s">
        <v>150</v>
      </c>
      <c r="W10" s="145" t="s">
        <v>150</v>
      </c>
      <c r="X10" s="132"/>
      <c r="Y10" s="132"/>
    </row>
    <row r="11" spans="2:25" ht="45" customHeight="1">
      <c r="B11" s="130">
        <v>3</v>
      </c>
      <c r="C11" s="253" t="s">
        <v>742</v>
      </c>
      <c r="D11" s="253" t="s">
        <v>752</v>
      </c>
      <c r="E11" s="135" t="s">
        <v>15</v>
      </c>
      <c r="F11" s="135" t="s">
        <v>2</v>
      </c>
      <c r="G11" s="136" t="s">
        <v>127</v>
      </c>
      <c r="H11" s="138"/>
      <c r="I11" s="251">
        <v>500000</v>
      </c>
      <c r="J11" s="132"/>
      <c r="K11" s="132"/>
      <c r="L11" s="132"/>
      <c r="M11" s="132"/>
      <c r="N11" s="130">
        <v>1</v>
      </c>
      <c r="O11" s="130" t="s">
        <v>150</v>
      </c>
      <c r="P11" s="130" t="s">
        <v>150</v>
      </c>
      <c r="Q11" s="130" t="s">
        <v>150</v>
      </c>
      <c r="R11" s="130" t="s">
        <v>150</v>
      </c>
      <c r="S11" s="130" t="s">
        <v>150</v>
      </c>
      <c r="T11" s="130" t="s">
        <v>150</v>
      </c>
      <c r="U11" s="130" t="s">
        <v>150</v>
      </c>
      <c r="V11" s="130" t="s">
        <v>150</v>
      </c>
      <c r="W11" s="130" t="s">
        <v>150</v>
      </c>
      <c r="X11" s="132"/>
      <c r="Y11" s="132"/>
    </row>
    <row r="12" spans="2:25" ht="45" customHeight="1">
      <c r="B12" s="130">
        <v>4</v>
      </c>
      <c r="C12" s="253" t="s">
        <v>743</v>
      </c>
      <c r="D12" s="253" t="s">
        <v>752</v>
      </c>
      <c r="E12" s="135" t="s">
        <v>15</v>
      </c>
      <c r="F12" s="135" t="s">
        <v>2</v>
      </c>
      <c r="G12" s="136" t="s">
        <v>127</v>
      </c>
      <c r="H12" s="138"/>
      <c r="I12" s="251">
        <v>500000</v>
      </c>
      <c r="J12" s="132"/>
      <c r="K12" s="132"/>
      <c r="L12" s="132"/>
      <c r="M12" s="132"/>
      <c r="N12" s="130">
        <v>1</v>
      </c>
      <c r="O12" s="130" t="s">
        <v>150</v>
      </c>
      <c r="P12" s="130" t="s">
        <v>150</v>
      </c>
      <c r="Q12" s="130" t="s">
        <v>150</v>
      </c>
      <c r="R12" s="130" t="s">
        <v>150</v>
      </c>
      <c r="S12" s="130" t="s">
        <v>150</v>
      </c>
      <c r="T12" s="130" t="s">
        <v>150</v>
      </c>
      <c r="U12" s="130" t="s">
        <v>150</v>
      </c>
      <c r="V12" s="130" t="s">
        <v>150</v>
      </c>
      <c r="W12" s="130" t="s">
        <v>150</v>
      </c>
      <c r="X12" s="132"/>
      <c r="Y12" s="132"/>
    </row>
    <row r="13" spans="2:25" ht="45" customHeight="1">
      <c r="B13" s="130">
        <v>5</v>
      </c>
      <c r="C13" s="253" t="s">
        <v>744</v>
      </c>
      <c r="D13" s="253" t="s">
        <v>153</v>
      </c>
      <c r="E13" s="135" t="s">
        <v>15</v>
      </c>
      <c r="F13" s="135" t="s">
        <v>2</v>
      </c>
      <c r="G13" s="136" t="s">
        <v>127</v>
      </c>
      <c r="H13" s="138"/>
      <c r="I13" s="251">
        <v>2000000</v>
      </c>
      <c r="J13" s="132"/>
      <c r="K13" s="132"/>
      <c r="L13" s="132"/>
      <c r="M13" s="132"/>
      <c r="N13" s="130">
        <v>1</v>
      </c>
      <c r="O13" s="130" t="s">
        <v>150</v>
      </c>
      <c r="P13" s="130" t="s">
        <v>150</v>
      </c>
      <c r="Q13" s="130" t="s">
        <v>150</v>
      </c>
      <c r="R13" s="130" t="s">
        <v>150</v>
      </c>
      <c r="S13" s="130" t="s">
        <v>150</v>
      </c>
      <c r="T13" s="130" t="s">
        <v>150</v>
      </c>
      <c r="U13" s="130" t="s">
        <v>150</v>
      </c>
      <c r="V13" s="130" t="s">
        <v>150</v>
      </c>
      <c r="W13" s="130" t="s">
        <v>150</v>
      </c>
      <c r="X13" s="132"/>
      <c r="Y13" s="132"/>
    </row>
    <row r="14" spans="2:25" ht="45" customHeight="1">
      <c r="B14" s="130">
        <v>6</v>
      </c>
      <c r="C14" s="253" t="s">
        <v>745</v>
      </c>
      <c r="D14" s="253" t="s">
        <v>153</v>
      </c>
      <c r="E14" s="135" t="s">
        <v>15</v>
      </c>
      <c r="F14" s="135" t="s">
        <v>2</v>
      </c>
      <c r="G14" s="136" t="s">
        <v>127</v>
      </c>
      <c r="H14" s="138"/>
      <c r="I14" s="251">
        <v>3000000</v>
      </c>
      <c r="J14" s="132"/>
      <c r="K14" s="132"/>
      <c r="L14" s="132"/>
      <c r="M14" s="132"/>
      <c r="N14" s="130">
        <v>1</v>
      </c>
      <c r="O14" s="130" t="s">
        <v>150</v>
      </c>
      <c r="P14" s="130" t="s">
        <v>150</v>
      </c>
      <c r="Q14" s="130" t="s">
        <v>150</v>
      </c>
      <c r="R14" s="130" t="s">
        <v>150</v>
      </c>
      <c r="S14" s="130" t="s">
        <v>150</v>
      </c>
      <c r="T14" s="130" t="s">
        <v>150</v>
      </c>
      <c r="U14" s="130" t="s">
        <v>150</v>
      </c>
      <c r="V14" s="130" t="s">
        <v>150</v>
      </c>
      <c r="W14" s="130" t="s">
        <v>150</v>
      </c>
      <c r="X14" s="132"/>
      <c r="Y14" s="132"/>
    </row>
    <row r="15" spans="2:25" ht="45" customHeight="1">
      <c r="B15" s="130">
        <v>7</v>
      </c>
      <c r="C15" s="253" t="s">
        <v>746</v>
      </c>
      <c r="D15" s="253" t="s">
        <v>153</v>
      </c>
      <c r="E15" s="135" t="s">
        <v>15</v>
      </c>
      <c r="F15" s="135" t="s">
        <v>2</v>
      </c>
      <c r="G15" s="136" t="s">
        <v>127</v>
      </c>
      <c r="H15" s="138"/>
      <c r="I15" s="251">
        <v>200000</v>
      </c>
      <c r="J15" s="132"/>
      <c r="K15" s="132"/>
      <c r="L15" s="132"/>
      <c r="M15" s="132"/>
      <c r="N15" s="130">
        <v>1</v>
      </c>
      <c r="O15" s="130" t="s">
        <v>150</v>
      </c>
      <c r="P15" s="130" t="s">
        <v>150</v>
      </c>
      <c r="Q15" s="130" t="s">
        <v>150</v>
      </c>
      <c r="R15" s="130" t="s">
        <v>150</v>
      </c>
      <c r="S15" s="130" t="s">
        <v>150</v>
      </c>
      <c r="T15" s="130" t="s">
        <v>150</v>
      </c>
      <c r="U15" s="130" t="s">
        <v>150</v>
      </c>
      <c r="V15" s="130" t="s">
        <v>150</v>
      </c>
      <c r="W15" s="130" t="s">
        <v>150</v>
      </c>
      <c r="X15" s="132"/>
      <c r="Y15" s="132"/>
    </row>
    <row r="16" spans="2:25" ht="45" customHeight="1">
      <c r="B16" s="130">
        <v>8</v>
      </c>
      <c r="C16" s="253" t="s">
        <v>747</v>
      </c>
      <c r="D16" s="253" t="s">
        <v>153</v>
      </c>
      <c r="E16" s="135" t="s">
        <v>15</v>
      </c>
      <c r="F16" s="135" t="s">
        <v>2</v>
      </c>
      <c r="G16" s="136" t="s">
        <v>127</v>
      </c>
      <c r="H16" s="138"/>
      <c r="I16" s="251">
        <v>200000</v>
      </c>
      <c r="J16" s="132"/>
      <c r="K16" s="132"/>
      <c r="L16" s="132"/>
      <c r="M16" s="132"/>
      <c r="N16" s="130">
        <v>1</v>
      </c>
      <c r="O16" s="130" t="s">
        <v>150</v>
      </c>
      <c r="P16" s="130" t="s">
        <v>150</v>
      </c>
      <c r="Q16" s="130" t="s">
        <v>150</v>
      </c>
      <c r="R16" s="130" t="s">
        <v>150</v>
      </c>
      <c r="S16" s="130" t="s">
        <v>150</v>
      </c>
      <c r="T16" s="130" t="s">
        <v>150</v>
      </c>
      <c r="U16" s="130" t="s">
        <v>150</v>
      </c>
      <c r="V16" s="130" t="s">
        <v>150</v>
      </c>
      <c r="W16" s="130" t="s">
        <v>150</v>
      </c>
      <c r="X16" s="132"/>
      <c r="Y16" s="132"/>
    </row>
    <row r="17" spans="2:25" ht="45" customHeight="1">
      <c r="B17" s="130">
        <v>9</v>
      </c>
      <c r="C17" s="253" t="s">
        <v>748</v>
      </c>
      <c r="D17" s="253" t="s">
        <v>753</v>
      </c>
      <c r="E17" s="135" t="s">
        <v>15</v>
      </c>
      <c r="F17" s="135" t="s">
        <v>2</v>
      </c>
      <c r="G17" s="136" t="s">
        <v>127</v>
      </c>
      <c r="H17" s="138"/>
      <c r="I17" s="251">
        <v>2000000</v>
      </c>
      <c r="J17" s="132"/>
      <c r="K17" s="132"/>
      <c r="L17" s="132"/>
      <c r="M17" s="132"/>
      <c r="N17" s="130">
        <v>1</v>
      </c>
      <c r="O17" s="130" t="s">
        <v>150</v>
      </c>
      <c r="P17" s="130" t="s">
        <v>150</v>
      </c>
      <c r="Q17" s="130" t="s">
        <v>150</v>
      </c>
      <c r="R17" s="130" t="s">
        <v>150</v>
      </c>
      <c r="S17" s="130" t="s">
        <v>150</v>
      </c>
      <c r="T17" s="130" t="s">
        <v>150</v>
      </c>
      <c r="U17" s="130" t="s">
        <v>150</v>
      </c>
      <c r="V17" s="130" t="s">
        <v>150</v>
      </c>
      <c r="W17" s="130" t="s">
        <v>150</v>
      </c>
      <c r="X17" s="132"/>
      <c r="Y17" s="132"/>
    </row>
    <row r="18" spans="2:25" ht="45" customHeight="1">
      <c r="B18" s="130">
        <v>10</v>
      </c>
      <c r="C18" s="253" t="s">
        <v>749</v>
      </c>
      <c r="D18" s="253" t="s">
        <v>754</v>
      </c>
      <c r="E18" s="135" t="s">
        <v>15</v>
      </c>
      <c r="F18" s="135" t="s">
        <v>2</v>
      </c>
      <c r="G18" s="136" t="s">
        <v>127</v>
      </c>
      <c r="H18" s="138"/>
      <c r="I18" s="251">
        <v>2000000</v>
      </c>
      <c r="J18" s="132"/>
      <c r="K18" s="132"/>
      <c r="L18" s="132"/>
      <c r="M18" s="132"/>
      <c r="N18" s="130">
        <v>1</v>
      </c>
      <c r="O18" s="130" t="s">
        <v>150</v>
      </c>
      <c r="P18" s="130" t="s">
        <v>150</v>
      </c>
      <c r="Q18" s="130" t="s">
        <v>150</v>
      </c>
      <c r="R18" s="130" t="s">
        <v>150</v>
      </c>
      <c r="S18" s="130" t="s">
        <v>150</v>
      </c>
      <c r="T18" s="130" t="s">
        <v>150</v>
      </c>
      <c r="U18" s="130" t="s">
        <v>150</v>
      </c>
      <c r="V18" s="130" t="s">
        <v>150</v>
      </c>
      <c r="W18" s="130" t="s">
        <v>150</v>
      </c>
      <c r="X18" s="132"/>
      <c r="Y18" s="132"/>
    </row>
    <row r="19" spans="2:25" ht="45" customHeight="1">
      <c r="B19" s="130">
        <v>11</v>
      </c>
      <c r="C19" s="253" t="s">
        <v>750</v>
      </c>
      <c r="D19" s="253" t="s">
        <v>755</v>
      </c>
      <c r="E19" s="135" t="s">
        <v>15</v>
      </c>
      <c r="F19" s="135" t="s">
        <v>2</v>
      </c>
      <c r="G19" s="136" t="s">
        <v>127</v>
      </c>
      <c r="H19" s="138"/>
      <c r="I19" s="251">
        <v>3000000</v>
      </c>
      <c r="J19" s="132"/>
      <c r="K19" s="132"/>
      <c r="L19" s="132"/>
      <c r="M19" s="132"/>
      <c r="N19" s="130">
        <v>1</v>
      </c>
      <c r="O19" s="130" t="s">
        <v>150</v>
      </c>
      <c r="P19" s="130" t="s">
        <v>150</v>
      </c>
      <c r="Q19" s="130" t="s">
        <v>150</v>
      </c>
      <c r="R19" s="130" t="s">
        <v>150</v>
      </c>
      <c r="S19" s="130" t="s">
        <v>150</v>
      </c>
      <c r="T19" s="130" t="s">
        <v>150</v>
      </c>
      <c r="U19" s="130" t="s">
        <v>150</v>
      </c>
      <c r="V19" s="130" t="s">
        <v>150</v>
      </c>
      <c r="W19" s="130" t="s">
        <v>150</v>
      </c>
      <c r="X19" s="132"/>
      <c r="Y19" s="132"/>
    </row>
    <row r="20" spans="2:25" ht="45" customHeight="1">
      <c r="B20" s="130">
        <v>12</v>
      </c>
      <c r="C20" s="253" t="s">
        <v>751</v>
      </c>
      <c r="D20" s="253" t="s">
        <v>756</v>
      </c>
      <c r="E20" s="135" t="s">
        <v>15</v>
      </c>
      <c r="F20" s="135" t="s">
        <v>2</v>
      </c>
      <c r="G20" s="136" t="s">
        <v>127</v>
      </c>
      <c r="H20" s="138"/>
      <c r="I20" s="251">
        <v>2500000</v>
      </c>
      <c r="J20" s="132"/>
      <c r="K20" s="132"/>
      <c r="L20" s="132"/>
      <c r="M20" s="132"/>
      <c r="N20" s="130">
        <v>1</v>
      </c>
      <c r="O20" s="130" t="s">
        <v>150</v>
      </c>
      <c r="P20" s="130" t="s">
        <v>150</v>
      </c>
      <c r="Q20" s="130" t="s">
        <v>150</v>
      </c>
      <c r="R20" s="130" t="s">
        <v>150</v>
      </c>
      <c r="S20" s="130" t="s">
        <v>150</v>
      </c>
      <c r="T20" s="130" t="s">
        <v>150</v>
      </c>
      <c r="U20" s="130" t="s">
        <v>150</v>
      </c>
      <c r="V20" s="130" t="s">
        <v>150</v>
      </c>
      <c r="W20" s="130" t="s">
        <v>150</v>
      </c>
      <c r="X20" s="132"/>
      <c r="Y20" s="132"/>
    </row>
    <row r="21" spans="2:25" ht="45" customHeight="1">
      <c r="B21" s="130">
        <v>13</v>
      </c>
      <c r="C21" s="253" t="s">
        <v>757</v>
      </c>
      <c r="D21" s="253" t="s">
        <v>766</v>
      </c>
      <c r="E21" s="135" t="s">
        <v>45</v>
      </c>
      <c r="F21" s="135" t="s">
        <v>2</v>
      </c>
      <c r="G21" s="136" t="s">
        <v>127</v>
      </c>
      <c r="H21" s="138"/>
      <c r="I21" s="251">
        <v>500000</v>
      </c>
      <c r="J21" s="132"/>
      <c r="K21" s="132"/>
      <c r="L21" s="132"/>
      <c r="M21" s="132"/>
      <c r="N21" s="130">
        <v>1</v>
      </c>
      <c r="O21" s="130" t="s">
        <v>150</v>
      </c>
      <c r="P21" s="130" t="s">
        <v>150</v>
      </c>
      <c r="Q21" s="130" t="s">
        <v>150</v>
      </c>
      <c r="R21" s="130" t="s">
        <v>150</v>
      </c>
      <c r="S21" s="130" t="s">
        <v>150</v>
      </c>
      <c r="T21" s="130" t="s">
        <v>150</v>
      </c>
      <c r="U21" s="130" t="s">
        <v>150</v>
      </c>
      <c r="V21" s="130" t="s">
        <v>150</v>
      </c>
      <c r="W21" s="130" t="s">
        <v>150</v>
      </c>
      <c r="X21" s="132"/>
      <c r="Y21" s="132"/>
    </row>
    <row r="22" spans="2:25" ht="45" customHeight="1">
      <c r="B22" s="130">
        <v>14</v>
      </c>
      <c r="C22" s="253" t="s">
        <v>758</v>
      </c>
      <c r="D22" s="253" t="s">
        <v>766</v>
      </c>
      <c r="E22" s="135" t="s">
        <v>45</v>
      </c>
      <c r="F22" s="135" t="s">
        <v>2</v>
      </c>
      <c r="G22" s="136" t="s">
        <v>127</v>
      </c>
      <c r="H22" s="138"/>
      <c r="I22" s="251">
        <v>500000</v>
      </c>
      <c r="J22" s="132"/>
      <c r="K22" s="132"/>
      <c r="L22" s="132"/>
      <c r="M22" s="132"/>
      <c r="N22" s="130">
        <v>1</v>
      </c>
      <c r="O22" s="130" t="s">
        <v>150</v>
      </c>
      <c r="P22" s="130" t="s">
        <v>150</v>
      </c>
      <c r="Q22" s="130" t="s">
        <v>150</v>
      </c>
      <c r="R22" s="130" t="s">
        <v>150</v>
      </c>
      <c r="S22" s="130" t="s">
        <v>150</v>
      </c>
      <c r="T22" s="130" t="s">
        <v>150</v>
      </c>
      <c r="U22" s="130" t="s">
        <v>150</v>
      </c>
      <c r="V22" s="130" t="s">
        <v>150</v>
      </c>
      <c r="W22" s="130" t="s">
        <v>150</v>
      </c>
      <c r="X22" s="132"/>
      <c r="Y22" s="132"/>
    </row>
    <row r="23" spans="2:25" ht="45" customHeight="1">
      <c r="B23" s="130">
        <v>15</v>
      </c>
      <c r="C23" s="253" t="s">
        <v>759</v>
      </c>
      <c r="D23" s="253" t="s">
        <v>766</v>
      </c>
      <c r="E23" s="135" t="s">
        <v>45</v>
      </c>
      <c r="F23" s="135" t="s">
        <v>2</v>
      </c>
      <c r="G23" s="136" t="s">
        <v>127</v>
      </c>
      <c r="H23" s="138"/>
      <c r="I23" s="251">
        <v>1000000</v>
      </c>
      <c r="J23" s="132"/>
      <c r="K23" s="132"/>
      <c r="L23" s="132"/>
      <c r="M23" s="132"/>
      <c r="N23" s="130">
        <v>1</v>
      </c>
      <c r="O23" s="130" t="s">
        <v>150</v>
      </c>
      <c r="P23" s="130" t="s">
        <v>150</v>
      </c>
      <c r="Q23" s="130" t="s">
        <v>150</v>
      </c>
      <c r="R23" s="130" t="s">
        <v>150</v>
      </c>
      <c r="S23" s="130" t="s">
        <v>150</v>
      </c>
      <c r="T23" s="130" t="s">
        <v>150</v>
      </c>
      <c r="U23" s="130" t="s">
        <v>150</v>
      </c>
      <c r="V23" s="130" t="s">
        <v>150</v>
      </c>
      <c r="W23" s="130" t="s">
        <v>150</v>
      </c>
      <c r="X23" s="132"/>
      <c r="Y23" s="132"/>
    </row>
    <row r="24" spans="2:25" ht="45" customHeight="1">
      <c r="B24" s="130">
        <v>16</v>
      </c>
      <c r="C24" s="253" t="s">
        <v>760</v>
      </c>
      <c r="D24" s="253" t="s">
        <v>153</v>
      </c>
      <c r="E24" s="135" t="s">
        <v>45</v>
      </c>
      <c r="F24" s="135" t="s">
        <v>2</v>
      </c>
      <c r="G24" s="136" t="s">
        <v>127</v>
      </c>
      <c r="H24" s="138"/>
      <c r="I24" s="251">
        <v>500000</v>
      </c>
      <c r="J24" s="132"/>
      <c r="K24" s="132"/>
      <c r="L24" s="132"/>
      <c r="M24" s="132"/>
      <c r="N24" s="130">
        <v>1</v>
      </c>
      <c r="O24" s="130" t="s">
        <v>150</v>
      </c>
      <c r="P24" s="130" t="s">
        <v>150</v>
      </c>
      <c r="Q24" s="130" t="s">
        <v>150</v>
      </c>
      <c r="R24" s="130" t="s">
        <v>150</v>
      </c>
      <c r="S24" s="130" t="s">
        <v>150</v>
      </c>
      <c r="T24" s="130" t="s">
        <v>150</v>
      </c>
      <c r="U24" s="130" t="s">
        <v>150</v>
      </c>
      <c r="V24" s="130" t="s">
        <v>150</v>
      </c>
      <c r="W24" s="130" t="s">
        <v>150</v>
      </c>
      <c r="X24" s="132"/>
      <c r="Y24" s="132"/>
    </row>
    <row r="25" spans="2:25" ht="45" customHeight="1">
      <c r="B25" s="130">
        <v>17</v>
      </c>
      <c r="C25" s="253" t="s">
        <v>761</v>
      </c>
      <c r="D25" s="253" t="s">
        <v>153</v>
      </c>
      <c r="E25" s="135" t="s">
        <v>45</v>
      </c>
      <c r="F25" s="135" t="s">
        <v>2</v>
      </c>
      <c r="G25" s="136" t="s">
        <v>127</v>
      </c>
      <c r="H25" s="138"/>
      <c r="I25" s="251">
        <v>700000</v>
      </c>
      <c r="J25" s="132"/>
      <c r="K25" s="132"/>
      <c r="L25" s="132"/>
      <c r="M25" s="132"/>
      <c r="N25" s="130" t="s">
        <v>150</v>
      </c>
      <c r="O25" s="130">
        <v>1</v>
      </c>
      <c r="P25" s="130" t="s">
        <v>150</v>
      </c>
      <c r="Q25" s="130" t="s">
        <v>150</v>
      </c>
      <c r="R25" s="130" t="s">
        <v>150</v>
      </c>
      <c r="S25" s="130" t="s">
        <v>150</v>
      </c>
      <c r="T25" s="130" t="s">
        <v>150</v>
      </c>
      <c r="U25" s="130" t="s">
        <v>150</v>
      </c>
      <c r="V25" s="130" t="s">
        <v>150</v>
      </c>
      <c r="W25" s="130" t="s">
        <v>150</v>
      </c>
      <c r="X25" s="132"/>
      <c r="Y25" s="132"/>
    </row>
    <row r="26" spans="2:25" ht="45" customHeight="1">
      <c r="B26" s="130">
        <v>18</v>
      </c>
      <c r="C26" s="253" t="s">
        <v>762</v>
      </c>
      <c r="D26" s="253" t="s">
        <v>767</v>
      </c>
      <c r="E26" s="135" t="s">
        <v>45</v>
      </c>
      <c r="F26" s="135" t="s">
        <v>2</v>
      </c>
      <c r="G26" s="136" t="s">
        <v>127</v>
      </c>
      <c r="H26" s="138"/>
      <c r="I26" s="251">
        <v>800000</v>
      </c>
      <c r="J26" s="132"/>
      <c r="K26" s="132"/>
      <c r="L26" s="132"/>
      <c r="M26" s="132"/>
      <c r="N26" s="130" t="s">
        <v>150</v>
      </c>
      <c r="O26" s="130">
        <v>1</v>
      </c>
      <c r="P26" s="130" t="s">
        <v>150</v>
      </c>
      <c r="Q26" s="130" t="s">
        <v>150</v>
      </c>
      <c r="R26" s="130" t="s">
        <v>150</v>
      </c>
      <c r="S26" s="130" t="s">
        <v>150</v>
      </c>
      <c r="T26" s="130" t="s">
        <v>150</v>
      </c>
      <c r="U26" s="130" t="s">
        <v>150</v>
      </c>
      <c r="V26" s="130" t="s">
        <v>150</v>
      </c>
      <c r="W26" s="130" t="s">
        <v>150</v>
      </c>
      <c r="X26" s="132"/>
      <c r="Y26" s="132"/>
    </row>
    <row r="27" spans="2:25" ht="45" customHeight="1">
      <c r="B27" s="130">
        <v>19</v>
      </c>
      <c r="C27" s="253" t="s">
        <v>763</v>
      </c>
      <c r="D27" s="253" t="s">
        <v>767</v>
      </c>
      <c r="E27" s="135" t="s">
        <v>45</v>
      </c>
      <c r="F27" s="135" t="s">
        <v>2</v>
      </c>
      <c r="G27" s="136" t="s">
        <v>127</v>
      </c>
      <c r="H27" s="138"/>
      <c r="I27" s="251">
        <v>800000</v>
      </c>
      <c r="J27" s="132"/>
      <c r="K27" s="132"/>
      <c r="L27" s="132"/>
      <c r="M27" s="132"/>
      <c r="N27" s="130">
        <v>1</v>
      </c>
      <c r="O27" s="130" t="s">
        <v>150</v>
      </c>
      <c r="P27" s="130" t="s">
        <v>150</v>
      </c>
      <c r="Q27" s="130" t="s">
        <v>150</v>
      </c>
      <c r="R27" s="130" t="s">
        <v>150</v>
      </c>
      <c r="S27" s="130" t="s">
        <v>150</v>
      </c>
      <c r="T27" s="130" t="s">
        <v>150</v>
      </c>
      <c r="U27" s="130" t="s">
        <v>150</v>
      </c>
      <c r="V27" s="130" t="s">
        <v>150</v>
      </c>
      <c r="W27" s="130" t="s">
        <v>150</v>
      </c>
      <c r="X27" s="132"/>
      <c r="Y27" s="132"/>
    </row>
    <row r="28" spans="2:25" ht="45" customHeight="1">
      <c r="B28" s="130">
        <v>20</v>
      </c>
      <c r="C28" s="253" t="s">
        <v>764</v>
      </c>
      <c r="D28" s="253" t="s">
        <v>154</v>
      </c>
      <c r="E28" s="135" t="s">
        <v>45</v>
      </c>
      <c r="F28" s="135" t="s">
        <v>2</v>
      </c>
      <c r="G28" s="136" t="s">
        <v>127</v>
      </c>
      <c r="H28" s="138"/>
      <c r="I28" s="251">
        <v>600000</v>
      </c>
      <c r="J28" s="132"/>
      <c r="K28" s="132"/>
      <c r="L28" s="132"/>
      <c r="M28" s="132"/>
      <c r="N28" s="130">
        <v>1</v>
      </c>
      <c r="O28" s="130" t="s">
        <v>150</v>
      </c>
      <c r="P28" s="130" t="s">
        <v>150</v>
      </c>
      <c r="Q28" s="130" t="s">
        <v>150</v>
      </c>
      <c r="R28" s="130" t="s">
        <v>150</v>
      </c>
      <c r="S28" s="130" t="s">
        <v>150</v>
      </c>
      <c r="T28" s="130" t="s">
        <v>150</v>
      </c>
      <c r="U28" s="130" t="s">
        <v>150</v>
      </c>
      <c r="V28" s="130" t="s">
        <v>150</v>
      </c>
      <c r="W28" s="130" t="s">
        <v>150</v>
      </c>
      <c r="X28" s="132"/>
      <c r="Y28" s="132"/>
    </row>
    <row r="29" spans="2:25" ht="45" customHeight="1">
      <c r="B29" s="130">
        <v>21</v>
      </c>
      <c r="C29" s="253" t="s">
        <v>765</v>
      </c>
      <c r="D29" s="253" t="s">
        <v>768</v>
      </c>
      <c r="E29" s="135" t="s">
        <v>45</v>
      </c>
      <c r="F29" s="135" t="s">
        <v>2</v>
      </c>
      <c r="G29" s="136" t="s">
        <v>127</v>
      </c>
      <c r="H29" s="138"/>
      <c r="I29" s="251">
        <v>300000</v>
      </c>
      <c r="J29" s="132"/>
      <c r="K29" s="132"/>
      <c r="L29" s="132"/>
      <c r="M29" s="132"/>
      <c r="N29" s="130" t="s">
        <v>150</v>
      </c>
      <c r="O29" s="130">
        <v>1</v>
      </c>
      <c r="P29" s="130" t="s">
        <v>150</v>
      </c>
      <c r="Q29" s="130" t="s">
        <v>150</v>
      </c>
      <c r="R29" s="130" t="s">
        <v>150</v>
      </c>
      <c r="S29" s="130" t="s">
        <v>150</v>
      </c>
      <c r="T29" s="130" t="s">
        <v>150</v>
      </c>
      <c r="U29" s="130" t="s">
        <v>150</v>
      </c>
      <c r="V29" s="130" t="s">
        <v>150</v>
      </c>
      <c r="W29" s="130" t="s">
        <v>150</v>
      </c>
      <c r="X29" s="132"/>
      <c r="Y29" s="132"/>
    </row>
    <row r="30" spans="2:25" ht="45" customHeight="1">
      <c r="B30" s="130">
        <v>22</v>
      </c>
      <c r="C30" s="253" t="s">
        <v>769</v>
      </c>
      <c r="D30" s="253" t="s">
        <v>770</v>
      </c>
      <c r="E30" s="135" t="s">
        <v>37</v>
      </c>
      <c r="F30" s="135" t="s">
        <v>2</v>
      </c>
      <c r="G30" s="136" t="s">
        <v>127</v>
      </c>
      <c r="H30" s="138"/>
      <c r="I30" s="251">
        <v>1000000</v>
      </c>
      <c r="J30" s="132"/>
      <c r="K30" s="132"/>
      <c r="L30" s="132"/>
      <c r="M30" s="132"/>
      <c r="N30" s="130" t="s">
        <v>150</v>
      </c>
      <c r="O30" s="130">
        <v>1</v>
      </c>
      <c r="P30" s="130" t="s">
        <v>150</v>
      </c>
      <c r="Q30" s="130" t="s">
        <v>150</v>
      </c>
      <c r="R30" s="130" t="s">
        <v>150</v>
      </c>
      <c r="S30" s="130" t="s">
        <v>150</v>
      </c>
      <c r="T30" s="130" t="s">
        <v>150</v>
      </c>
      <c r="U30" s="130" t="s">
        <v>150</v>
      </c>
      <c r="V30" s="130" t="s">
        <v>150</v>
      </c>
      <c r="W30" s="130" t="s">
        <v>150</v>
      </c>
      <c r="X30" s="132"/>
      <c r="Y30" s="132"/>
    </row>
    <row r="31" spans="2:25" ht="45" customHeight="1">
      <c r="B31" s="130">
        <v>23</v>
      </c>
      <c r="C31" s="253" t="s">
        <v>771</v>
      </c>
      <c r="D31" s="253" t="s">
        <v>778</v>
      </c>
      <c r="E31" s="135" t="s">
        <v>47</v>
      </c>
      <c r="F31" s="135" t="s">
        <v>2</v>
      </c>
      <c r="G31" s="136" t="s">
        <v>127</v>
      </c>
      <c r="H31" s="138"/>
      <c r="I31" s="251">
        <v>500000</v>
      </c>
      <c r="J31" s="132"/>
      <c r="K31" s="132"/>
      <c r="L31" s="132"/>
      <c r="M31" s="132"/>
      <c r="N31" s="130">
        <v>1</v>
      </c>
      <c r="O31" s="130" t="s">
        <v>150</v>
      </c>
      <c r="P31" s="130" t="s">
        <v>150</v>
      </c>
      <c r="Q31" s="130" t="s">
        <v>150</v>
      </c>
      <c r="R31" s="130" t="s">
        <v>150</v>
      </c>
      <c r="S31" s="130" t="s">
        <v>150</v>
      </c>
      <c r="T31" s="130" t="s">
        <v>150</v>
      </c>
      <c r="U31" s="130" t="s">
        <v>150</v>
      </c>
      <c r="V31" s="130" t="s">
        <v>150</v>
      </c>
      <c r="W31" s="130" t="s">
        <v>150</v>
      </c>
      <c r="X31" s="132"/>
      <c r="Y31" s="132"/>
    </row>
    <row r="32" spans="2:25" ht="45" customHeight="1">
      <c r="B32" s="130">
        <v>24</v>
      </c>
      <c r="C32" s="253" t="s">
        <v>772</v>
      </c>
      <c r="D32" s="253" t="s">
        <v>779</v>
      </c>
      <c r="E32" s="135" t="s">
        <v>47</v>
      </c>
      <c r="F32" s="135" t="s">
        <v>2</v>
      </c>
      <c r="G32" s="136" t="s">
        <v>127</v>
      </c>
      <c r="H32" s="138"/>
      <c r="I32" s="251">
        <v>500000</v>
      </c>
      <c r="J32" s="132"/>
      <c r="K32" s="132"/>
      <c r="L32" s="132"/>
      <c r="M32" s="132"/>
      <c r="N32" s="130">
        <v>1</v>
      </c>
      <c r="O32" s="130" t="s">
        <v>150</v>
      </c>
      <c r="P32" s="130" t="s">
        <v>150</v>
      </c>
      <c r="Q32" s="130" t="s">
        <v>150</v>
      </c>
      <c r="R32" s="130" t="s">
        <v>150</v>
      </c>
      <c r="S32" s="130" t="s">
        <v>150</v>
      </c>
      <c r="T32" s="130" t="s">
        <v>150</v>
      </c>
      <c r="U32" s="130" t="s">
        <v>150</v>
      </c>
      <c r="V32" s="130" t="s">
        <v>150</v>
      </c>
      <c r="W32" s="130" t="s">
        <v>150</v>
      </c>
      <c r="X32" s="132"/>
      <c r="Y32" s="132"/>
    </row>
    <row r="33" spans="2:25" ht="45" customHeight="1">
      <c r="B33" s="130">
        <v>25</v>
      </c>
      <c r="C33" s="253" t="s">
        <v>773</v>
      </c>
      <c r="D33" s="253" t="s">
        <v>780</v>
      </c>
      <c r="E33" s="135" t="s">
        <v>47</v>
      </c>
      <c r="F33" s="135" t="s">
        <v>2</v>
      </c>
      <c r="G33" s="136" t="s">
        <v>127</v>
      </c>
      <c r="H33" s="138"/>
      <c r="I33" s="251">
        <v>500000</v>
      </c>
      <c r="J33" s="132"/>
      <c r="K33" s="132"/>
      <c r="L33" s="132"/>
      <c r="M33" s="132"/>
      <c r="N33" s="130">
        <v>1</v>
      </c>
      <c r="O33" s="130" t="s">
        <v>150</v>
      </c>
      <c r="P33" s="130" t="s">
        <v>150</v>
      </c>
      <c r="Q33" s="130" t="s">
        <v>150</v>
      </c>
      <c r="R33" s="130" t="s">
        <v>150</v>
      </c>
      <c r="S33" s="130" t="s">
        <v>150</v>
      </c>
      <c r="T33" s="130" t="s">
        <v>150</v>
      </c>
      <c r="U33" s="130" t="s">
        <v>150</v>
      </c>
      <c r="V33" s="130" t="s">
        <v>150</v>
      </c>
      <c r="W33" s="130" t="s">
        <v>150</v>
      </c>
      <c r="X33" s="132"/>
      <c r="Y33" s="132"/>
    </row>
    <row r="34" spans="2:25" ht="45" customHeight="1">
      <c r="B34" s="130">
        <v>26</v>
      </c>
      <c r="C34" s="253" t="s">
        <v>774</v>
      </c>
      <c r="D34" s="253" t="s">
        <v>781</v>
      </c>
      <c r="E34" s="135" t="s">
        <v>47</v>
      </c>
      <c r="F34" s="135" t="s">
        <v>2</v>
      </c>
      <c r="G34" s="136" t="s">
        <v>127</v>
      </c>
      <c r="H34" s="138"/>
      <c r="I34" s="251">
        <v>500000</v>
      </c>
      <c r="J34" s="132"/>
      <c r="K34" s="132"/>
      <c r="L34" s="132"/>
      <c r="M34" s="132"/>
      <c r="N34" s="130">
        <v>1</v>
      </c>
      <c r="O34" s="130" t="s">
        <v>150</v>
      </c>
      <c r="P34" s="130" t="s">
        <v>150</v>
      </c>
      <c r="Q34" s="130" t="s">
        <v>150</v>
      </c>
      <c r="R34" s="130" t="s">
        <v>150</v>
      </c>
      <c r="S34" s="130" t="s">
        <v>150</v>
      </c>
      <c r="T34" s="130" t="s">
        <v>150</v>
      </c>
      <c r="U34" s="130" t="s">
        <v>150</v>
      </c>
      <c r="V34" s="130" t="s">
        <v>150</v>
      </c>
      <c r="W34" s="130" t="s">
        <v>150</v>
      </c>
      <c r="X34" s="132"/>
      <c r="Y34" s="132"/>
    </row>
    <row r="35" spans="2:25" ht="45" customHeight="1">
      <c r="B35" s="130">
        <v>27</v>
      </c>
      <c r="C35" s="253" t="s">
        <v>775</v>
      </c>
      <c r="D35" s="253" t="s">
        <v>782</v>
      </c>
      <c r="E35" s="135" t="s">
        <v>47</v>
      </c>
      <c r="F35" s="135" t="s">
        <v>2</v>
      </c>
      <c r="G35" s="136" t="s">
        <v>127</v>
      </c>
      <c r="H35" s="138"/>
      <c r="I35" s="251">
        <v>500000</v>
      </c>
      <c r="J35" s="132"/>
      <c r="K35" s="132"/>
      <c r="L35" s="132"/>
      <c r="M35" s="132"/>
      <c r="N35" s="130">
        <v>1</v>
      </c>
      <c r="O35" s="130" t="s">
        <v>150</v>
      </c>
      <c r="P35" s="130" t="s">
        <v>150</v>
      </c>
      <c r="Q35" s="130" t="s">
        <v>150</v>
      </c>
      <c r="R35" s="130" t="s">
        <v>150</v>
      </c>
      <c r="S35" s="130" t="s">
        <v>150</v>
      </c>
      <c r="T35" s="130" t="s">
        <v>150</v>
      </c>
      <c r="U35" s="130" t="s">
        <v>150</v>
      </c>
      <c r="V35" s="130" t="s">
        <v>150</v>
      </c>
      <c r="W35" s="130" t="s">
        <v>150</v>
      </c>
      <c r="X35" s="132"/>
      <c r="Y35" s="132"/>
    </row>
    <row r="36" spans="2:25" ht="45" customHeight="1">
      <c r="B36" s="130">
        <v>28</v>
      </c>
      <c r="C36" s="253" t="s">
        <v>776</v>
      </c>
      <c r="D36" s="253" t="s">
        <v>783</v>
      </c>
      <c r="E36" s="135" t="s">
        <v>47</v>
      </c>
      <c r="F36" s="135" t="s">
        <v>2</v>
      </c>
      <c r="G36" s="136" t="s">
        <v>127</v>
      </c>
      <c r="H36" s="138"/>
      <c r="I36" s="251">
        <v>500000</v>
      </c>
      <c r="J36" s="132"/>
      <c r="K36" s="132"/>
      <c r="L36" s="132"/>
      <c r="M36" s="132"/>
      <c r="N36" s="130">
        <v>1</v>
      </c>
      <c r="O36" s="130" t="s">
        <v>150</v>
      </c>
      <c r="P36" s="130" t="s">
        <v>150</v>
      </c>
      <c r="Q36" s="130" t="s">
        <v>150</v>
      </c>
      <c r="R36" s="130" t="s">
        <v>150</v>
      </c>
      <c r="S36" s="130" t="s">
        <v>150</v>
      </c>
      <c r="T36" s="130" t="s">
        <v>150</v>
      </c>
      <c r="U36" s="130" t="s">
        <v>150</v>
      </c>
      <c r="V36" s="130" t="s">
        <v>150</v>
      </c>
      <c r="W36" s="130" t="s">
        <v>150</v>
      </c>
      <c r="X36" s="132"/>
      <c r="Y36" s="132"/>
    </row>
    <row r="37" spans="2:25" ht="45" customHeight="1">
      <c r="B37" s="130">
        <v>29</v>
      </c>
      <c r="C37" s="253" t="s">
        <v>777</v>
      </c>
      <c r="D37" s="253" t="s">
        <v>767</v>
      </c>
      <c r="E37" s="135" t="s">
        <v>47</v>
      </c>
      <c r="F37" s="135" t="s">
        <v>2</v>
      </c>
      <c r="G37" s="136" t="s">
        <v>127</v>
      </c>
      <c r="H37" s="138"/>
      <c r="I37" s="251">
        <v>500000</v>
      </c>
      <c r="J37" s="132"/>
      <c r="K37" s="132"/>
      <c r="L37" s="132"/>
      <c r="M37" s="132"/>
      <c r="N37" s="130">
        <v>1</v>
      </c>
      <c r="O37" s="130" t="s">
        <v>150</v>
      </c>
      <c r="P37" s="130" t="s">
        <v>150</v>
      </c>
      <c r="Q37" s="130" t="s">
        <v>150</v>
      </c>
      <c r="R37" s="130" t="s">
        <v>150</v>
      </c>
      <c r="S37" s="130" t="s">
        <v>150</v>
      </c>
      <c r="T37" s="130" t="s">
        <v>150</v>
      </c>
      <c r="U37" s="130" t="s">
        <v>150</v>
      </c>
      <c r="V37" s="130" t="s">
        <v>150</v>
      </c>
      <c r="W37" s="130" t="s">
        <v>150</v>
      </c>
      <c r="X37" s="132"/>
      <c r="Y37" s="132"/>
    </row>
    <row r="38" spans="2:25" ht="45" customHeight="1">
      <c r="B38" s="130">
        <v>30</v>
      </c>
      <c r="C38" s="137" t="s">
        <v>155</v>
      </c>
      <c r="D38" s="155"/>
      <c r="E38" s="135" t="s">
        <v>45</v>
      </c>
      <c r="F38" s="135" t="s">
        <v>2</v>
      </c>
      <c r="G38" s="136" t="s">
        <v>148</v>
      </c>
      <c r="H38" s="138"/>
      <c r="I38" s="156">
        <v>1500000</v>
      </c>
      <c r="J38" s="132"/>
      <c r="K38" s="132"/>
      <c r="L38" s="132"/>
      <c r="M38" s="132"/>
      <c r="N38" s="130" t="s">
        <v>150</v>
      </c>
      <c r="O38" s="130">
        <v>1</v>
      </c>
      <c r="P38" s="145" t="s">
        <v>150</v>
      </c>
      <c r="Q38" s="145" t="s">
        <v>150</v>
      </c>
      <c r="R38" s="145" t="s">
        <v>150</v>
      </c>
      <c r="S38" s="145" t="s">
        <v>150</v>
      </c>
      <c r="T38" s="145" t="s">
        <v>150</v>
      </c>
      <c r="U38" s="145" t="s">
        <v>150</v>
      </c>
      <c r="V38" s="145" t="s">
        <v>150</v>
      </c>
      <c r="W38" s="145" t="s">
        <v>150</v>
      </c>
      <c r="X38" s="132"/>
      <c r="Y38" s="132"/>
    </row>
    <row r="39" spans="2:25" ht="45" customHeight="1">
      <c r="B39" s="130">
        <v>31</v>
      </c>
      <c r="C39" s="137" t="s">
        <v>156</v>
      </c>
      <c r="D39" s="155"/>
      <c r="E39" s="135" t="s">
        <v>45</v>
      </c>
      <c r="F39" s="135" t="s">
        <v>2</v>
      </c>
      <c r="G39" s="136" t="s">
        <v>148</v>
      </c>
      <c r="H39" s="138"/>
      <c r="I39" s="156">
        <v>1500000</v>
      </c>
      <c r="J39" s="132"/>
      <c r="K39" s="132"/>
      <c r="L39" s="132"/>
      <c r="M39" s="132"/>
      <c r="N39" s="130" t="s">
        <v>150</v>
      </c>
      <c r="O39" s="130">
        <v>1</v>
      </c>
      <c r="P39" s="145" t="s">
        <v>150</v>
      </c>
      <c r="Q39" s="145" t="s">
        <v>150</v>
      </c>
      <c r="R39" s="145" t="s">
        <v>150</v>
      </c>
      <c r="S39" s="145" t="s">
        <v>150</v>
      </c>
      <c r="T39" s="145" t="s">
        <v>150</v>
      </c>
      <c r="U39" s="145" t="s">
        <v>150</v>
      </c>
      <c r="V39" s="145" t="s">
        <v>150</v>
      </c>
      <c r="W39" s="145" t="s">
        <v>150</v>
      </c>
      <c r="X39" s="132"/>
      <c r="Y39" s="132"/>
    </row>
    <row r="40" spans="2:25" ht="45" customHeight="1">
      <c r="B40" s="130">
        <v>32</v>
      </c>
      <c r="C40" s="137" t="s">
        <v>157</v>
      </c>
      <c r="D40" s="155"/>
      <c r="E40" s="135" t="s">
        <v>45</v>
      </c>
      <c r="F40" s="135" t="s">
        <v>2</v>
      </c>
      <c r="G40" s="136" t="s">
        <v>148</v>
      </c>
      <c r="H40" s="138"/>
      <c r="I40" s="156">
        <v>1500000</v>
      </c>
      <c r="J40" s="132"/>
      <c r="K40" s="132"/>
      <c r="L40" s="132"/>
      <c r="M40" s="132"/>
      <c r="N40" s="130" t="s">
        <v>150</v>
      </c>
      <c r="O40" s="130">
        <v>1</v>
      </c>
      <c r="P40" s="145" t="s">
        <v>150</v>
      </c>
      <c r="Q40" s="145" t="s">
        <v>150</v>
      </c>
      <c r="R40" s="145" t="s">
        <v>150</v>
      </c>
      <c r="S40" s="145" t="s">
        <v>150</v>
      </c>
      <c r="T40" s="145" t="s">
        <v>150</v>
      </c>
      <c r="U40" s="145" t="s">
        <v>150</v>
      </c>
      <c r="V40" s="145" t="s">
        <v>150</v>
      </c>
      <c r="W40" s="145" t="s">
        <v>150</v>
      </c>
      <c r="X40" s="132"/>
      <c r="Y40" s="132"/>
    </row>
    <row r="41" spans="2:25" ht="45" customHeight="1">
      <c r="B41" s="130">
        <v>33</v>
      </c>
      <c r="C41" s="137" t="s">
        <v>158</v>
      </c>
      <c r="D41" s="155"/>
      <c r="E41" s="135" t="s">
        <v>45</v>
      </c>
      <c r="F41" s="135" t="s">
        <v>2</v>
      </c>
      <c r="G41" s="136" t="s">
        <v>148</v>
      </c>
      <c r="H41" s="138"/>
      <c r="I41" s="156">
        <v>1500000</v>
      </c>
      <c r="J41" s="132"/>
      <c r="K41" s="132"/>
      <c r="L41" s="132"/>
      <c r="M41" s="132"/>
      <c r="N41" s="130" t="s">
        <v>150</v>
      </c>
      <c r="O41" s="130">
        <v>1</v>
      </c>
      <c r="P41" s="145" t="s">
        <v>150</v>
      </c>
      <c r="Q41" s="145" t="s">
        <v>150</v>
      </c>
      <c r="R41" s="145" t="s">
        <v>150</v>
      </c>
      <c r="S41" s="145" t="s">
        <v>150</v>
      </c>
      <c r="T41" s="145" t="s">
        <v>150</v>
      </c>
      <c r="U41" s="145" t="s">
        <v>150</v>
      </c>
      <c r="V41" s="145" t="s">
        <v>150</v>
      </c>
      <c r="W41" s="145" t="s">
        <v>150</v>
      </c>
      <c r="X41" s="132"/>
      <c r="Y41" s="132"/>
    </row>
    <row r="42" spans="2:25" ht="45" customHeight="1">
      <c r="B42" s="130">
        <v>34</v>
      </c>
      <c r="C42" s="137" t="s">
        <v>159</v>
      </c>
      <c r="D42" s="155"/>
      <c r="E42" s="135" t="s">
        <v>45</v>
      </c>
      <c r="F42" s="135" t="s">
        <v>2</v>
      </c>
      <c r="G42" s="136" t="s">
        <v>148</v>
      </c>
      <c r="H42" s="138"/>
      <c r="I42" s="156">
        <v>1500000</v>
      </c>
      <c r="J42" s="132"/>
      <c r="K42" s="132"/>
      <c r="L42" s="132"/>
      <c r="M42" s="132"/>
      <c r="N42" s="130" t="s">
        <v>150</v>
      </c>
      <c r="O42" s="130">
        <v>1</v>
      </c>
      <c r="P42" s="145" t="s">
        <v>150</v>
      </c>
      <c r="Q42" s="145" t="s">
        <v>150</v>
      </c>
      <c r="R42" s="145" t="s">
        <v>150</v>
      </c>
      <c r="S42" s="145" t="s">
        <v>150</v>
      </c>
      <c r="T42" s="145" t="s">
        <v>150</v>
      </c>
      <c r="U42" s="145" t="s">
        <v>150</v>
      </c>
      <c r="V42" s="145" t="s">
        <v>150</v>
      </c>
      <c r="W42" s="145" t="s">
        <v>150</v>
      </c>
      <c r="X42" s="132"/>
      <c r="Y42" s="132"/>
    </row>
    <row r="43" spans="2:25" ht="45" customHeight="1">
      <c r="B43" s="130">
        <v>35</v>
      </c>
      <c r="C43" s="137" t="s">
        <v>160</v>
      </c>
      <c r="D43" s="155"/>
      <c r="E43" s="135" t="s">
        <v>45</v>
      </c>
      <c r="F43" s="135" t="s">
        <v>2</v>
      </c>
      <c r="G43" s="136" t="s">
        <v>148</v>
      </c>
      <c r="H43" s="138"/>
      <c r="I43" s="156">
        <v>1500000</v>
      </c>
      <c r="J43" s="132"/>
      <c r="K43" s="132"/>
      <c r="L43" s="132"/>
      <c r="M43" s="132"/>
      <c r="N43" s="130" t="s">
        <v>150</v>
      </c>
      <c r="O43" s="130">
        <v>1</v>
      </c>
      <c r="P43" s="145" t="s">
        <v>150</v>
      </c>
      <c r="Q43" s="145" t="s">
        <v>150</v>
      </c>
      <c r="R43" s="145" t="s">
        <v>150</v>
      </c>
      <c r="S43" s="145" t="s">
        <v>150</v>
      </c>
      <c r="T43" s="145" t="s">
        <v>150</v>
      </c>
      <c r="U43" s="145" t="s">
        <v>150</v>
      </c>
      <c r="V43" s="145" t="s">
        <v>150</v>
      </c>
      <c r="W43" s="145" t="s">
        <v>150</v>
      </c>
      <c r="X43" s="132"/>
      <c r="Y43" s="132"/>
    </row>
    <row r="44" spans="2:25" ht="45" customHeight="1">
      <c r="B44" s="130">
        <v>36</v>
      </c>
      <c r="C44" s="137" t="s">
        <v>161</v>
      </c>
      <c r="D44" s="155"/>
      <c r="E44" s="135" t="s">
        <v>45</v>
      </c>
      <c r="F44" s="135" t="s">
        <v>2</v>
      </c>
      <c r="G44" s="136" t="s">
        <v>148</v>
      </c>
      <c r="H44" s="138"/>
      <c r="I44" s="156">
        <v>1500000</v>
      </c>
      <c r="J44" s="132"/>
      <c r="K44" s="132"/>
      <c r="L44" s="132"/>
      <c r="M44" s="132"/>
      <c r="N44" s="130" t="s">
        <v>150</v>
      </c>
      <c r="O44" s="130">
        <v>1</v>
      </c>
      <c r="P44" s="145" t="s">
        <v>150</v>
      </c>
      <c r="Q44" s="145" t="s">
        <v>150</v>
      </c>
      <c r="R44" s="145" t="s">
        <v>150</v>
      </c>
      <c r="S44" s="145" t="s">
        <v>150</v>
      </c>
      <c r="T44" s="145" t="s">
        <v>150</v>
      </c>
      <c r="U44" s="145" t="s">
        <v>150</v>
      </c>
      <c r="V44" s="145" t="s">
        <v>150</v>
      </c>
      <c r="W44" s="145" t="s">
        <v>150</v>
      </c>
      <c r="X44" s="132"/>
      <c r="Y44" s="132"/>
    </row>
    <row r="45" spans="2:25" ht="45" customHeight="1">
      <c r="B45" s="130">
        <v>37</v>
      </c>
      <c r="C45" s="137" t="s">
        <v>162</v>
      </c>
      <c r="D45" s="155"/>
      <c r="E45" s="135" t="s">
        <v>45</v>
      </c>
      <c r="F45" s="135" t="s">
        <v>2</v>
      </c>
      <c r="G45" s="136" t="s">
        <v>148</v>
      </c>
      <c r="H45" s="138"/>
      <c r="I45" s="156">
        <v>1500000</v>
      </c>
      <c r="J45" s="132"/>
      <c r="K45" s="132"/>
      <c r="L45" s="132"/>
      <c r="M45" s="132"/>
      <c r="N45" s="130" t="s">
        <v>150</v>
      </c>
      <c r="O45" s="130">
        <v>1</v>
      </c>
      <c r="P45" s="145" t="s">
        <v>150</v>
      </c>
      <c r="Q45" s="145" t="s">
        <v>150</v>
      </c>
      <c r="R45" s="145" t="s">
        <v>150</v>
      </c>
      <c r="S45" s="145" t="s">
        <v>150</v>
      </c>
      <c r="T45" s="145" t="s">
        <v>150</v>
      </c>
      <c r="U45" s="145" t="s">
        <v>150</v>
      </c>
      <c r="V45" s="145" t="s">
        <v>150</v>
      </c>
      <c r="W45" s="145" t="s">
        <v>150</v>
      </c>
      <c r="X45" s="132"/>
      <c r="Y45" s="132"/>
    </row>
    <row r="46" spans="2:25" ht="45" customHeight="1">
      <c r="B46" s="130">
        <v>38</v>
      </c>
      <c r="C46" s="137" t="s">
        <v>163</v>
      </c>
      <c r="D46" s="155"/>
      <c r="E46" s="135" t="s">
        <v>45</v>
      </c>
      <c r="F46" s="135" t="s">
        <v>2</v>
      </c>
      <c r="G46" s="136" t="s">
        <v>148</v>
      </c>
      <c r="H46" s="138"/>
      <c r="I46" s="156">
        <v>1500000</v>
      </c>
      <c r="J46" s="132"/>
      <c r="K46" s="132"/>
      <c r="L46" s="132"/>
      <c r="M46" s="132"/>
      <c r="N46" s="130" t="s">
        <v>150</v>
      </c>
      <c r="O46" s="130">
        <v>1</v>
      </c>
      <c r="P46" s="145" t="s">
        <v>150</v>
      </c>
      <c r="Q46" s="145" t="s">
        <v>150</v>
      </c>
      <c r="R46" s="145" t="s">
        <v>150</v>
      </c>
      <c r="S46" s="145" t="s">
        <v>150</v>
      </c>
      <c r="T46" s="145" t="s">
        <v>150</v>
      </c>
      <c r="U46" s="145" t="s">
        <v>150</v>
      </c>
      <c r="V46" s="145" t="s">
        <v>150</v>
      </c>
      <c r="W46" s="145" t="s">
        <v>150</v>
      </c>
      <c r="X46" s="132"/>
      <c r="Y46" s="132"/>
    </row>
    <row r="47" spans="2:25" ht="45" customHeight="1">
      <c r="B47" s="130">
        <v>39</v>
      </c>
      <c r="C47" s="137" t="s">
        <v>164</v>
      </c>
      <c r="D47" s="155"/>
      <c r="E47" s="135" t="s">
        <v>45</v>
      </c>
      <c r="F47" s="135" t="s">
        <v>2</v>
      </c>
      <c r="G47" s="136" t="s">
        <v>148</v>
      </c>
      <c r="H47" s="138"/>
      <c r="I47" s="156">
        <v>1500000</v>
      </c>
      <c r="J47" s="132"/>
      <c r="K47" s="132"/>
      <c r="L47" s="132"/>
      <c r="M47" s="132"/>
      <c r="N47" s="130" t="s">
        <v>150</v>
      </c>
      <c r="O47" s="130">
        <v>1</v>
      </c>
      <c r="P47" s="145" t="s">
        <v>150</v>
      </c>
      <c r="Q47" s="145" t="s">
        <v>150</v>
      </c>
      <c r="R47" s="145" t="s">
        <v>150</v>
      </c>
      <c r="S47" s="145" t="s">
        <v>150</v>
      </c>
      <c r="T47" s="145" t="s">
        <v>150</v>
      </c>
      <c r="U47" s="145" t="s">
        <v>150</v>
      </c>
      <c r="V47" s="145" t="s">
        <v>150</v>
      </c>
      <c r="W47" s="145" t="s">
        <v>150</v>
      </c>
      <c r="X47" s="132"/>
      <c r="Y47" s="132"/>
    </row>
    <row r="48" spans="2:25" ht="45" customHeight="1">
      <c r="B48" s="130">
        <v>40</v>
      </c>
      <c r="C48" s="137" t="s">
        <v>165</v>
      </c>
      <c r="D48" s="155"/>
      <c r="E48" s="135" t="s">
        <v>45</v>
      </c>
      <c r="F48" s="135" t="s">
        <v>2</v>
      </c>
      <c r="G48" s="136" t="s">
        <v>148</v>
      </c>
      <c r="H48" s="138"/>
      <c r="I48" s="156">
        <v>1500000</v>
      </c>
      <c r="J48" s="132"/>
      <c r="K48" s="132"/>
      <c r="L48" s="132"/>
      <c r="M48" s="132"/>
      <c r="N48" s="130" t="s">
        <v>150</v>
      </c>
      <c r="O48" s="130">
        <v>1</v>
      </c>
      <c r="P48" s="145" t="s">
        <v>150</v>
      </c>
      <c r="Q48" s="145" t="s">
        <v>150</v>
      </c>
      <c r="R48" s="145" t="s">
        <v>150</v>
      </c>
      <c r="S48" s="145" t="s">
        <v>150</v>
      </c>
      <c r="T48" s="145" t="s">
        <v>150</v>
      </c>
      <c r="U48" s="145" t="s">
        <v>150</v>
      </c>
      <c r="V48" s="145" t="s">
        <v>150</v>
      </c>
      <c r="W48" s="145" t="s">
        <v>150</v>
      </c>
      <c r="X48" s="132"/>
      <c r="Y48" s="132"/>
    </row>
    <row r="49" spans="2:25" ht="45" customHeight="1">
      <c r="B49" s="130">
        <v>41</v>
      </c>
      <c r="C49" s="137" t="s">
        <v>166</v>
      </c>
      <c r="D49" s="155"/>
      <c r="E49" s="135" t="s">
        <v>45</v>
      </c>
      <c r="F49" s="135" t="s">
        <v>2</v>
      </c>
      <c r="G49" s="136" t="s">
        <v>148</v>
      </c>
      <c r="H49" s="138"/>
      <c r="I49" s="156">
        <v>1500000</v>
      </c>
      <c r="J49" s="132"/>
      <c r="K49" s="132"/>
      <c r="L49" s="132"/>
      <c r="M49" s="132"/>
      <c r="N49" s="130" t="s">
        <v>150</v>
      </c>
      <c r="O49" s="130">
        <v>1</v>
      </c>
      <c r="P49" s="145" t="s">
        <v>150</v>
      </c>
      <c r="Q49" s="145" t="s">
        <v>150</v>
      </c>
      <c r="R49" s="145" t="s">
        <v>150</v>
      </c>
      <c r="S49" s="145" t="s">
        <v>150</v>
      </c>
      <c r="T49" s="145" t="s">
        <v>150</v>
      </c>
      <c r="U49" s="145" t="s">
        <v>150</v>
      </c>
      <c r="V49" s="145" t="s">
        <v>150</v>
      </c>
      <c r="W49" s="145" t="s">
        <v>150</v>
      </c>
      <c r="X49" s="132"/>
      <c r="Y49" s="132"/>
    </row>
    <row r="50" spans="2:25" ht="45" customHeight="1">
      <c r="B50" s="130">
        <v>42</v>
      </c>
      <c r="C50" s="137" t="s">
        <v>167</v>
      </c>
      <c r="D50" s="155"/>
      <c r="E50" s="135" t="s">
        <v>45</v>
      </c>
      <c r="F50" s="135" t="s">
        <v>2</v>
      </c>
      <c r="G50" s="136" t="s">
        <v>148</v>
      </c>
      <c r="H50" s="138"/>
      <c r="I50" s="156">
        <v>1500000</v>
      </c>
      <c r="J50" s="132"/>
      <c r="K50" s="132"/>
      <c r="L50" s="132"/>
      <c r="M50" s="132"/>
      <c r="N50" s="130" t="s">
        <v>150</v>
      </c>
      <c r="O50" s="130">
        <v>1</v>
      </c>
      <c r="P50" s="145" t="s">
        <v>150</v>
      </c>
      <c r="Q50" s="145" t="s">
        <v>150</v>
      </c>
      <c r="R50" s="145" t="s">
        <v>150</v>
      </c>
      <c r="S50" s="145" t="s">
        <v>150</v>
      </c>
      <c r="T50" s="145" t="s">
        <v>150</v>
      </c>
      <c r="U50" s="145" t="s">
        <v>150</v>
      </c>
      <c r="V50" s="145" t="s">
        <v>150</v>
      </c>
      <c r="W50" s="145" t="s">
        <v>150</v>
      </c>
      <c r="X50" s="132"/>
      <c r="Y50" s="132"/>
    </row>
    <row r="51" spans="2:25" ht="45" customHeight="1">
      <c r="B51" s="130">
        <v>43</v>
      </c>
      <c r="C51" s="137" t="s">
        <v>168</v>
      </c>
      <c r="D51" s="155"/>
      <c r="E51" s="135" t="s">
        <v>45</v>
      </c>
      <c r="F51" s="135" t="s">
        <v>2</v>
      </c>
      <c r="G51" s="136" t="s">
        <v>148</v>
      </c>
      <c r="H51" s="138"/>
      <c r="I51" s="156">
        <v>1500000</v>
      </c>
      <c r="J51" s="132"/>
      <c r="K51" s="132"/>
      <c r="L51" s="132"/>
      <c r="M51" s="132"/>
      <c r="N51" s="130" t="s">
        <v>150</v>
      </c>
      <c r="O51" s="130">
        <v>1</v>
      </c>
      <c r="P51" s="145" t="s">
        <v>150</v>
      </c>
      <c r="Q51" s="145" t="s">
        <v>150</v>
      </c>
      <c r="R51" s="145" t="s">
        <v>150</v>
      </c>
      <c r="S51" s="145" t="s">
        <v>150</v>
      </c>
      <c r="T51" s="145" t="s">
        <v>150</v>
      </c>
      <c r="U51" s="145" t="s">
        <v>150</v>
      </c>
      <c r="V51" s="145" t="s">
        <v>150</v>
      </c>
      <c r="W51" s="145" t="s">
        <v>150</v>
      </c>
      <c r="X51" s="132"/>
      <c r="Y51" s="132"/>
    </row>
    <row r="52" spans="2:25" ht="45" customHeight="1">
      <c r="B52" s="130">
        <v>44</v>
      </c>
      <c r="C52" s="137" t="s">
        <v>169</v>
      </c>
      <c r="D52" s="155"/>
      <c r="E52" s="135" t="s">
        <v>45</v>
      </c>
      <c r="F52" s="135" t="s">
        <v>2</v>
      </c>
      <c r="G52" s="136" t="s">
        <v>148</v>
      </c>
      <c r="H52" s="138"/>
      <c r="I52" s="156">
        <v>1500000</v>
      </c>
      <c r="J52" s="132"/>
      <c r="K52" s="132"/>
      <c r="L52" s="132"/>
      <c r="M52" s="132"/>
      <c r="N52" s="130" t="s">
        <v>150</v>
      </c>
      <c r="O52" s="130">
        <v>1</v>
      </c>
      <c r="P52" s="145" t="s">
        <v>150</v>
      </c>
      <c r="Q52" s="145" t="s">
        <v>150</v>
      </c>
      <c r="R52" s="145" t="s">
        <v>150</v>
      </c>
      <c r="S52" s="145" t="s">
        <v>150</v>
      </c>
      <c r="T52" s="145" t="s">
        <v>150</v>
      </c>
      <c r="U52" s="145" t="s">
        <v>150</v>
      </c>
      <c r="V52" s="145" t="s">
        <v>150</v>
      </c>
      <c r="W52" s="145" t="s">
        <v>150</v>
      </c>
      <c r="X52" s="132"/>
      <c r="Y52" s="132"/>
    </row>
    <row r="53" spans="2:25" ht="45" customHeight="1">
      <c r="B53" s="130">
        <v>45</v>
      </c>
      <c r="C53" s="137" t="s">
        <v>170</v>
      </c>
      <c r="D53" s="155"/>
      <c r="E53" s="135" t="s">
        <v>45</v>
      </c>
      <c r="F53" s="135" t="s">
        <v>2</v>
      </c>
      <c r="G53" s="136" t="s">
        <v>148</v>
      </c>
      <c r="H53" s="138"/>
      <c r="I53" s="156">
        <v>1500000</v>
      </c>
      <c r="J53" s="132"/>
      <c r="K53" s="132"/>
      <c r="L53" s="132"/>
      <c r="M53" s="132"/>
      <c r="N53" s="130" t="s">
        <v>150</v>
      </c>
      <c r="O53" s="130">
        <v>1</v>
      </c>
      <c r="P53" s="145" t="s">
        <v>150</v>
      </c>
      <c r="Q53" s="145" t="s">
        <v>150</v>
      </c>
      <c r="R53" s="145" t="s">
        <v>150</v>
      </c>
      <c r="S53" s="145" t="s">
        <v>150</v>
      </c>
      <c r="T53" s="145" t="s">
        <v>150</v>
      </c>
      <c r="U53" s="145" t="s">
        <v>150</v>
      </c>
      <c r="V53" s="145" t="s">
        <v>150</v>
      </c>
      <c r="W53" s="145" t="s">
        <v>150</v>
      </c>
      <c r="X53" s="132"/>
      <c r="Y53" s="132"/>
    </row>
    <row r="54" spans="2:25" ht="45" customHeight="1">
      <c r="B54" s="130">
        <v>46</v>
      </c>
      <c r="C54" s="137" t="s">
        <v>171</v>
      </c>
      <c r="D54" s="155"/>
      <c r="E54" s="135" t="s">
        <v>45</v>
      </c>
      <c r="F54" s="135" t="s">
        <v>2</v>
      </c>
      <c r="G54" s="136" t="s">
        <v>148</v>
      </c>
      <c r="H54" s="138"/>
      <c r="I54" s="156">
        <v>1500000</v>
      </c>
      <c r="J54" s="132"/>
      <c r="K54" s="132"/>
      <c r="L54" s="132"/>
      <c r="M54" s="132"/>
      <c r="N54" s="130" t="s">
        <v>150</v>
      </c>
      <c r="O54" s="130">
        <v>1</v>
      </c>
      <c r="P54" s="145" t="s">
        <v>150</v>
      </c>
      <c r="Q54" s="145" t="s">
        <v>150</v>
      </c>
      <c r="R54" s="145" t="s">
        <v>150</v>
      </c>
      <c r="S54" s="145" t="s">
        <v>150</v>
      </c>
      <c r="T54" s="145" t="s">
        <v>150</v>
      </c>
      <c r="U54" s="145" t="s">
        <v>150</v>
      </c>
      <c r="V54" s="145" t="s">
        <v>150</v>
      </c>
      <c r="W54" s="145" t="s">
        <v>150</v>
      </c>
      <c r="X54" s="132"/>
      <c r="Y54" s="132"/>
    </row>
    <row r="55" spans="2:25" ht="45" customHeight="1">
      <c r="B55" s="130">
        <v>47</v>
      </c>
      <c r="C55" s="137" t="s">
        <v>172</v>
      </c>
      <c r="D55" s="155"/>
      <c r="E55" s="135" t="s">
        <v>45</v>
      </c>
      <c r="F55" s="135" t="s">
        <v>2</v>
      </c>
      <c r="G55" s="136" t="s">
        <v>148</v>
      </c>
      <c r="H55" s="138"/>
      <c r="I55" s="156">
        <v>1500000</v>
      </c>
      <c r="J55" s="132"/>
      <c r="K55" s="132"/>
      <c r="L55" s="132"/>
      <c r="M55" s="132"/>
      <c r="N55" s="130" t="s">
        <v>150</v>
      </c>
      <c r="O55" s="130">
        <v>1</v>
      </c>
      <c r="P55" s="145" t="s">
        <v>150</v>
      </c>
      <c r="Q55" s="145" t="s">
        <v>150</v>
      </c>
      <c r="R55" s="145" t="s">
        <v>150</v>
      </c>
      <c r="S55" s="145" t="s">
        <v>150</v>
      </c>
      <c r="T55" s="145" t="s">
        <v>150</v>
      </c>
      <c r="U55" s="145" t="s">
        <v>150</v>
      </c>
      <c r="V55" s="145" t="s">
        <v>150</v>
      </c>
      <c r="W55" s="145" t="s">
        <v>150</v>
      </c>
      <c r="X55" s="132"/>
      <c r="Y55" s="132"/>
    </row>
    <row r="56" spans="2:25" ht="45" customHeight="1">
      <c r="B56" s="130">
        <v>48</v>
      </c>
      <c r="C56" s="237" t="s">
        <v>784</v>
      </c>
      <c r="D56" s="155"/>
      <c r="E56" s="135" t="s">
        <v>15</v>
      </c>
      <c r="F56" s="135" t="s">
        <v>2</v>
      </c>
      <c r="G56" s="136" t="s">
        <v>148</v>
      </c>
      <c r="H56" s="138"/>
      <c r="I56" s="252">
        <v>1500000</v>
      </c>
      <c r="J56" s="132"/>
      <c r="K56" s="132"/>
      <c r="L56" s="132"/>
      <c r="M56" s="132"/>
      <c r="N56" s="130">
        <v>1</v>
      </c>
      <c r="O56" s="130" t="s">
        <v>150</v>
      </c>
      <c r="P56" s="130" t="s">
        <v>150</v>
      </c>
      <c r="Q56" s="130" t="s">
        <v>150</v>
      </c>
      <c r="R56" s="130" t="s">
        <v>150</v>
      </c>
      <c r="S56" s="130" t="s">
        <v>150</v>
      </c>
      <c r="T56" s="130" t="s">
        <v>150</v>
      </c>
      <c r="U56" s="130" t="s">
        <v>150</v>
      </c>
      <c r="V56" s="130" t="s">
        <v>150</v>
      </c>
      <c r="W56" s="130" t="s">
        <v>150</v>
      </c>
      <c r="X56" s="132"/>
      <c r="Y56" s="132"/>
    </row>
    <row r="57" spans="2:25" ht="45" customHeight="1">
      <c r="B57" s="130">
        <v>49</v>
      </c>
      <c r="C57" s="237" t="s">
        <v>785</v>
      </c>
      <c r="D57" s="155"/>
      <c r="E57" s="135" t="s">
        <v>15</v>
      </c>
      <c r="F57" s="135" t="s">
        <v>2</v>
      </c>
      <c r="G57" s="136" t="s">
        <v>148</v>
      </c>
      <c r="H57" s="138"/>
      <c r="I57" s="252">
        <v>1500000</v>
      </c>
      <c r="J57" s="132"/>
      <c r="K57" s="132"/>
      <c r="L57" s="132"/>
      <c r="M57" s="132"/>
      <c r="N57" s="130">
        <v>1</v>
      </c>
      <c r="O57" s="130" t="s">
        <v>150</v>
      </c>
      <c r="P57" s="130" t="s">
        <v>150</v>
      </c>
      <c r="Q57" s="130" t="s">
        <v>150</v>
      </c>
      <c r="R57" s="130" t="s">
        <v>150</v>
      </c>
      <c r="S57" s="130" t="s">
        <v>150</v>
      </c>
      <c r="T57" s="130" t="s">
        <v>150</v>
      </c>
      <c r="U57" s="130" t="s">
        <v>150</v>
      </c>
      <c r="V57" s="130" t="s">
        <v>150</v>
      </c>
      <c r="W57" s="130" t="s">
        <v>150</v>
      </c>
      <c r="X57" s="132"/>
      <c r="Y57" s="132"/>
    </row>
    <row r="58" spans="2:25" ht="45" customHeight="1">
      <c r="B58" s="130">
        <v>50</v>
      </c>
      <c r="C58" s="237" t="s">
        <v>786</v>
      </c>
      <c r="D58" s="155"/>
      <c r="E58" s="135" t="s">
        <v>15</v>
      </c>
      <c r="F58" s="135" t="s">
        <v>2</v>
      </c>
      <c r="G58" s="136" t="s">
        <v>148</v>
      </c>
      <c r="H58" s="138"/>
      <c r="I58" s="252">
        <v>1500000</v>
      </c>
      <c r="J58" s="132"/>
      <c r="K58" s="132"/>
      <c r="L58" s="132"/>
      <c r="M58" s="132"/>
      <c r="N58" s="130">
        <v>1</v>
      </c>
      <c r="O58" s="130" t="s">
        <v>150</v>
      </c>
      <c r="P58" s="130" t="s">
        <v>150</v>
      </c>
      <c r="Q58" s="130" t="s">
        <v>150</v>
      </c>
      <c r="R58" s="130" t="s">
        <v>150</v>
      </c>
      <c r="S58" s="130" t="s">
        <v>150</v>
      </c>
      <c r="T58" s="130" t="s">
        <v>150</v>
      </c>
      <c r="U58" s="130" t="s">
        <v>150</v>
      </c>
      <c r="V58" s="130" t="s">
        <v>150</v>
      </c>
      <c r="W58" s="130" t="s">
        <v>150</v>
      </c>
      <c r="X58" s="132"/>
      <c r="Y58" s="132"/>
    </row>
    <row r="59" spans="2:25" ht="45" customHeight="1">
      <c r="B59" s="130">
        <v>51</v>
      </c>
      <c r="C59" s="237" t="s">
        <v>787</v>
      </c>
      <c r="D59" s="155"/>
      <c r="E59" s="135" t="s">
        <v>45</v>
      </c>
      <c r="F59" s="135" t="s">
        <v>2</v>
      </c>
      <c r="G59" s="136" t="s">
        <v>148</v>
      </c>
      <c r="H59" s="138"/>
      <c r="I59" s="252">
        <v>1500000</v>
      </c>
      <c r="J59" s="132"/>
      <c r="K59" s="132"/>
      <c r="L59" s="132"/>
      <c r="M59" s="132"/>
      <c r="N59" s="130" t="s">
        <v>150</v>
      </c>
      <c r="O59" s="130">
        <v>1</v>
      </c>
      <c r="P59" s="130" t="s">
        <v>150</v>
      </c>
      <c r="Q59" s="130" t="s">
        <v>150</v>
      </c>
      <c r="R59" s="130" t="s">
        <v>150</v>
      </c>
      <c r="S59" s="130" t="s">
        <v>150</v>
      </c>
      <c r="T59" s="130" t="s">
        <v>150</v>
      </c>
      <c r="U59" s="130" t="s">
        <v>150</v>
      </c>
      <c r="V59" s="130" t="s">
        <v>150</v>
      </c>
      <c r="W59" s="130" t="s">
        <v>150</v>
      </c>
      <c r="X59" s="132"/>
      <c r="Y59" s="132"/>
    </row>
    <row r="60" spans="2:25" ht="45" customHeight="1">
      <c r="B60" s="130">
        <v>52</v>
      </c>
      <c r="C60" s="237" t="s">
        <v>788</v>
      </c>
      <c r="D60" s="155"/>
      <c r="E60" s="135" t="s">
        <v>45</v>
      </c>
      <c r="F60" s="135" t="s">
        <v>2</v>
      </c>
      <c r="G60" s="136" t="s">
        <v>148</v>
      </c>
      <c r="H60" s="138"/>
      <c r="I60" s="252">
        <v>1500000</v>
      </c>
      <c r="J60" s="132"/>
      <c r="K60" s="132"/>
      <c r="L60" s="132"/>
      <c r="M60" s="132"/>
      <c r="N60" s="130">
        <v>1</v>
      </c>
      <c r="O60" s="130" t="s">
        <v>150</v>
      </c>
      <c r="P60" s="130" t="s">
        <v>150</v>
      </c>
      <c r="Q60" s="130" t="s">
        <v>150</v>
      </c>
      <c r="R60" s="130" t="s">
        <v>150</v>
      </c>
      <c r="S60" s="130" t="s">
        <v>150</v>
      </c>
      <c r="T60" s="130" t="s">
        <v>150</v>
      </c>
      <c r="U60" s="130" t="s">
        <v>150</v>
      </c>
      <c r="V60" s="130" t="s">
        <v>150</v>
      </c>
      <c r="W60" s="130" t="s">
        <v>150</v>
      </c>
      <c r="X60" s="132"/>
      <c r="Y60" s="132"/>
    </row>
    <row r="61" spans="2:25" ht="45" customHeight="1">
      <c r="B61" s="130">
        <v>53</v>
      </c>
      <c r="C61" s="237" t="s">
        <v>789</v>
      </c>
      <c r="D61" s="155"/>
      <c r="E61" s="135" t="s">
        <v>45</v>
      </c>
      <c r="F61" s="135" t="s">
        <v>2</v>
      </c>
      <c r="G61" s="136" t="s">
        <v>148</v>
      </c>
      <c r="H61" s="138"/>
      <c r="I61" s="252">
        <v>1500000</v>
      </c>
      <c r="J61" s="132"/>
      <c r="K61" s="132"/>
      <c r="L61" s="132"/>
      <c r="M61" s="132"/>
      <c r="N61" s="130">
        <v>1</v>
      </c>
      <c r="O61" s="130" t="s">
        <v>150</v>
      </c>
      <c r="P61" s="130" t="s">
        <v>150</v>
      </c>
      <c r="Q61" s="130" t="s">
        <v>150</v>
      </c>
      <c r="R61" s="130" t="s">
        <v>150</v>
      </c>
      <c r="S61" s="130" t="s">
        <v>150</v>
      </c>
      <c r="T61" s="130" t="s">
        <v>150</v>
      </c>
      <c r="U61" s="130" t="s">
        <v>150</v>
      </c>
      <c r="V61" s="130" t="s">
        <v>150</v>
      </c>
      <c r="W61" s="130" t="s">
        <v>150</v>
      </c>
      <c r="X61" s="132"/>
      <c r="Y61" s="132"/>
    </row>
    <row r="62" spans="2:25" ht="45" customHeight="1">
      <c r="B62" s="130">
        <v>54</v>
      </c>
      <c r="C62" s="237" t="s">
        <v>790</v>
      </c>
      <c r="D62" s="155"/>
      <c r="E62" s="135" t="s">
        <v>45</v>
      </c>
      <c r="F62" s="135" t="s">
        <v>2</v>
      </c>
      <c r="G62" s="136" t="s">
        <v>148</v>
      </c>
      <c r="H62" s="138"/>
      <c r="I62" s="252">
        <v>1500000</v>
      </c>
      <c r="J62" s="132"/>
      <c r="K62" s="132"/>
      <c r="L62" s="132"/>
      <c r="M62" s="132"/>
      <c r="N62" s="130" t="s">
        <v>150</v>
      </c>
      <c r="O62" s="130">
        <v>1</v>
      </c>
      <c r="P62" s="130" t="s">
        <v>150</v>
      </c>
      <c r="Q62" s="130" t="s">
        <v>150</v>
      </c>
      <c r="R62" s="130" t="s">
        <v>150</v>
      </c>
      <c r="S62" s="130" t="s">
        <v>150</v>
      </c>
      <c r="T62" s="130" t="s">
        <v>150</v>
      </c>
      <c r="U62" s="130" t="s">
        <v>150</v>
      </c>
      <c r="V62" s="130" t="s">
        <v>150</v>
      </c>
      <c r="W62" s="130" t="s">
        <v>150</v>
      </c>
      <c r="X62" s="132"/>
      <c r="Y62" s="132"/>
    </row>
    <row r="63" spans="2:25" ht="45" customHeight="1">
      <c r="B63" s="130">
        <v>55</v>
      </c>
      <c r="C63" s="237" t="s">
        <v>791</v>
      </c>
      <c r="D63" s="155"/>
      <c r="E63" s="135" t="s">
        <v>45</v>
      </c>
      <c r="F63" s="135" t="s">
        <v>2</v>
      </c>
      <c r="G63" s="136" t="s">
        <v>148</v>
      </c>
      <c r="H63" s="138"/>
      <c r="I63" s="252">
        <v>1500000</v>
      </c>
      <c r="J63" s="132"/>
      <c r="K63" s="132"/>
      <c r="L63" s="132"/>
      <c r="M63" s="132"/>
      <c r="N63" s="130" t="s">
        <v>150</v>
      </c>
      <c r="O63" s="130">
        <v>1</v>
      </c>
      <c r="P63" s="130" t="s">
        <v>150</v>
      </c>
      <c r="Q63" s="130" t="s">
        <v>150</v>
      </c>
      <c r="R63" s="130" t="s">
        <v>150</v>
      </c>
      <c r="S63" s="130" t="s">
        <v>150</v>
      </c>
      <c r="T63" s="130" t="s">
        <v>150</v>
      </c>
      <c r="U63" s="130" t="s">
        <v>150</v>
      </c>
      <c r="V63" s="130" t="s">
        <v>150</v>
      </c>
      <c r="W63" s="130" t="s">
        <v>150</v>
      </c>
      <c r="X63" s="132"/>
      <c r="Y63" s="132"/>
    </row>
    <row r="64" spans="2:25" ht="45" customHeight="1">
      <c r="B64" s="130">
        <v>56</v>
      </c>
      <c r="C64" s="237" t="s">
        <v>792</v>
      </c>
      <c r="D64" s="155"/>
      <c r="E64" s="135" t="s">
        <v>45</v>
      </c>
      <c r="F64" s="135" t="s">
        <v>2</v>
      </c>
      <c r="G64" s="136" t="s">
        <v>148</v>
      </c>
      <c r="H64" s="138"/>
      <c r="I64" s="252">
        <v>1500000</v>
      </c>
      <c r="J64" s="132"/>
      <c r="K64" s="132"/>
      <c r="L64" s="132"/>
      <c r="M64" s="132"/>
      <c r="N64" s="130">
        <v>1</v>
      </c>
      <c r="O64" s="130" t="s">
        <v>150</v>
      </c>
      <c r="P64" s="130" t="s">
        <v>150</v>
      </c>
      <c r="Q64" s="130" t="s">
        <v>150</v>
      </c>
      <c r="R64" s="130" t="s">
        <v>150</v>
      </c>
      <c r="S64" s="130" t="s">
        <v>150</v>
      </c>
      <c r="T64" s="130" t="s">
        <v>150</v>
      </c>
      <c r="U64" s="130" t="s">
        <v>150</v>
      </c>
      <c r="V64" s="130" t="s">
        <v>150</v>
      </c>
      <c r="W64" s="130" t="s">
        <v>150</v>
      </c>
      <c r="X64" s="132"/>
      <c r="Y64" s="132"/>
    </row>
    <row r="65" spans="2:25" ht="45" customHeight="1">
      <c r="B65" s="130">
        <v>57</v>
      </c>
      <c r="C65" s="237" t="s">
        <v>793</v>
      </c>
      <c r="D65" s="155"/>
      <c r="E65" s="135" t="s">
        <v>45</v>
      </c>
      <c r="F65" s="135" t="s">
        <v>2</v>
      </c>
      <c r="G65" s="136" t="s">
        <v>148</v>
      </c>
      <c r="H65" s="138"/>
      <c r="I65" s="252">
        <v>1500000</v>
      </c>
      <c r="J65" s="132"/>
      <c r="K65" s="132"/>
      <c r="L65" s="132"/>
      <c r="M65" s="132"/>
      <c r="N65" s="130" t="s">
        <v>150</v>
      </c>
      <c r="O65" s="130">
        <v>1</v>
      </c>
      <c r="P65" s="130" t="s">
        <v>150</v>
      </c>
      <c r="Q65" s="130" t="s">
        <v>150</v>
      </c>
      <c r="R65" s="130" t="s">
        <v>150</v>
      </c>
      <c r="S65" s="130" t="s">
        <v>150</v>
      </c>
      <c r="T65" s="130" t="s">
        <v>150</v>
      </c>
      <c r="U65" s="130" t="s">
        <v>150</v>
      </c>
      <c r="V65" s="130" t="s">
        <v>150</v>
      </c>
      <c r="W65" s="130" t="s">
        <v>150</v>
      </c>
      <c r="X65" s="132"/>
      <c r="Y65" s="132"/>
    </row>
    <row r="66" spans="2:25" ht="45" customHeight="1">
      <c r="B66" s="130">
        <v>58</v>
      </c>
      <c r="C66" s="237" t="s">
        <v>794</v>
      </c>
      <c r="D66" s="155"/>
      <c r="E66" s="135" t="s">
        <v>45</v>
      </c>
      <c r="F66" s="135" t="s">
        <v>2</v>
      </c>
      <c r="G66" s="136" t="s">
        <v>148</v>
      </c>
      <c r="H66" s="138"/>
      <c r="I66" s="252">
        <v>1500000</v>
      </c>
      <c r="J66" s="132"/>
      <c r="K66" s="132"/>
      <c r="L66" s="132"/>
      <c r="M66" s="132"/>
      <c r="N66" s="130" t="s">
        <v>150</v>
      </c>
      <c r="O66" s="130">
        <v>1</v>
      </c>
      <c r="P66" s="130" t="s">
        <v>150</v>
      </c>
      <c r="Q66" s="130" t="s">
        <v>150</v>
      </c>
      <c r="R66" s="130" t="s">
        <v>150</v>
      </c>
      <c r="S66" s="130" t="s">
        <v>150</v>
      </c>
      <c r="T66" s="130" t="s">
        <v>150</v>
      </c>
      <c r="U66" s="130" t="s">
        <v>150</v>
      </c>
      <c r="V66" s="130" t="s">
        <v>150</v>
      </c>
      <c r="W66" s="130" t="s">
        <v>150</v>
      </c>
      <c r="X66" s="132"/>
      <c r="Y66" s="132"/>
    </row>
    <row r="67" spans="2:25" ht="45" customHeight="1">
      <c r="B67" s="130">
        <v>59</v>
      </c>
      <c r="C67" s="237" t="s">
        <v>795</v>
      </c>
      <c r="D67" s="155"/>
      <c r="E67" s="135" t="s">
        <v>45</v>
      </c>
      <c r="F67" s="135" t="s">
        <v>2</v>
      </c>
      <c r="G67" s="136" t="s">
        <v>148</v>
      </c>
      <c r="H67" s="138"/>
      <c r="I67" s="252">
        <v>1500000</v>
      </c>
      <c r="J67" s="132"/>
      <c r="K67" s="132"/>
      <c r="L67" s="132"/>
      <c r="M67" s="132"/>
      <c r="N67" s="130">
        <v>1</v>
      </c>
      <c r="O67" s="130" t="s">
        <v>150</v>
      </c>
      <c r="P67" s="130" t="s">
        <v>150</v>
      </c>
      <c r="Q67" s="130" t="s">
        <v>150</v>
      </c>
      <c r="R67" s="130" t="s">
        <v>150</v>
      </c>
      <c r="S67" s="130" t="s">
        <v>150</v>
      </c>
      <c r="T67" s="130" t="s">
        <v>150</v>
      </c>
      <c r="U67" s="130" t="s">
        <v>150</v>
      </c>
      <c r="V67" s="130" t="s">
        <v>150</v>
      </c>
      <c r="W67" s="130" t="s">
        <v>150</v>
      </c>
      <c r="X67" s="132"/>
      <c r="Y67" s="132"/>
    </row>
    <row r="68" spans="2:25" ht="45" customHeight="1">
      <c r="B68" s="130">
        <v>60</v>
      </c>
      <c r="C68" s="237" t="s">
        <v>796</v>
      </c>
      <c r="D68" s="155"/>
      <c r="E68" s="135" t="s">
        <v>45</v>
      </c>
      <c r="F68" s="135" t="s">
        <v>2</v>
      </c>
      <c r="G68" s="136" t="s">
        <v>148</v>
      </c>
      <c r="H68" s="138"/>
      <c r="I68" s="252">
        <v>1500000</v>
      </c>
      <c r="J68" s="132"/>
      <c r="K68" s="132"/>
      <c r="L68" s="132"/>
      <c r="M68" s="132"/>
      <c r="N68" s="130" t="s">
        <v>150</v>
      </c>
      <c r="O68" s="130">
        <v>1</v>
      </c>
      <c r="P68" s="130" t="s">
        <v>150</v>
      </c>
      <c r="Q68" s="130" t="s">
        <v>150</v>
      </c>
      <c r="R68" s="130" t="s">
        <v>150</v>
      </c>
      <c r="S68" s="130" t="s">
        <v>150</v>
      </c>
      <c r="T68" s="130" t="s">
        <v>150</v>
      </c>
      <c r="U68" s="130" t="s">
        <v>150</v>
      </c>
      <c r="V68" s="130" t="s">
        <v>150</v>
      </c>
      <c r="W68" s="130" t="s">
        <v>150</v>
      </c>
      <c r="X68" s="132"/>
      <c r="Y68" s="132"/>
    </row>
    <row r="69" spans="2:25" ht="45" customHeight="1">
      <c r="B69" s="130">
        <v>61</v>
      </c>
      <c r="C69" s="237" t="s">
        <v>797</v>
      </c>
      <c r="D69" s="155"/>
      <c r="E69" s="135" t="s">
        <v>45</v>
      </c>
      <c r="F69" s="135" t="s">
        <v>2</v>
      </c>
      <c r="G69" s="136" t="s">
        <v>148</v>
      </c>
      <c r="H69" s="138"/>
      <c r="I69" s="252">
        <v>1500000</v>
      </c>
      <c r="J69" s="132"/>
      <c r="K69" s="132"/>
      <c r="L69" s="132"/>
      <c r="M69" s="132"/>
      <c r="N69" s="130">
        <v>1</v>
      </c>
      <c r="O69" s="130" t="s">
        <v>150</v>
      </c>
      <c r="P69" s="130" t="s">
        <v>150</v>
      </c>
      <c r="Q69" s="130" t="s">
        <v>150</v>
      </c>
      <c r="R69" s="130" t="s">
        <v>150</v>
      </c>
      <c r="S69" s="130" t="s">
        <v>150</v>
      </c>
      <c r="T69" s="130" t="s">
        <v>150</v>
      </c>
      <c r="U69" s="130" t="s">
        <v>150</v>
      </c>
      <c r="V69" s="130" t="s">
        <v>150</v>
      </c>
      <c r="W69" s="130" t="s">
        <v>150</v>
      </c>
      <c r="X69" s="132"/>
      <c r="Y69" s="132"/>
    </row>
    <row r="70" spans="2:25" ht="45" customHeight="1">
      <c r="B70" s="130">
        <v>62</v>
      </c>
      <c r="C70" s="237" t="s">
        <v>798</v>
      </c>
      <c r="D70" s="155"/>
      <c r="E70" s="135" t="s">
        <v>45</v>
      </c>
      <c r="F70" s="135" t="s">
        <v>2</v>
      </c>
      <c r="G70" s="136" t="s">
        <v>148</v>
      </c>
      <c r="H70" s="138"/>
      <c r="I70" s="252">
        <v>1500000</v>
      </c>
      <c r="J70" s="132"/>
      <c r="K70" s="132"/>
      <c r="L70" s="132"/>
      <c r="M70" s="132"/>
      <c r="N70" s="130" t="s">
        <v>150</v>
      </c>
      <c r="O70" s="130">
        <v>1</v>
      </c>
      <c r="P70" s="130" t="s">
        <v>150</v>
      </c>
      <c r="Q70" s="130" t="s">
        <v>150</v>
      </c>
      <c r="R70" s="130" t="s">
        <v>150</v>
      </c>
      <c r="S70" s="130" t="s">
        <v>150</v>
      </c>
      <c r="T70" s="130" t="s">
        <v>150</v>
      </c>
      <c r="U70" s="130" t="s">
        <v>150</v>
      </c>
      <c r="V70" s="130" t="s">
        <v>150</v>
      </c>
      <c r="W70" s="130" t="s">
        <v>150</v>
      </c>
      <c r="X70" s="132"/>
      <c r="Y70" s="132"/>
    </row>
    <row r="71" spans="2:25" ht="45" customHeight="1">
      <c r="B71" s="130">
        <v>63</v>
      </c>
      <c r="C71" s="237" t="s">
        <v>799</v>
      </c>
      <c r="D71" s="155"/>
      <c r="E71" s="135" t="s">
        <v>45</v>
      </c>
      <c r="F71" s="135" t="s">
        <v>2</v>
      </c>
      <c r="G71" s="136" t="s">
        <v>148</v>
      </c>
      <c r="H71" s="138"/>
      <c r="I71" s="252">
        <v>1500000</v>
      </c>
      <c r="J71" s="132"/>
      <c r="K71" s="132"/>
      <c r="L71" s="132"/>
      <c r="M71" s="132"/>
      <c r="N71" s="130">
        <v>1</v>
      </c>
      <c r="O71" s="130" t="s">
        <v>150</v>
      </c>
      <c r="P71" s="130" t="s">
        <v>150</v>
      </c>
      <c r="Q71" s="130" t="s">
        <v>150</v>
      </c>
      <c r="R71" s="130" t="s">
        <v>150</v>
      </c>
      <c r="S71" s="130" t="s">
        <v>150</v>
      </c>
      <c r="T71" s="130" t="s">
        <v>150</v>
      </c>
      <c r="U71" s="130" t="s">
        <v>150</v>
      </c>
      <c r="V71" s="130" t="s">
        <v>150</v>
      </c>
      <c r="W71" s="130" t="s">
        <v>150</v>
      </c>
      <c r="X71" s="132"/>
      <c r="Y71" s="132"/>
    </row>
    <row r="72" spans="2:25" ht="45" customHeight="1">
      <c r="B72" s="130">
        <v>64</v>
      </c>
      <c r="C72" s="237" t="s">
        <v>800</v>
      </c>
      <c r="D72" s="155"/>
      <c r="E72" s="135" t="s">
        <v>45</v>
      </c>
      <c r="F72" s="135" t="s">
        <v>2</v>
      </c>
      <c r="G72" s="136" t="s">
        <v>148</v>
      </c>
      <c r="H72" s="138"/>
      <c r="I72" s="252">
        <v>1500000</v>
      </c>
      <c r="J72" s="132"/>
      <c r="K72" s="132"/>
      <c r="L72" s="132"/>
      <c r="M72" s="132"/>
      <c r="N72" s="130" t="s">
        <v>150</v>
      </c>
      <c r="O72" s="130">
        <v>1</v>
      </c>
      <c r="P72" s="130" t="s">
        <v>150</v>
      </c>
      <c r="Q72" s="130" t="s">
        <v>150</v>
      </c>
      <c r="R72" s="130" t="s">
        <v>150</v>
      </c>
      <c r="S72" s="130" t="s">
        <v>150</v>
      </c>
      <c r="T72" s="130" t="s">
        <v>150</v>
      </c>
      <c r="U72" s="130" t="s">
        <v>150</v>
      </c>
      <c r="V72" s="130" t="s">
        <v>150</v>
      </c>
      <c r="W72" s="130" t="s">
        <v>150</v>
      </c>
      <c r="X72" s="132"/>
      <c r="Y72" s="132"/>
    </row>
    <row r="73" spans="2:25" ht="45" customHeight="1">
      <c r="B73" s="130">
        <v>65</v>
      </c>
      <c r="C73" s="237" t="s">
        <v>801</v>
      </c>
      <c r="D73" s="155"/>
      <c r="E73" s="135" t="s">
        <v>45</v>
      </c>
      <c r="F73" s="135" t="s">
        <v>2</v>
      </c>
      <c r="G73" s="136" t="s">
        <v>148</v>
      </c>
      <c r="H73" s="138"/>
      <c r="I73" s="252">
        <v>1500000</v>
      </c>
      <c r="J73" s="132"/>
      <c r="K73" s="132"/>
      <c r="L73" s="132"/>
      <c r="M73" s="132"/>
      <c r="N73" s="130">
        <v>1</v>
      </c>
      <c r="O73" s="130" t="s">
        <v>150</v>
      </c>
      <c r="P73" s="130" t="s">
        <v>150</v>
      </c>
      <c r="Q73" s="130" t="s">
        <v>150</v>
      </c>
      <c r="R73" s="130" t="s">
        <v>150</v>
      </c>
      <c r="S73" s="130" t="s">
        <v>150</v>
      </c>
      <c r="T73" s="130" t="s">
        <v>150</v>
      </c>
      <c r="U73" s="130" t="s">
        <v>150</v>
      </c>
      <c r="V73" s="130" t="s">
        <v>150</v>
      </c>
      <c r="W73" s="130" t="s">
        <v>150</v>
      </c>
      <c r="X73" s="132"/>
      <c r="Y73" s="132"/>
    </row>
    <row r="74" spans="2:25" ht="45" customHeight="1">
      <c r="B74" s="130">
        <v>66</v>
      </c>
      <c r="C74" s="237" t="s">
        <v>802</v>
      </c>
      <c r="D74" s="155"/>
      <c r="E74" s="135" t="s">
        <v>45</v>
      </c>
      <c r="F74" s="135" t="s">
        <v>2</v>
      </c>
      <c r="G74" s="136" t="s">
        <v>148</v>
      </c>
      <c r="H74" s="138"/>
      <c r="I74" s="252">
        <v>1500000</v>
      </c>
      <c r="J74" s="132"/>
      <c r="K74" s="132"/>
      <c r="L74" s="132"/>
      <c r="M74" s="132"/>
      <c r="N74" s="130" t="s">
        <v>150</v>
      </c>
      <c r="O74" s="130">
        <v>1</v>
      </c>
      <c r="P74" s="130" t="s">
        <v>150</v>
      </c>
      <c r="Q74" s="130" t="s">
        <v>150</v>
      </c>
      <c r="R74" s="130" t="s">
        <v>150</v>
      </c>
      <c r="S74" s="130" t="s">
        <v>150</v>
      </c>
      <c r="T74" s="130" t="s">
        <v>150</v>
      </c>
      <c r="U74" s="130" t="s">
        <v>150</v>
      </c>
      <c r="V74" s="130" t="s">
        <v>150</v>
      </c>
      <c r="W74" s="130" t="s">
        <v>150</v>
      </c>
      <c r="X74" s="132"/>
      <c r="Y74" s="132"/>
    </row>
    <row r="75" spans="2:25" ht="45" customHeight="1">
      <c r="B75" s="130">
        <v>67</v>
      </c>
      <c r="C75" s="237" t="s">
        <v>803</v>
      </c>
      <c r="D75" s="155"/>
      <c r="E75" s="135" t="s">
        <v>45</v>
      </c>
      <c r="F75" s="135" t="s">
        <v>2</v>
      </c>
      <c r="G75" s="136" t="s">
        <v>148</v>
      </c>
      <c r="H75" s="138"/>
      <c r="I75" s="252">
        <v>1500000</v>
      </c>
      <c r="J75" s="132"/>
      <c r="K75" s="132"/>
      <c r="L75" s="132"/>
      <c r="M75" s="132"/>
      <c r="N75" s="130">
        <v>1</v>
      </c>
      <c r="O75" s="130" t="s">
        <v>150</v>
      </c>
      <c r="P75" s="130" t="s">
        <v>150</v>
      </c>
      <c r="Q75" s="130" t="s">
        <v>150</v>
      </c>
      <c r="R75" s="130" t="s">
        <v>150</v>
      </c>
      <c r="S75" s="130" t="s">
        <v>150</v>
      </c>
      <c r="T75" s="130" t="s">
        <v>150</v>
      </c>
      <c r="U75" s="130" t="s">
        <v>150</v>
      </c>
      <c r="V75" s="130" t="s">
        <v>150</v>
      </c>
      <c r="W75" s="130" t="s">
        <v>150</v>
      </c>
      <c r="X75" s="132"/>
      <c r="Y75" s="132"/>
    </row>
    <row r="76" spans="2:25">
      <c r="B76" s="700" t="s">
        <v>87</v>
      </c>
      <c r="C76" s="700"/>
      <c r="D76" s="111"/>
      <c r="E76" s="130"/>
      <c r="F76" s="130"/>
      <c r="G76" s="145"/>
      <c r="H76" s="110"/>
      <c r="I76" s="144">
        <f>SUM(I9:I75)</f>
        <v>84100000</v>
      </c>
      <c r="J76" s="110"/>
      <c r="K76" s="110"/>
      <c r="L76" s="146">
        <f>SUM(L9:L75)</f>
        <v>0</v>
      </c>
      <c r="M76" s="110"/>
      <c r="N76" s="131">
        <f>SUM(N9:N75)</f>
        <v>34</v>
      </c>
      <c r="O76" s="131">
        <f t="shared" ref="O76:X76" si="0">SUM(O9:O75)</f>
        <v>33</v>
      </c>
      <c r="P76" s="131">
        <f t="shared" si="0"/>
        <v>0</v>
      </c>
      <c r="Q76" s="131">
        <f t="shared" si="0"/>
        <v>0</v>
      </c>
      <c r="R76" s="131">
        <f t="shared" si="0"/>
        <v>0</v>
      </c>
      <c r="S76" s="131">
        <f t="shared" si="0"/>
        <v>0</v>
      </c>
      <c r="T76" s="131">
        <f t="shared" si="0"/>
        <v>0</v>
      </c>
      <c r="U76" s="131">
        <f t="shared" si="0"/>
        <v>0</v>
      </c>
      <c r="V76" s="131">
        <f t="shared" si="0"/>
        <v>0</v>
      </c>
      <c r="W76" s="131">
        <f t="shared" si="0"/>
        <v>0</v>
      </c>
      <c r="X76" s="147">
        <f t="shared" si="0"/>
        <v>0</v>
      </c>
      <c r="Y76" s="110"/>
    </row>
    <row r="77" spans="2:25">
      <c r="B77" s="112"/>
      <c r="C77" s="113"/>
      <c r="D77" s="112"/>
      <c r="E77" s="141"/>
      <c r="F77" s="141"/>
      <c r="G77" s="151"/>
      <c r="H77" s="113"/>
      <c r="I77" s="113"/>
      <c r="J77" s="113"/>
      <c r="K77" s="113"/>
      <c r="L77" s="113"/>
      <c r="M77" s="113"/>
      <c r="N77" s="113">
        <f>SUM(N76:W76)</f>
        <v>67</v>
      </c>
      <c r="O77" s="113"/>
      <c r="P77" s="113"/>
      <c r="Q77" s="113"/>
      <c r="R77" s="113"/>
      <c r="S77" s="113"/>
      <c r="T77" s="113"/>
      <c r="U77" s="113"/>
      <c r="V77" s="113"/>
      <c r="W77" s="113"/>
      <c r="X77" s="113"/>
    </row>
    <row r="78" spans="2:25">
      <c r="B78" s="701" t="s">
        <v>88</v>
      </c>
      <c r="C78" s="701"/>
      <c r="D78" s="112"/>
      <c r="E78" s="702" t="s">
        <v>89</v>
      </c>
      <c r="F78" s="702"/>
      <c r="G78" s="702"/>
      <c r="H78" s="702"/>
      <c r="I78" s="702"/>
      <c r="J78" s="113"/>
      <c r="K78" s="113"/>
      <c r="M78" s="113"/>
      <c r="N78" s="113"/>
      <c r="O78" s="113"/>
      <c r="P78" s="113"/>
      <c r="Q78" s="113"/>
      <c r="R78" s="113"/>
      <c r="S78" s="113"/>
      <c r="T78" s="113"/>
    </row>
    <row r="79" spans="2:25">
      <c r="B79" s="677" t="s">
        <v>90</v>
      </c>
      <c r="C79" s="678"/>
      <c r="D79" s="679"/>
      <c r="E79" s="703" t="s">
        <v>91</v>
      </c>
      <c r="F79" s="704"/>
      <c r="G79" s="704"/>
      <c r="H79" s="704"/>
      <c r="I79" s="704"/>
      <c r="J79" s="115"/>
      <c r="K79" s="116"/>
      <c r="L79" s="116"/>
      <c r="M79" s="115"/>
      <c r="N79" s="115"/>
      <c r="O79" s="117"/>
      <c r="P79" s="118"/>
      <c r="Q79" s="118"/>
      <c r="R79" s="118"/>
      <c r="S79" s="119"/>
      <c r="T79" s="119"/>
      <c r="U79" s="120"/>
      <c r="V79" s="120"/>
    </row>
    <row r="80" spans="2:25">
      <c r="B80" s="677" t="s">
        <v>92</v>
      </c>
      <c r="C80" s="678"/>
      <c r="D80" s="679"/>
      <c r="E80" s="690" t="s">
        <v>93</v>
      </c>
      <c r="F80" s="691"/>
      <c r="G80" s="691"/>
      <c r="H80" s="691"/>
      <c r="I80" s="691"/>
      <c r="J80" s="691"/>
      <c r="K80" s="691"/>
      <c r="L80" s="691"/>
      <c r="M80" s="691"/>
      <c r="N80" s="691"/>
      <c r="O80" s="692"/>
      <c r="P80" s="121"/>
      <c r="Q80" s="121"/>
      <c r="R80" s="121"/>
      <c r="S80" s="121"/>
      <c r="T80" s="121"/>
      <c r="U80" s="121"/>
      <c r="V80" s="121"/>
    </row>
    <row r="81" spans="2:22">
      <c r="B81" s="677" t="s">
        <v>94</v>
      </c>
      <c r="C81" s="678"/>
      <c r="D81" s="679"/>
      <c r="E81" s="142" t="s">
        <v>149</v>
      </c>
      <c r="F81" s="229"/>
      <c r="G81" s="152"/>
      <c r="H81" s="122"/>
      <c r="I81" s="123"/>
      <c r="J81" s="118"/>
      <c r="K81" s="124"/>
      <c r="L81" s="124"/>
      <c r="M81" s="118"/>
      <c r="N81" s="118"/>
      <c r="O81" s="125"/>
      <c r="P81" s="118"/>
      <c r="Q81" s="118"/>
      <c r="R81" s="118"/>
      <c r="S81" s="119"/>
      <c r="T81" s="119"/>
      <c r="U81" s="120"/>
      <c r="V81" s="120"/>
    </row>
    <row r="82" spans="2:22">
      <c r="B82" s="677" t="s">
        <v>95</v>
      </c>
      <c r="C82" s="678"/>
      <c r="D82" s="679"/>
      <c r="E82" s="680" t="s">
        <v>96</v>
      </c>
      <c r="F82" s="681"/>
      <c r="G82" s="681"/>
      <c r="H82" s="681"/>
      <c r="I82" s="681"/>
      <c r="J82" s="681"/>
      <c r="K82" s="681"/>
      <c r="L82" s="681"/>
      <c r="M82" s="681"/>
      <c r="N82" s="681"/>
      <c r="O82" s="125"/>
      <c r="P82" s="118"/>
      <c r="Q82" s="118"/>
      <c r="R82" s="118"/>
      <c r="S82" s="119"/>
      <c r="T82" s="119"/>
      <c r="U82" s="120"/>
      <c r="V82" s="120"/>
    </row>
    <row r="83" spans="2:22">
      <c r="B83" s="677" t="s">
        <v>97</v>
      </c>
      <c r="C83" s="678"/>
      <c r="D83" s="679"/>
      <c r="E83" s="680" t="s">
        <v>98</v>
      </c>
      <c r="F83" s="681"/>
      <c r="G83" s="681"/>
      <c r="H83" s="681"/>
      <c r="I83" s="681"/>
      <c r="J83" s="681"/>
      <c r="K83" s="681"/>
      <c r="L83" s="681"/>
      <c r="M83" s="681"/>
      <c r="N83" s="681"/>
      <c r="O83" s="125"/>
      <c r="P83" s="118"/>
      <c r="Q83" s="118"/>
      <c r="R83" s="118"/>
      <c r="S83" s="119"/>
      <c r="T83" s="119"/>
      <c r="U83" s="120"/>
      <c r="V83" s="120"/>
    </row>
    <row r="84" spans="2:22">
      <c r="B84" s="677" t="s">
        <v>99</v>
      </c>
      <c r="C84" s="678"/>
      <c r="D84" s="679"/>
      <c r="E84" s="680" t="s">
        <v>100</v>
      </c>
      <c r="F84" s="681"/>
      <c r="G84" s="681"/>
      <c r="H84" s="681"/>
      <c r="I84" s="681"/>
      <c r="J84" s="681"/>
      <c r="K84" s="681"/>
      <c r="L84" s="681"/>
      <c r="M84" s="681"/>
      <c r="N84" s="681"/>
      <c r="O84" s="125"/>
      <c r="P84" s="118"/>
      <c r="Q84" s="118"/>
      <c r="R84" s="118"/>
      <c r="S84" s="119"/>
      <c r="T84" s="119"/>
      <c r="U84" s="120"/>
      <c r="V84" s="120"/>
    </row>
    <row r="85" spans="2:22">
      <c r="B85" s="684" t="s">
        <v>101</v>
      </c>
      <c r="C85" s="685"/>
      <c r="D85" s="686"/>
      <c r="E85" s="680" t="s">
        <v>102</v>
      </c>
      <c r="F85" s="681"/>
      <c r="G85" s="681"/>
      <c r="H85" s="681"/>
      <c r="I85" s="681"/>
      <c r="J85" s="681"/>
      <c r="K85" s="681"/>
      <c r="L85" s="681"/>
      <c r="M85" s="681"/>
      <c r="N85" s="681"/>
      <c r="O85" s="125"/>
      <c r="P85" s="118"/>
      <c r="Q85" s="118"/>
      <c r="R85" s="118"/>
      <c r="S85" s="119"/>
      <c r="T85" s="119"/>
      <c r="U85" s="120"/>
      <c r="V85" s="120"/>
    </row>
    <row r="86" spans="2:22">
      <c r="B86" s="677" t="s">
        <v>103</v>
      </c>
      <c r="C86" s="678"/>
      <c r="D86" s="679"/>
      <c r="E86" s="687" t="s">
        <v>104</v>
      </c>
      <c r="F86" s="688"/>
      <c r="G86" s="688"/>
      <c r="H86" s="688"/>
      <c r="I86" s="688"/>
      <c r="J86" s="688"/>
      <c r="K86" s="688"/>
      <c r="L86" s="688"/>
      <c r="M86" s="688"/>
      <c r="N86" s="688"/>
      <c r="O86" s="689"/>
      <c r="P86" s="118"/>
      <c r="Q86" s="118"/>
      <c r="R86" s="118"/>
      <c r="S86" s="119"/>
      <c r="T86" s="119"/>
      <c r="U86" s="120"/>
      <c r="V86" s="120"/>
    </row>
    <row r="87" spans="2:22">
      <c r="B87" s="677" t="s">
        <v>105</v>
      </c>
      <c r="C87" s="678"/>
      <c r="D87" s="678"/>
      <c r="H87" s="123"/>
      <c r="I87" s="123"/>
      <c r="J87" s="123"/>
      <c r="K87" s="123"/>
      <c r="L87" s="123"/>
      <c r="M87" s="123"/>
      <c r="N87" s="120"/>
      <c r="O87" s="120"/>
      <c r="P87" s="120"/>
      <c r="Q87" s="120"/>
      <c r="R87" s="120"/>
      <c r="S87" s="120"/>
      <c r="T87" s="120"/>
      <c r="U87" s="120"/>
      <c r="V87" s="120"/>
    </row>
    <row r="88" spans="2:22">
      <c r="B88" s="682" t="s">
        <v>106</v>
      </c>
      <c r="C88" s="683"/>
      <c r="D88" s="683"/>
      <c r="G88" s="151"/>
      <c r="H88" s="113"/>
      <c r="I88" s="113"/>
      <c r="J88" s="126"/>
      <c r="K88" s="126"/>
      <c r="L88" s="126"/>
      <c r="M88" s="126"/>
      <c r="N88" s="126"/>
      <c r="O88" s="126"/>
      <c r="P88" s="126"/>
      <c r="Q88" s="126"/>
    </row>
    <row r="89" spans="2:22">
      <c r="B89" s="677" t="s">
        <v>107</v>
      </c>
      <c r="C89" s="678"/>
      <c r="D89" s="678"/>
    </row>
    <row r="90" spans="2:22">
      <c r="C90" s="128" t="s">
        <v>108</v>
      </c>
      <c r="H90" s="129"/>
      <c r="I90" s="129"/>
      <c r="J90" s="129"/>
    </row>
  </sheetData>
  <autoFilter ref="B5:Y90"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</autoFilter>
  <mergeCells count="49">
    <mergeCell ref="B2:R2"/>
    <mergeCell ref="S2:Y2"/>
    <mergeCell ref="B3:W3"/>
    <mergeCell ref="B4:D4"/>
    <mergeCell ref="B5:B8"/>
    <mergeCell ref="C5:C8"/>
    <mergeCell ref="D5:D8"/>
    <mergeCell ref="E5:E8"/>
    <mergeCell ref="G5:G8"/>
    <mergeCell ref="H5:H8"/>
    <mergeCell ref="K5:K8"/>
    <mergeCell ref="L5:W5"/>
    <mergeCell ref="X5:X8"/>
    <mergeCell ref="Y5:Y8"/>
    <mergeCell ref="L6:M6"/>
    <mergeCell ref="N6:W6"/>
    <mergeCell ref="W7:W8"/>
    <mergeCell ref="B76:C76"/>
    <mergeCell ref="B78:C78"/>
    <mergeCell ref="E78:I78"/>
    <mergeCell ref="B79:D79"/>
    <mergeCell ref="E79:I79"/>
    <mergeCell ref="N7:N8"/>
    <mergeCell ref="O7:R7"/>
    <mergeCell ref="S7:S8"/>
    <mergeCell ref="T7:T8"/>
    <mergeCell ref="U7:U8"/>
    <mergeCell ref="V7:V8"/>
    <mergeCell ref="I5:I8"/>
    <mergeCell ref="J5:J8"/>
    <mergeCell ref="B80:D80"/>
    <mergeCell ref="E80:O80"/>
    <mergeCell ref="B81:D81"/>
    <mergeCell ref="L7:L8"/>
    <mergeCell ref="M7:M8"/>
    <mergeCell ref="F5:F8"/>
    <mergeCell ref="B82:D82"/>
    <mergeCell ref="E82:N82"/>
    <mergeCell ref="B87:D87"/>
    <mergeCell ref="B88:D88"/>
    <mergeCell ref="B89:D89"/>
    <mergeCell ref="B84:D84"/>
    <mergeCell ref="E84:N84"/>
    <mergeCell ref="B85:D85"/>
    <mergeCell ref="E85:N85"/>
    <mergeCell ref="B86:D86"/>
    <mergeCell ref="E86:O86"/>
    <mergeCell ref="B83:D83"/>
    <mergeCell ref="E83:N8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opLeftCell="A19" workbookViewId="0">
      <selection activeCell="D61" sqref="D61"/>
    </sheetView>
  </sheetViews>
  <sheetFormatPr defaultRowHeight="15"/>
  <cols>
    <col min="1" max="1" width="5.140625" customWidth="1"/>
    <col min="2" max="2" width="5.85546875" customWidth="1"/>
    <col min="3" max="3" width="16.5703125" customWidth="1"/>
    <col min="4" max="4" width="32" customWidth="1"/>
    <col min="5" max="5" width="17.140625" customWidth="1"/>
    <col min="6" max="6" width="0" hidden="1" customWidth="1"/>
    <col min="7" max="7" width="34.28515625" customWidth="1"/>
  </cols>
  <sheetData>
    <row r="1" spans="1:7">
      <c r="A1" s="863" t="s">
        <v>3298</v>
      </c>
      <c r="B1" s="863"/>
      <c r="C1" s="863"/>
      <c r="D1" s="863"/>
      <c r="E1" s="863"/>
      <c r="F1" s="863"/>
      <c r="G1" s="863"/>
    </row>
    <row r="2" spans="1:7">
      <c r="A2" s="864" t="s">
        <v>3412</v>
      </c>
      <c r="B2" s="864"/>
      <c r="C2" s="864"/>
      <c r="D2" s="864"/>
      <c r="E2" s="864"/>
      <c r="F2" s="864"/>
      <c r="G2" s="864"/>
    </row>
    <row r="3" spans="1:7">
      <c r="A3" s="865" t="s">
        <v>3300</v>
      </c>
      <c r="B3" s="865" t="s">
        <v>3300</v>
      </c>
      <c r="C3" s="850" t="s">
        <v>69</v>
      </c>
      <c r="D3" s="850" t="s">
        <v>3301</v>
      </c>
      <c r="E3" s="851" t="s">
        <v>3302</v>
      </c>
      <c r="F3" s="852" t="s">
        <v>3303</v>
      </c>
      <c r="G3" s="866" t="s">
        <v>3413</v>
      </c>
    </row>
    <row r="4" spans="1:7">
      <c r="A4" s="865"/>
      <c r="B4" s="865"/>
      <c r="C4" s="850"/>
      <c r="D4" s="850"/>
      <c r="E4" s="851"/>
      <c r="F4" s="852"/>
      <c r="G4" s="866"/>
    </row>
    <row r="5" spans="1:7" ht="47.25">
      <c r="A5" s="509">
        <v>1</v>
      </c>
      <c r="B5" s="556">
        <v>3</v>
      </c>
      <c r="C5" s="516" t="s">
        <v>3273</v>
      </c>
      <c r="D5" s="512" t="s">
        <v>3414</v>
      </c>
      <c r="E5" s="513">
        <v>500000</v>
      </c>
      <c r="F5" s="514">
        <v>4</v>
      </c>
      <c r="G5" s="557" t="s">
        <v>3415</v>
      </c>
    </row>
    <row r="6" spans="1:7" ht="47.25">
      <c r="A6" s="509">
        <v>2</v>
      </c>
      <c r="B6" s="556">
        <v>5</v>
      </c>
      <c r="C6" s="516" t="s">
        <v>3307</v>
      </c>
      <c r="D6" s="512" t="s">
        <v>3416</v>
      </c>
      <c r="E6" s="513">
        <v>500000</v>
      </c>
      <c r="F6" s="514">
        <v>4</v>
      </c>
      <c r="G6" s="557" t="s">
        <v>3417</v>
      </c>
    </row>
    <row r="7" spans="1:7" ht="63">
      <c r="A7" s="509">
        <v>3</v>
      </c>
      <c r="B7" s="556">
        <v>7</v>
      </c>
      <c r="C7" s="516" t="s">
        <v>3307</v>
      </c>
      <c r="D7" s="512" t="s">
        <v>3418</v>
      </c>
      <c r="E7" s="513">
        <v>1000000</v>
      </c>
      <c r="F7" s="514">
        <v>2</v>
      </c>
      <c r="G7" s="557" t="s">
        <v>3419</v>
      </c>
    </row>
    <row r="8" spans="1:7" ht="63">
      <c r="A8" s="509">
        <v>4</v>
      </c>
      <c r="B8" s="556">
        <v>22</v>
      </c>
      <c r="C8" s="518" t="s">
        <v>3321</v>
      </c>
      <c r="D8" s="524" t="s">
        <v>3420</v>
      </c>
      <c r="E8" s="522">
        <v>500000</v>
      </c>
      <c r="F8" s="520">
        <v>4</v>
      </c>
      <c r="G8" s="558" t="s">
        <v>3421</v>
      </c>
    </row>
    <row r="9" spans="1:7" ht="47.25">
      <c r="A9" s="509">
        <v>5</v>
      </c>
      <c r="B9" s="556">
        <v>30</v>
      </c>
      <c r="C9" s="235" t="s">
        <v>3279</v>
      </c>
      <c r="D9" s="541" t="s">
        <v>3422</v>
      </c>
      <c r="E9" s="522">
        <v>500000</v>
      </c>
      <c r="F9" s="523">
        <v>2</v>
      </c>
      <c r="G9" s="559" t="s">
        <v>3421</v>
      </c>
    </row>
    <row r="10" spans="1:7" ht="31.5">
      <c r="A10" s="509">
        <v>6</v>
      </c>
      <c r="B10" s="556">
        <v>36</v>
      </c>
      <c r="C10" s="401" t="s">
        <v>3423</v>
      </c>
      <c r="D10" s="519" t="s">
        <v>3424</v>
      </c>
      <c r="E10" s="522">
        <v>500000</v>
      </c>
      <c r="F10" s="520">
        <v>4</v>
      </c>
      <c r="G10" s="559" t="s">
        <v>3425</v>
      </c>
    </row>
    <row r="11" spans="1:7" ht="63">
      <c r="A11" s="509">
        <v>7</v>
      </c>
      <c r="B11" s="556">
        <v>37</v>
      </c>
      <c r="C11" s="401" t="s">
        <v>3423</v>
      </c>
      <c r="D11" s="524" t="s">
        <v>3426</v>
      </c>
      <c r="E11" s="522">
        <v>500000</v>
      </c>
      <c r="F11" s="520">
        <v>4</v>
      </c>
      <c r="G11" s="559" t="s">
        <v>3425</v>
      </c>
    </row>
    <row r="12" spans="1:7" ht="47.25">
      <c r="A12" s="509">
        <v>8</v>
      </c>
      <c r="B12" s="556">
        <v>46</v>
      </c>
      <c r="C12" s="518" t="s">
        <v>3343</v>
      </c>
      <c r="D12" s="519" t="s">
        <v>3427</v>
      </c>
      <c r="E12" s="522">
        <v>500000</v>
      </c>
      <c r="F12" s="520">
        <v>4</v>
      </c>
      <c r="G12" s="560" t="s">
        <v>3428</v>
      </c>
    </row>
    <row r="13" spans="1:7" ht="45">
      <c r="A13" s="509">
        <v>9</v>
      </c>
      <c r="B13" s="556">
        <v>55</v>
      </c>
      <c r="C13" s="518" t="s">
        <v>3285</v>
      </c>
      <c r="D13" s="561" t="s">
        <v>3429</v>
      </c>
      <c r="E13" s="522">
        <v>500000</v>
      </c>
      <c r="F13" s="520">
        <v>4</v>
      </c>
      <c r="G13" s="559" t="s">
        <v>3430</v>
      </c>
    </row>
    <row r="14" spans="1:7" ht="47.25">
      <c r="A14" s="509">
        <v>10</v>
      </c>
      <c r="B14" s="556">
        <v>57</v>
      </c>
      <c r="C14" s="401" t="s">
        <v>3353</v>
      </c>
      <c r="D14" s="524" t="s">
        <v>3431</v>
      </c>
      <c r="E14" s="522">
        <v>500000</v>
      </c>
      <c r="F14" s="520">
        <v>4</v>
      </c>
      <c r="G14" s="559" t="s">
        <v>3430</v>
      </c>
    </row>
    <row r="15" spans="1:7" ht="47.25">
      <c r="A15" s="509">
        <v>11</v>
      </c>
      <c r="B15" s="556">
        <v>69</v>
      </c>
      <c r="C15" s="543" t="s">
        <v>3291</v>
      </c>
      <c r="D15" s="524" t="s">
        <v>3432</v>
      </c>
      <c r="E15" s="522">
        <v>500000</v>
      </c>
      <c r="F15" s="520">
        <v>2</v>
      </c>
      <c r="G15" s="560" t="s">
        <v>3433</v>
      </c>
    </row>
    <row r="16" spans="1:7" ht="15.75">
      <c r="A16" s="509"/>
      <c r="B16" s="867" t="s">
        <v>3365</v>
      </c>
      <c r="C16" s="867"/>
      <c r="D16" s="867"/>
      <c r="E16" s="867"/>
      <c r="F16" s="867"/>
      <c r="G16" s="867"/>
    </row>
    <row r="17" spans="1:7" ht="47.25">
      <c r="A17" s="509">
        <v>12</v>
      </c>
      <c r="B17" s="562">
        <v>70</v>
      </c>
      <c r="C17" s="517" t="s">
        <v>227</v>
      </c>
      <c r="D17" s="519" t="s">
        <v>3434</v>
      </c>
      <c r="E17" s="539">
        <v>500000</v>
      </c>
      <c r="F17" s="520">
        <v>3</v>
      </c>
      <c r="G17" s="563" t="s">
        <v>3435</v>
      </c>
    </row>
    <row r="18" spans="1:7" ht="63">
      <c r="A18" s="509">
        <v>13</v>
      </c>
      <c r="B18" s="562">
        <v>71</v>
      </c>
      <c r="C18" s="517" t="s">
        <v>3291</v>
      </c>
      <c r="D18" s="519" t="s">
        <v>3436</v>
      </c>
      <c r="E18" s="539">
        <v>500000</v>
      </c>
      <c r="F18" s="520">
        <v>4</v>
      </c>
      <c r="G18" s="563" t="s">
        <v>3435</v>
      </c>
    </row>
    <row r="19" spans="1:7" ht="15.75">
      <c r="A19" s="509"/>
      <c r="B19" s="868" t="s">
        <v>3368</v>
      </c>
      <c r="C19" s="868"/>
      <c r="D19" s="868"/>
      <c r="E19" s="868"/>
      <c r="F19" s="868"/>
      <c r="G19" s="868"/>
    </row>
    <row r="20" spans="1:7" ht="31.5">
      <c r="A20" s="509">
        <v>14</v>
      </c>
      <c r="B20" s="562">
        <v>75</v>
      </c>
      <c r="C20" s="540" t="s">
        <v>3296</v>
      </c>
      <c r="D20" s="521" t="s">
        <v>3437</v>
      </c>
      <c r="E20" s="522">
        <v>100000</v>
      </c>
      <c r="F20" s="523">
        <v>3</v>
      </c>
      <c r="G20" s="564" t="s">
        <v>3438</v>
      </c>
    </row>
    <row r="21" spans="1:7" ht="31.5">
      <c r="A21" s="509">
        <v>15</v>
      </c>
      <c r="B21" s="562">
        <v>78</v>
      </c>
      <c r="C21" s="540" t="s">
        <v>3289</v>
      </c>
      <c r="D21" s="541" t="s">
        <v>3439</v>
      </c>
      <c r="E21" s="522">
        <v>1000000</v>
      </c>
      <c r="F21" s="523">
        <v>3</v>
      </c>
      <c r="G21" s="565" t="s">
        <v>3440</v>
      </c>
    </row>
    <row r="22" spans="1:7" ht="31.5">
      <c r="A22" s="509">
        <v>16</v>
      </c>
      <c r="B22" s="562">
        <v>80</v>
      </c>
      <c r="C22" s="540" t="s">
        <v>3312</v>
      </c>
      <c r="D22" s="541" t="s">
        <v>3441</v>
      </c>
      <c r="E22" s="522">
        <v>1000000</v>
      </c>
      <c r="F22" s="523">
        <v>4</v>
      </c>
      <c r="G22" s="517" t="s">
        <v>3440</v>
      </c>
    </row>
    <row r="23" spans="1:7" ht="47.25">
      <c r="A23" s="509">
        <v>17</v>
      </c>
      <c r="B23" s="562">
        <v>81</v>
      </c>
      <c r="C23" s="541" t="s">
        <v>3282</v>
      </c>
      <c r="D23" s="541" t="s">
        <v>3442</v>
      </c>
      <c r="E23" s="522">
        <v>1000000</v>
      </c>
      <c r="F23" s="523">
        <v>2</v>
      </c>
      <c r="G23" s="517" t="s">
        <v>3440</v>
      </c>
    </row>
    <row r="24" spans="1:7" ht="31.5">
      <c r="A24" s="509">
        <v>18</v>
      </c>
      <c r="B24" s="562">
        <v>82</v>
      </c>
      <c r="C24" s="540" t="s">
        <v>3287</v>
      </c>
      <c r="D24" s="541" t="s">
        <v>3443</v>
      </c>
      <c r="E24" s="522">
        <v>1000000</v>
      </c>
      <c r="F24" s="523">
        <v>2</v>
      </c>
      <c r="G24" s="565" t="s">
        <v>3444</v>
      </c>
    </row>
    <row r="25" spans="1:7" ht="31.5">
      <c r="A25" s="509">
        <v>19</v>
      </c>
      <c r="B25" s="562">
        <v>83</v>
      </c>
      <c r="C25" s="540" t="s">
        <v>3290</v>
      </c>
      <c r="D25" s="541" t="s">
        <v>3445</v>
      </c>
      <c r="E25" s="522">
        <v>1000000</v>
      </c>
      <c r="F25" s="542">
        <v>4</v>
      </c>
      <c r="G25" s="517" t="s">
        <v>3440</v>
      </c>
    </row>
    <row r="26" spans="1:7">
      <c r="A26" s="509"/>
      <c r="B26" s="869" t="s">
        <v>3374</v>
      </c>
      <c r="C26" s="869"/>
      <c r="D26" s="869"/>
      <c r="E26" s="869"/>
      <c r="F26" s="869"/>
      <c r="G26" s="869"/>
    </row>
    <row r="27" spans="1:7" ht="30">
      <c r="A27" s="496">
        <v>20</v>
      </c>
      <c r="B27" s="566">
        <v>88</v>
      </c>
      <c r="C27" s="567" t="s">
        <v>3289</v>
      </c>
      <c r="D27" s="497" t="s">
        <v>2473</v>
      </c>
      <c r="E27" s="522">
        <v>500000</v>
      </c>
      <c r="F27" s="568">
        <v>3</v>
      </c>
      <c r="G27" s="496" t="s">
        <v>3446</v>
      </c>
    </row>
    <row r="28" spans="1:7" ht="30">
      <c r="A28" s="509">
        <v>21</v>
      </c>
      <c r="B28" s="184">
        <v>91</v>
      </c>
      <c r="C28" s="233" t="s">
        <v>227</v>
      </c>
      <c r="D28" s="327" t="s">
        <v>3447</v>
      </c>
      <c r="E28" s="522">
        <v>1000000</v>
      </c>
      <c r="F28" s="546">
        <v>4</v>
      </c>
      <c r="G28" s="509" t="s">
        <v>3448</v>
      </c>
    </row>
    <row r="29" spans="1:7" ht="30">
      <c r="A29" s="509">
        <v>22</v>
      </c>
      <c r="B29" s="184">
        <v>93</v>
      </c>
      <c r="C29" s="233" t="s">
        <v>3287</v>
      </c>
      <c r="D29" s="327" t="s">
        <v>3449</v>
      </c>
      <c r="E29" s="522">
        <v>1000000</v>
      </c>
      <c r="F29" s="546">
        <v>2</v>
      </c>
      <c r="G29" s="565" t="s">
        <v>3444</v>
      </c>
    </row>
    <row r="30" spans="1:7" ht="30">
      <c r="A30" s="496">
        <v>23</v>
      </c>
      <c r="B30" s="184">
        <v>96</v>
      </c>
      <c r="C30" s="233" t="s">
        <v>3343</v>
      </c>
      <c r="D30" s="327" t="s">
        <v>3450</v>
      </c>
      <c r="E30" s="522">
        <v>1000000</v>
      </c>
      <c r="F30" s="546">
        <v>5</v>
      </c>
      <c r="G30" s="509" t="s">
        <v>3451</v>
      </c>
    </row>
    <row r="31" spans="1:7" ht="30">
      <c r="A31" s="509">
        <v>24</v>
      </c>
      <c r="B31" s="184">
        <v>97</v>
      </c>
      <c r="C31" s="517" t="s">
        <v>3408</v>
      </c>
      <c r="D31" s="327" t="s">
        <v>3452</v>
      </c>
      <c r="E31" s="522">
        <v>1000000</v>
      </c>
      <c r="F31" s="546">
        <v>4</v>
      </c>
      <c r="G31" s="509" t="s">
        <v>3448</v>
      </c>
    </row>
    <row r="32" spans="1:7" ht="30">
      <c r="A32" s="509">
        <v>25</v>
      </c>
      <c r="B32" s="184">
        <v>99</v>
      </c>
      <c r="C32" s="233" t="s">
        <v>3294</v>
      </c>
      <c r="D32" s="327" t="s">
        <v>3453</v>
      </c>
      <c r="E32" s="522">
        <v>800000</v>
      </c>
      <c r="F32" s="546">
        <v>5</v>
      </c>
      <c r="G32" s="509" t="s">
        <v>3454</v>
      </c>
    </row>
    <row r="33" spans="1:7">
      <c r="A33" s="509"/>
      <c r="B33" s="869" t="s">
        <v>3382</v>
      </c>
      <c r="C33" s="869"/>
      <c r="D33" s="869"/>
      <c r="E33" s="869"/>
      <c r="F33" s="869"/>
      <c r="G33" s="869"/>
    </row>
    <row r="34" spans="1:7" ht="31.5">
      <c r="A34" s="509">
        <v>26</v>
      </c>
      <c r="B34" s="184">
        <v>101</v>
      </c>
      <c r="C34" s="233" t="s">
        <v>3275</v>
      </c>
      <c r="D34" s="327" t="s">
        <v>3455</v>
      </c>
      <c r="E34" s="522">
        <v>1000000</v>
      </c>
      <c r="F34" s="546">
        <v>4</v>
      </c>
      <c r="G34" s="559" t="s">
        <v>3425</v>
      </c>
    </row>
    <row r="35" spans="1:7">
      <c r="A35" s="509"/>
      <c r="B35" s="870" t="s">
        <v>3391</v>
      </c>
      <c r="C35" s="870"/>
      <c r="D35" s="870"/>
      <c r="E35" s="870"/>
      <c r="F35" s="870"/>
      <c r="G35" s="870"/>
    </row>
    <row r="36" spans="1:7" ht="47.25">
      <c r="A36" s="509">
        <v>27</v>
      </c>
      <c r="B36" s="569">
        <v>117</v>
      </c>
      <c r="C36" s="543" t="s">
        <v>3384</v>
      </c>
      <c r="D36" s="528" t="s">
        <v>3456</v>
      </c>
      <c r="E36" s="548">
        <v>500000</v>
      </c>
      <c r="F36" s="546">
        <v>3</v>
      </c>
      <c r="G36" s="564" t="s">
        <v>3457</v>
      </c>
    </row>
    <row r="37" spans="1:7" ht="31.5">
      <c r="A37" s="509">
        <v>28</v>
      </c>
      <c r="B37" s="569">
        <v>119</v>
      </c>
      <c r="C37" s="543" t="s">
        <v>3288</v>
      </c>
      <c r="D37" s="528" t="s">
        <v>3458</v>
      </c>
      <c r="E37" s="548">
        <v>500000</v>
      </c>
      <c r="F37" s="546">
        <v>4</v>
      </c>
      <c r="G37" s="509" t="s">
        <v>3459</v>
      </c>
    </row>
    <row r="38" spans="1:7" ht="31.5">
      <c r="A38" s="509">
        <v>29</v>
      </c>
      <c r="B38" s="569">
        <v>134</v>
      </c>
      <c r="C38" s="543" t="s">
        <v>3276</v>
      </c>
      <c r="D38" s="528" t="s">
        <v>3460</v>
      </c>
      <c r="E38" s="548">
        <v>500000</v>
      </c>
      <c r="F38" s="546">
        <v>2</v>
      </c>
      <c r="G38" s="509" t="s">
        <v>3448</v>
      </c>
    </row>
    <row r="39" spans="1:7" ht="31.5">
      <c r="A39" s="509">
        <v>30</v>
      </c>
      <c r="B39" s="569">
        <v>137</v>
      </c>
      <c r="C39" s="543" t="s">
        <v>3343</v>
      </c>
      <c r="D39" s="528" t="s">
        <v>3461</v>
      </c>
      <c r="E39" s="548">
        <v>300000</v>
      </c>
      <c r="F39" s="546">
        <v>4</v>
      </c>
      <c r="G39" s="509" t="s">
        <v>3462</v>
      </c>
    </row>
    <row r="40" spans="1:7" ht="63">
      <c r="A40" s="509">
        <v>31</v>
      </c>
      <c r="B40" s="569">
        <v>139</v>
      </c>
      <c r="C40" s="570" t="s">
        <v>3291</v>
      </c>
      <c r="D40" s="528" t="s">
        <v>3463</v>
      </c>
      <c r="E40" s="548">
        <v>300000</v>
      </c>
      <c r="F40" s="546">
        <v>3</v>
      </c>
      <c r="G40" s="528" t="s">
        <v>3464</v>
      </c>
    </row>
    <row r="41" spans="1:7" ht="31.5">
      <c r="A41" s="509">
        <v>32</v>
      </c>
      <c r="B41" s="569">
        <v>141</v>
      </c>
      <c r="C41" s="543" t="s">
        <v>3294</v>
      </c>
      <c r="D41" s="528" t="s">
        <v>3465</v>
      </c>
      <c r="E41" s="548">
        <v>300000</v>
      </c>
      <c r="F41" s="509"/>
      <c r="G41" s="509" t="s">
        <v>3466</v>
      </c>
    </row>
    <row r="42" spans="1:7" ht="47.25">
      <c r="A42" s="509">
        <v>33</v>
      </c>
      <c r="B42" s="569">
        <v>142</v>
      </c>
      <c r="C42" s="543" t="s">
        <v>3273</v>
      </c>
      <c r="D42" s="528" t="s">
        <v>3467</v>
      </c>
      <c r="E42" s="548">
        <v>500000</v>
      </c>
      <c r="F42" s="546">
        <v>5</v>
      </c>
      <c r="G42" s="327" t="s">
        <v>3468</v>
      </c>
    </row>
    <row r="43" spans="1:7" ht="31.5">
      <c r="A43" s="509">
        <v>34</v>
      </c>
      <c r="B43" s="569">
        <v>145</v>
      </c>
      <c r="C43" s="543" t="s">
        <v>340</v>
      </c>
      <c r="D43" s="528" t="s">
        <v>3469</v>
      </c>
      <c r="E43" s="548">
        <v>500000</v>
      </c>
      <c r="F43" s="546">
        <v>4</v>
      </c>
      <c r="G43" s="509" t="s">
        <v>3462</v>
      </c>
    </row>
    <row r="44" spans="1:7" ht="47.25">
      <c r="A44" s="509">
        <v>35</v>
      </c>
      <c r="B44" s="569">
        <v>146</v>
      </c>
      <c r="C44" s="543" t="s">
        <v>3296</v>
      </c>
      <c r="D44" s="528" t="s">
        <v>3470</v>
      </c>
      <c r="E44" s="548">
        <v>500000</v>
      </c>
      <c r="F44" s="546">
        <v>4</v>
      </c>
      <c r="G44" s="233" t="s">
        <v>3471</v>
      </c>
    </row>
    <row r="45" spans="1:7" ht="31.5">
      <c r="A45" s="509">
        <v>36</v>
      </c>
      <c r="B45" s="569">
        <v>147</v>
      </c>
      <c r="C45" s="543" t="s">
        <v>3312</v>
      </c>
      <c r="D45" s="528" t="s">
        <v>3472</v>
      </c>
      <c r="E45" s="548">
        <v>500000</v>
      </c>
      <c r="F45" s="546">
        <v>2</v>
      </c>
      <c r="G45" s="509" t="s">
        <v>3462</v>
      </c>
    </row>
    <row r="46" spans="1:7" ht="47.25">
      <c r="A46" s="509">
        <v>37</v>
      </c>
      <c r="B46" s="556">
        <v>154</v>
      </c>
      <c r="C46" s="518" t="s">
        <v>3292</v>
      </c>
      <c r="D46" s="528" t="s">
        <v>3473</v>
      </c>
      <c r="E46" s="548">
        <v>500000</v>
      </c>
      <c r="F46" s="546">
        <v>1</v>
      </c>
      <c r="G46" s="509"/>
    </row>
    <row r="47" spans="1:7" ht="47.25">
      <c r="A47" s="509">
        <v>38</v>
      </c>
      <c r="B47" s="556">
        <v>159</v>
      </c>
      <c r="C47" s="543" t="s">
        <v>3291</v>
      </c>
      <c r="D47" s="528" t="s">
        <v>3474</v>
      </c>
      <c r="E47" s="548">
        <v>500000</v>
      </c>
      <c r="F47" s="546">
        <v>2</v>
      </c>
      <c r="G47" s="509" t="s">
        <v>3462</v>
      </c>
    </row>
    <row r="48" spans="1:7" ht="31.5">
      <c r="A48" s="509">
        <v>39</v>
      </c>
      <c r="B48" s="556">
        <v>165</v>
      </c>
      <c r="C48" s="527" t="s">
        <v>3294</v>
      </c>
      <c r="D48" s="528" t="s">
        <v>3475</v>
      </c>
      <c r="E48" s="548">
        <v>500000</v>
      </c>
      <c r="F48" s="546">
        <v>2</v>
      </c>
      <c r="G48" s="327" t="s">
        <v>3476</v>
      </c>
    </row>
    <row r="49" spans="1:7" ht="31.5">
      <c r="A49" s="509">
        <v>40</v>
      </c>
      <c r="B49" s="556">
        <v>166</v>
      </c>
      <c r="C49" s="527" t="s">
        <v>3294</v>
      </c>
      <c r="D49" s="528" t="s">
        <v>3477</v>
      </c>
      <c r="E49" s="548">
        <v>500000</v>
      </c>
      <c r="F49" s="546">
        <v>5</v>
      </c>
      <c r="G49" s="509" t="s">
        <v>3435</v>
      </c>
    </row>
    <row r="50" spans="1:7" ht="47.25">
      <c r="A50" s="509">
        <v>41</v>
      </c>
      <c r="B50" s="556">
        <v>167</v>
      </c>
      <c r="C50" s="543" t="s">
        <v>3291</v>
      </c>
      <c r="D50" s="528" t="s">
        <v>3478</v>
      </c>
      <c r="E50" s="548">
        <v>500000</v>
      </c>
      <c r="F50" s="546">
        <v>4</v>
      </c>
      <c r="G50" s="327" t="s">
        <v>3479</v>
      </c>
    </row>
  </sheetData>
  <mergeCells count="14">
    <mergeCell ref="B16:G16"/>
    <mergeCell ref="B19:G19"/>
    <mergeCell ref="B26:G26"/>
    <mergeCell ref="B33:G33"/>
    <mergeCell ref="B35:G35"/>
    <mergeCell ref="A1:G1"/>
    <mergeCell ref="A2:G2"/>
    <mergeCell ref="A3:A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>
      <selection activeCell="A5" sqref="A5:XFD37"/>
    </sheetView>
  </sheetViews>
  <sheetFormatPr defaultRowHeight="15"/>
  <cols>
    <col min="1" max="1" width="5.28515625" customWidth="1"/>
    <col min="2" max="2" width="5.42578125" customWidth="1"/>
    <col min="3" max="3" width="13.5703125" customWidth="1"/>
    <col min="4" max="4" width="34.7109375" customWidth="1"/>
    <col min="5" max="5" width="15.7109375" customWidth="1"/>
    <col min="6" max="6" width="0" hidden="1" customWidth="1"/>
    <col min="7" max="7" width="29.5703125" customWidth="1"/>
  </cols>
  <sheetData>
    <row r="1" spans="1:7">
      <c r="A1" s="844" t="s">
        <v>3298</v>
      </c>
      <c r="B1" s="844"/>
      <c r="C1" s="844"/>
      <c r="D1" s="844"/>
      <c r="E1" s="844"/>
      <c r="F1" s="844"/>
      <c r="G1" s="844"/>
    </row>
    <row r="2" spans="1:7">
      <c r="A2" s="845" t="s">
        <v>3480</v>
      </c>
      <c r="B2" s="845"/>
      <c r="C2" s="845"/>
      <c r="D2" s="845"/>
      <c r="E2" s="845"/>
      <c r="F2" s="845"/>
      <c r="G2" s="845"/>
    </row>
    <row r="3" spans="1:7">
      <c r="A3" s="846" t="s">
        <v>3300</v>
      </c>
      <c r="B3" s="846" t="s">
        <v>3300</v>
      </c>
      <c r="C3" s="848" t="s">
        <v>69</v>
      </c>
      <c r="D3" s="850" t="s">
        <v>3301</v>
      </c>
      <c r="E3" s="851" t="s">
        <v>3302</v>
      </c>
      <c r="F3" s="852" t="s">
        <v>3303</v>
      </c>
      <c r="G3" s="866" t="s">
        <v>3413</v>
      </c>
    </row>
    <row r="4" spans="1:7">
      <c r="A4" s="847"/>
      <c r="B4" s="847"/>
      <c r="C4" s="849"/>
      <c r="D4" s="850"/>
      <c r="E4" s="851"/>
      <c r="F4" s="852"/>
      <c r="G4" s="866"/>
    </row>
    <row r="5" spans="1:7" ht="47.25">
      <c r="A5" s="509">
        <v>1</v>
      </c>
      <c r="B5" s="510">
        <v>17</v>
      </c>
      <c r="C5" s="517" t="s">
        <v>227</v>
      </c>
      <c r="D5" s="541" t="s">
        <v>3481</v>
      </c>
      <c r="E5" s="522">
        <v>400000</v>
      </c>
      <c r="F5" s="520">
        <v>1</v>
      </c>
      <c r="G5" s="183" t="s">
        <v>3482</v>
      </c>
    </row>
    <row r="6" spans="1:7" ht="15.75">
      <c r="A6" s="509"/>
      <c r="B6" s="842" t="s">
        <v>3483</v>
      </c>
      <c r="C6" s="842"/>
      <c r="D6" s="842"/>
      <c r="E6" s="842"/>
      <c r="F6" s="842"/>
      <c r="G6" s="842"/>
    </row>
    <row r="7" spans="1:7" ht="60">
      <c r="A7" s="509">
        <v>2</v>
      </c>
      <c r="B7" s="538">
        <v>74</v>
      </c>
      <c r="C7" s="540" t="s">
        <v>3291</v>
      </c>
      <c r="D7" s="541" t="s">
        <v>3484</v>
      </c>
      <c r="E7" s="522">
        <v>100000</v>
      </c>
      <c r="F7" s="542">
        <v>3</v>
      </c>
      <c r="G7" s="571" t="s">
        <v>3485</v>
      </c>
    </row>
    <row r="8" spans="1:7" ht="15.75">
      <c r="A8" s="509"/>
      <c r="B8" s="854" t="s">
        <v>3368</v>
      </c>
      <c r="C8" s="854"/>
      <c r="D8" s="854"/>
      <c r="E8" s="854"/>
      <c r="F8" s="854"/>
      <c r="G8" s="854"/>
    </row>
    <row r="9" spans="1:7" ht="90">
      <c r="A9" s="509">
        <v>3</v>
      </c>
      <c r="B9" s="536">
        <v>76</v>
      </c>
      <c r="C9" s="540" t="s">
        <v>3274</v>
      </c>
      <c r="D9" s="541" t="s">
        <v>3486</v>
      </c>
      <c r="E9" s="522">
        <v>500000</v>
      </c>
      <c r="F9" s="523">
        <v>3</v>
      </c>
      <c r="G9" s="564" t="s">
        <v>3487</v>
      </c>
    </row>
    <row r="10" spans="1:7" ht="60">
      <c r="A10" s="509">
        <v>4</v>
      </c>
      <c r="B10" s="508">
        <v>86</v>
      </c>
      <c r="C10" s="540" t="s">
        <v>3291</v>
      </c>
      <c r="D10" s="544" t="s">
        <v>3488</v>
      </c>
      <c r="E10" s="522">
        <v>1000000</v>
      </c>
      <c r="F10" s="526">
        <v>3</v>
      </c>
      <c r="G10" s="564" t="s">
        <v>3489</v>
      </c>
    </row>
    <row r="11" spans="1:7">
      <c r="A11" s="509"/>
      <c r="B11" s="862" t="s">
        <v>3391</v>
      </c>
      <c r="C11" s="862"/>
      <c r="D11" s="862"/>
      <c r="E11" s="862"/>
      <c r="F11" s="862"/>
      <c r="G11" s="862"/>
    </row>
    <row r="12" spans="1:7" ht="75">
      <c r="A12" s="509">
        <v>5</v>
      </c>
      <c r="B12" s="533">
        <v>105</v>
      </c>
      <c r="C12" s="527" t="s">
        <v>227</v>
      </c>
      <c r="D12" s="528" t="s">
        <v>3490</v>
      </c>
      <c r="E12" s="548">
        <v>500000</v>
      </c>
      <c r="F12" s="546">
        <v>3</v>
      </c>
      <c r="G12" s="572" t="s">
        <v>3491</v>
      </c>
    </row>
    <row r="13" spans="1:7" ht="75">
      <c r="A13" s="509">
        <v>6</v>
      </c>
      <c r="B13" s="533">
        <v>106</v>
      </c>
      <c r="C13" s="527" t="s">
        <v>3296</v>
      </c>
      <c r="D13" s="528" t="s">
        <v>3492</v>
      </c>
      <c r="E13" s="548">
        <v>1000000</v>
      </c>
      <c r="F13" s="546">
        <v>3</v>
      </c>
      <c r="G13" s="572" t="s">
        <v>3491</v>
      </c>
    </row>
    <row r="14" spans="1:7" ht="75">
      <c r="A14" s="509">
        <v>7</v>
      </c>
      <c r="B14" s="533">
        <v>107</v>
      </c>
      <c r="C14" s="527" t="s">
        <v>3275</v>
      </c>
      <c r="D14" s="528" t="s">
        <v>3493</v>
      </c>
      <c r="E14" s="548">
        <v>500000</v>
      </c>
      <c r="F14" s="546">
        <v>3</v>
      </c>
      <c r="G14" s="572" t="s">
        <v>3491</v>
      </c>
    </row>
    <row r="15" spans="1:7" ht="75">
      <c r="A15" s="509">
        <v>8</v>
      </c>
      <c r="B15" s="533">
        <v>108</v>
      </c>
      <c r="C15" s="527" t="s">
        <v>3282</v>
      </c>
      <c r="D15" s="528" t="s">
        <v>3494</v>
      </c>
      <c r="E15" s="548">
        <v>500000</v>
      </c>
      <c r="F15" s="546">
        <v>3</v>
      </c>
      <c r="G15" s="572" t="s">
        <v>3491</v>
      </c>
    </row>
    <row r="16" spans="1:7" ht="75">
      <c r="A16" s="509">
        <v>9</v>
      </c>
      <c r="B16" s="533">
        <v>109</v>
      </c>
      <c r="C16" s="527" t="s">
        <v>3284</v>
      </c>
      <c r="D16" s="528" t="s">
        <v>3495</v>
      </c>
      <c r="E16" s="548">
        <v>500000</v>
      </c>
      <c r="F16" s="546">
        <v>1</v>
      </c>
      <c r="G16" s="572" t="s">
        <v>3491</v>
      </c>
    </row>
    <row r="17" spans="1:7" ht="75">
      <c r="A17" s="509">
        <v>10</v>
      </c>
      <c r="B17" s="533">
        <v>110</v>
      </c>
      <c r="C17" s="527" t="s">
        <v>3297</v>
      </c>
      <c r="D17" s="528" t="s">
        <v>3496</v>
      </c>
      <c r="E17" s="548">
        <v>500000</v>
      </c>
      <c r="F17" s="546">
        <v>3</v>
      </c>
      <c r="G17" s="572" t="s">
        <v>3491</v>
      </c>
    </row>
    <row r="18" spans="1:7" ht="75">
      <c r="A18" s="509">
        <v>11</v>
      </c>
      <c r="B18" s="533">
        <v>111</v>
      </c>
      <c r="C18" s="527" t="s">
        <v>3497</v>
      </c>
      <c r="D18" s="528" t="s">
        <v>3498</v>
      </c>
      <c r="E18" s="548">
        <v>500000</v>
      </c>
      <c r="F18" s="546">
        <v>3</v>
      </c>
      <c r="G18" s="572" t="s">
        <v>3491</v>
      </c>
    </row>
    <row r="19" spans="1:7" ht="75">
      <c r="A19" s="509">
        <v>12</v>
      </c>
      <c r="B19" s="533">
        <v>112</v>
      </c>
      <c r="C19" s="527" t="s">
        <v>3499</v>
      </c>
      <c r="D19" s="528" t="s">
        <v>3500</v>
      </c>
      <c r="E19" s="548">
        <v>500000</v>
      </c>
      <c r="F19" s="546">
        <v>3</v>
      </c>
      <c r="G19" s="572" t="s">
        <v>3491</v>
      </c>
    </row>
    <row r="20" spans="1:7" ht="75">
      <c r="A20" s="509">
        <v>13</v>
      </c>
      <c r="B20" s="554">
        <v>114</v>
      </c>
      <c r="C20" s="543" t="s">
        <v>3276</v>
      </c>
      <c r="D20" s="528" t="s">
        <v>3501</v>
      </c>
      <c r="E20" s="548">
        <v>500000</v>
      </c>
      <c r="F20" s="546">
        <v>3</v>
      </c>
      <c r="G20" s="572" t="s">
        <v>3491</v>
      </c>
    </row>
    <row r="21" spans="1:7" ht="75">
      <c r="A21" s="509">
        <v>14</v>
      </c>
      <c r="B21" s="554">
        <v>115</v>
      </c>
      <c r="C21" s="543" t="s">
        <v>3285</v>
      </c>
      <c r="D21" s="528" t="s">
        <v>3502</v>
      </c>
      <c r="E21" s="548">
        <v>500000</v>
      </c>
      <c r="F21" s="546">
        <v>3</v>
      </c>
      <c r="G21" s="572" t="s">
        <v>3491</v>
      </c>
    </row>
    <row r="22" spans="1:7" ht="75">
      <c r="A22" s="509">
        <v>15</v>
      </c>
      <c r="B22" s="554">
        <v>116</v>
      </c>
      <c r="C22" s="543" t="s">
        <v>3285</v>
      </c>
      <c r="D22" s="528" t="s">
        <v>3503</v>
      </c>
      <c r="E22" s="548">
        <v>500000</v>
      </c>
      <c r="F22" s="546">
        <v>3</v>
      </c>
      <c r="G22" s="572" t="s">
        <v>3491</v>
      </c>
    </row>
    <row r="23" spans="1:7" ht="75">
      <c r="A23" s="509">
        <v>16</v>
      </c>
      <c r="B23" s="554">
        <v>122</v>
      </c>
      <c r="C23" s="543" t="s">
        <v>3294</v>
      </c>
      <c r="D23" s="528" t="s">
        <v>3504</v>
      </c>
      <c r="E23" s="548">
        <v>500000</v>
      </c>
      <c r="F23" s="546">
        <v>3</v>
      </c>
      <c r="G23" s="572" t="s">
        <v>3491</v>
      </c>
    </row>
    <row r="24" spans="1:7" ht="75">
      <c r="A24" s="509">
        <v>17</v>
      </c>
      <c r="B24" s="554">
        <v>124</v>
      </c>
      <c r="C24" s="543" t="s">
        <v>3307</v>
      </c>
      <c r="D24" s="528" t="s">
        <v>3505</v>
      </c>
      <c r="E24" s="548">
        <v>500000</v>
      </c>
      <c r="F24" s="546">
        <v>3</v>
      </c>
      <c r="G24" s="572" t="s">
        <v>3491</v>
      </c>
    </row>
    <row r="25" spans="1:7" ht="75">
      <c r="A25" s="509">
        <v>18</v>
      </c>
      <c r="B25" s="554">
        <v>125</v>
      </c>
      <c r="C25" s="543" t="s">
        <v>3287</v>
      </c>
      <c r="D25" s="528" t="s">
        <v>3506</v>
      </c>
      <c r="E25" s="548">
        <v>500000</v>
      </c>
      <c r="F25" s="546">
        <v>3</v>
      </c>
      <c r="G25" s="572" t="s">
        <v>3491</v>
      </c>
    </row>
    <row r="26" spans="1:7" ht="75">
      <c r="A26" s="509">
        <v>19</v>
      </c>
      <c r="B26" s="554">
        <v>126</v>
      </c>
      <c r="C26" s="543" t="s">
        <v>3273</v>
      </c>
      <c r="D26" s="528" t="s">
        <v>3507</v>
      </c>
      <c r="E26" s="548">
        <v>500000</v>
      </c>
      <c r="F26" s="546">
        <v>3</v>
      </c>
      <c r="G26" s="572" t="s">
        <v>3491</v>
      </c>
    </row>
    <row r="27" spans="1:7" ht="75">
      <c r="A27" s="509">
        <v>20</v>
      </c>
      <c r="B27" s="554">
        <v>127</v>
      </c>
      <c r="C27" s="543" t="s">
        <v>3277</v>
      </c>
      <c r="D27" s="528" t="s">
        <v>3508</v>
      </c>
      <c r="E27" s="548">
        <v>500000</v>
      </c>
      <c r="F27" s="546">
        <v>3</v>
      </c>
      <c r="G27" s="572" t="s">
        <v>3491</v>
      </c>
    </row>
    <row r="28" spans="1:7" ht="75">
      <c r="A28" s="509">
        <v>21</v>
      </c>
      <c r="B28" s="554">
        <v>128</v>
      </c>
      <c r="C28" s="543" t="s">
        <v>3282</v>
      </c>
      <c r="D28" s="528" t="s">
        <v>3509</v>
      </c>
      <c r="E28" s="548">
        <v>500000</v>
      </c>
      <c r="F28" s="546">
        <v>3</v>
      </c>
      <c r="G28" s="572" t="s">
        <v>3491</v>
      </c>
    </row>
    <row r="29" spans="1:7" ht="75">
      <c r="A29" s="509">
        <v>22</v>
      </c>
      <c r="B29" s="554">
        <v>129</v>
      </c>
      <c r="C29" s="543" t="s">
        <v>227</v>
      </c>
      <c r="D29" s="528" t="s">
        <v>3510</v>
      </c>
      <c r="E29" s="548">
        <v>500000</v>
      </c>
      <c r="F29" s="546">
        <v>3</v>
      </c>
      <c r="G29" s="572" t="s">
        <v>3491</v>
      </c>
    </row>
    <row r="30" spans="1:7" ht="75">
      <c r="A30" s="509">
        <v>23</v>
      </c>
      <c r="B30" s="554">
        <v>130</v>
      </c>
      <c r="C30" s="543" t="s">
        <v>3274</v>
      </c>
      <c r="D30" s="528" t="s">
        <v>3511</v>
      </c>
      <c r="E30" s="548">
        <v>500000</v>
      </c>
      <c r="F30" s="546">
        <v>3</v>
      </c>
      <c r="G30" s="572" t="s">
        <v>3491</v>
      </c>
    </row>
    <row r="31" spans="1:7" ht="75">
      <c r="A31" s="509">
        <v>24</v>
      </c>
      <c r="B31" s="554">
        <v>131</v>
      </c>
      <c r="C31" s="543" t="s">
        <v>3349</v>
      </c>
      <c r="D31" s="528" t="s">
        <v>3512</v>
      </c>
      <c r="E31" s="548">
        <v>500000</v>
      </c>
      <c r="F31" s="546">
        <v>3</v>
      </c>
      <c r="G31" s="572" t="s">
        <v>3491</v>
      </c>
    </row>
    <row r="32" spans="1:7" ht="75">
      <c r="A32" s="509">
        <v>25</v>
      </c>
      <c r="B32" s="554">
        <v>132</v>
      </c>
      <c r="C32" s="543" t="s">
        <v>3281</v>
      </c>
      <c r="D32" s="528" t="s">
        <v>3513</v>
      </c>
      <c r="E32" s="548">
        <v>500000</v>
      </c>
      <c r="F32" s="546">
        <v>3</v>
      </c>
      <c r="G32" s="572" t="s">
        <v>3491</v>
      </c>
    </row>
    <row r="33" spans="1:7" ht="75">
      <c r="A33" s="509">
        <v>26</v>
      </c>
      <c r="B33" s="554">
        <v>133</v>
      </c>
      <c r="C33" s="543" t="s">
        <v>340</v>
      </c>
      <c r="D33" s="528" t="s">
        <v>3514</v>
      </c>
      <c r="E33" s="548">
        <v>500000</v>
      </c>
      <c r="F33" s="546">
        <v>3</v>
      </c>
      <c r="G33" s="572" t="s">
        <v>3491</v>
      </c>
    </row>
    <row r="34" spans="1:7" ht="75">
      <c r="A34" s="509">
        <v>27</v>
      </c>
      <c r="B34" s="554">
        <v>136</v>
      </c>
      <c r="C34" s="517" t="s">
        <v>3408</v>
      </c>
      <c r="D34" s="528" t="s">
        <v>3515</v>
      </c>
      <c r="E34" s="548">
        <v>300000</v>
      </c>
      <c r="F34" s="546">
        <v>3</v>
      </c>
      <c r="G34" s="572" t="s">
        <v>3491</v>
      </c>
    </row>
    <row r="35" spans="1:7" ht="75">
      <c r="A35" s="509">
        <v>28</v>
      </c>
      <c r="B35" s="554">
        <v>138</v>
      </c>
      <c r="C35" s="543" t="s">
        <v>3282</v>
      </c>
      <c r="D35" s="528" t="s">
        <v>3516</v>
      </c>
      <c r="E35" s="548">
        <v>300000</v>
      </c>
      <c r="F35" s="546">
        <v>3</v>
      </c>
      <c r="G35" s="572" t="s">
        <v>3491</v>
      </c>
    </row>
    <row r="36" spans="1:7" ht="75">
      <c r="A36" s="509">
        <v>29</v>
      </c>
      <c r="B36" s="554">
        <v>140</v>
      </c>
      <c r="C36" s="543" t="s">
        <v>3384</v>
      </c>
      <c r="D36" s="528" t="s">
        <v>3517</v>
      </c>
      <c r="E36" s="548">
        <v>300000</v>
      </c>
      <c r="F36" s="546">
        <v>3</v>
      </c>
      <c r="G36" s="572" t="s">
        <v>3491</v>
      </c>
    </row>
    <row r="37" spans="1:7" ht="78.75">
      <c r="A37" s="509">
        <v>30</v>
      </c>
      <c r="B37" s="533">
        <v>161</v>
      </c>
      <c r="C37" s="527" t="s">
        <v>3287</v>
      </c>
      <c r="D37" s="528" t="s">
        <v>3518</v>
      </c>
      <c r="E37" s="548">
        <v>500000</v>
      </c>
      <c r="F37" s="546">
        <v>3</v>
      </c>
      <c r="G37" s="327" t="s">
        <v>3519</v>
      </c>
    </row>
  </sheetData>
  <mergeCells count="12">
    <mergeCell ref="B6:G6"/>
    <mergeCell ref="B8:G8"/>
    <mergeCell ref="B11:G11"/>
    <mergeCell ref="A1:G1"/>
    <mergeCell ref="A2:G2"/>
    <mergeCell ref="A3:A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opLeftCell="A10" workbookViewId="0">
      <selection activeCell="A3" sqref="A3:A4"/>
    </sheetView>
  </sheetViews>
  <sheetFormatPr defaultRowHeight="15"/>
  <cols>
    <col min="1" max="1" width="4.85546875" customWidth="1"/>
    <col min="2" max="2" width="6" customWidth="1"/>
    <col min="3" max="3" width="13.28515625" customWidth="1"/>
    <col min="4" max="4" width="29.7109375" customWidth="1"/>
    <col min="5" max="5" width="16.7109375" customWidth="1"/>
    <col min="7" max="7" width="28.7109375" customWidth="1"/>
  </cols>
  <sheetData>
    <row r="1" spans="1:7">
      <c r="A1" s="844" t="s">
        <v>3298</v>
      </c>
      <c r="B1" s="844"/>
      <c r="C1" s="844"/>
      <c r="D1" s="844"/>
      <c r="E1" s="844"/>
      <c r="F1" s="844"/>
      <c r="G1" s="844"/>
    </row>
    <row r="2" spans="1:7">
      <c r="A2" s="845" t="s">
        <v>3520</v>
      </c>
      <c r="B2" s="845"/>
      <c r="C2" s="845"/>
      <c r="D2" s="845"/>
      <c r="E2" s="845"/>
      <c r="F2" s="845"/>
      <c r="G2" s="845"/>
    </row>
    <row r="3" spans="1:7">
      <c r="A3" s="871" t="s">
        <v>3300</v>
      </c>
      <c r="B3" s="871" t="s">
        <v>3300</v>
      </c>
      <c r="C3" s="848" t="s">
        <v>69</v>
      </c>
      <c r="D3" s="850" t="s">
        <v>3301</v>
      </c>
      <c r="E3" s="851" t="s">
        <v>3302</v>
      </c>
      <c r="F3" s="852" t="s">
        <v>3303</v>
      </c>
      <c r="G3" s="866" t="s">
        <v>3413</v>
      </c>
    </row>
    <row r="4" spans="1:7">
      <c r="A4" s="872"/>
      <c r="B4" s="872"/>
      <c r="C4" s="849"/>
      <c r="D4" s="850"/>
      <c r="E4" s="851"/>
      <c r="F4" s="852"/>
      <c r="G4" s="866"/>
    </row>
    <row r="5" spans="1:7" ht="47.25">
      <c r="A5" s="573">
        <v>1</v>
      </c>
      <c r="B5" s="573">
        <v>9</v>
      </c>
      <c r="C5" s="574" t="s">
        <v>3289</v>
      </c>
      <c r="D5" s="512" t="s">
        <v>3521</v>
      </c>
      <c r="E5" s="575">
        <v>1000000</v>
      </c>
      <c r="F5" s="555"/>
      <c r="G5" s="512" t="s">
        <v>3522</v>
      </c>
    </row>
    <row r="6" spans="1:7" ht="110.25">
      <c r="A6" s="573">
        <v>2</v>
      </c>
      <c r="B6" s="573">
        <v>13</v>
      </c>
      <c r="C6" s="574" t="s">
        <v>3523</v>
      </c>
      <c r="D6" s="512" t="s">
        <v>3524</v>
      </c>
      <c r="E6" s="575">
        <v>500000</v>
      </c>
      <c r="F6" s="555"/>
      <c r="G6" s="512" t="s">
        <v>3525</v>
      </c>
    </row>
    <row r="7" spans="1:7" ht="63">
      <c r="A7" s="568">
        <v>3</v>
      </c>
      <c r="B7" s="576">
        <v>27</v>
      </c>
      <c r="C7" s="518" t="s">
        <v>3284</v>
      </c>
      <c r="D7" s="524" t="s">
        <v>3526</v>
      </c>
      <c r="E7" s="515">
        <v>2000000</v>
      </c>
      <c r="F7" s="520">
        <v>3</v>
      </c>
      <c r="G7" s="524" t="s">
        <v>3527</v>
      </c>
    </row>
    <row r="8" spans="1:7" ht="47.25">
      <c r="A8" s="573">
        <v>4</v>
      </c>
      <c r="B8" s="576">
        <v>34</v>
      </c>
      <c r="C8" s="527" t="s">
        <v>3329</v>
      </c>
      <c r="D8" s="519" t="s">
        <v>3528</v>
      </c>
      <c r="E8" s="522">
        <v>500000</v>
      </c>
      <c r="F8" s="520">
        <v>4</v>
      </c>
      <c r="G8" s="558" t="s">
        <v>3529</v>
      </c>
    </row>
    <row r="9" spans="1:7" ht="47.25">
      <c r="A9" s="573">
        <v>5</v>
      </c>
      <c r="B9" s="576">
        <v>48</v>
      </c>
      <c r="C9" s="518" t="s">
        <v>3343</v>
      </c>
      <c r="D9" s="521" t="s">
        <v>3530</v>
      </c>
      <c r="E9" s="522">
        <v>500000</v>
      </c>
      <c r="F9" s="520">
        <v>2</v>
      </c>
      <c r="G9" s="521" t="s">
        <v>3531</v>
      </c>
    </row>
    <row r="10" spans="1:7" ht="63">
      <c r="A10" s="568">
        <v>6</v>
      </c>
      <c r="B10" s="576">
        <v>56</v>
      </c>
      <c r="C10" s="518" t="s">
        <v>3285</v>
      </c>
      <c r="D10" s="519" t="s">
        <v>3532</v>
      </c>
      <c r="E10" s="515">
        <v>1000000</v>
      </c>
      <c r="F10" s="520">
        <v>2</v>
      </c>
      <c r="G10" s="524" t="s">
        <v>3533</v>
      </c>
    </row>
    <row r="11" spans="1:7" ht="63">
      <c r="A11" s="573">
        <v>7</v>
      </c>
      <c r="B11" s="576">
        <v>61</v>
      </c>
      <c r="C11" s="517" t="s">
        <v>3408</v>
      </c>
      <c r="D11" s="521" t="s">
        <v>3534</v>
      </c>
      <c r="E11" s="515">
        <v>1000000</v>
      </c>
      <c r="F11" s="523">
        <v>2</v>
      </c>
      <c r="G11" s="521" t="s">
        <v>3535</v>
      </c>
    </row>
    <row r="12" spans="1:7" ht="63">
      <c r="A12" s="573">
        <v>8</v>
      </c>
      <c r="B12" s="543">
        <v>144</v>
      </c>
      <c r="C12" s="543" t="s">
        <v>3289</v>
      </c>
      <c r="D12" s="528" t="s">
        <v>3536</v>
      </c>
      <c r="E12" s="548">
        <v>500000</v>
      </c>
      <c r="F12" s="546">
        <v>2</v>
      </c>
      <c r="G12" s="528" t="s">
        <v>3537</v>
      </c>
    </row>
    <row r="13" spans="1:7" ht="47.25">
      <c r="A13" s="568">
        <v>9</v>
      </c>
      <c r="B13" s="527">
        <v>158</v>
      </c>
      <c r="C13" s="543" t="s">
        <v>3291</v>
      </c>
      <c r="D13" s="528" t="s">
        <v>3538</v>
      </c>
      <c r="E13" s="548">
        <v>500000</v>
      </c>
      <c r="F13" s="546">
        <v>2</v>
      </c>
      <c r="G13" s="528" t="s">
        <v>3539</v>
      </c>
    </row>
    <row r="14" spans="1:7" ht="47.25">
      <c r="A14" s="573">
        <v>10</v>
      </c>
      <c r="B14" s="527">
        <v>162</v>
      </c>
      <c r="C14" s="527" t="s">
        <v>227</v>
      </c>
      <c r="D14" s="528" t="s">
        <v>3540</v>
      </c>
      <c r="E14" s="548">
        <v>500000</v>
      </c>
      <c r="F14" s="546">
        <v>2</v>
      </c>
      <c r="G14" s="327" t="s">
        <v>3541</v>
      </c>
    </row>
    <row r="15" spans="1:7" ht="47.25">
      <c r="A15" s="573">
        <v>11</v>
      </c>
      <c r="B15" s="527">
        <v>168</v>
      </c>
      <c r="C15" s="543" t="s">
        <v>3291</v>
      </c>
      <c r="D15" s="528" t="s">
        <v>3542</v>
      </c>
      <c r="E15" s="548">
        <v>500000</v>
      </c>
      <c r="F15" s="546">
        <v>1</v>
      </c>
      <c r="G15" s="572" t="s">
        <v>3543</v>
      </c>
    </row>
  </sheetData>
  <mergeCells count="9">
    <mergeCell ref="A1:G1"/>
    <mergeCell ref="A2:G2"/>
    <mergeCell ref="A3:A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Z82"/>
  <sheetViews>
    <sheetView workbookViewId="0">
      <selection activeCell="I9" sqref="I9"/>
    </sheetView>
  </sheetViews>
  <sheetFormatPr defaultRowHeight="15.75"/>
  <cols>
    <col min="1" max="1" width="1.42578125" style="104" customWidth="1"/>
    <col min="2" max="2" width="5" style="127" customWidth="1"/>
    <col min="3" max="3" width="43" style="79" customWidth="1"/>
    <col min="4" max="4" width="10" style="79" customWidth="1"/>
    <col min="5" max="6" width="9.28515625" style="143" customWidth="1"/>
    <col min="7" max="7" width="20.140625" style="79" customWidth="1"/>
    <col min="8" max="9" width="15.42578125" style="104" customWidth="1"/>
    <col min="10" max="10" width="13.85546875" style="335" customWidth="1"/>
    <col min="11" max="11" width="10.7109375" style="104" customWidth="1"/>
    <col min="12" max="12" width="16.7109375" style="104" customWidth="1"/>
    <col min="13" max="13" width="10.140625" style="104" customWidth="1"/>
    <col min="14" max="14" width="4.85546875" style="104" customWidth="1"/>
    <col min="15" max="24" width="4.7109375" style="104" customWidth="1"/>
    <col min="25" max="26" width="6.140625" style="104" customWidth="1"/>
  </cols>
  <sheetData>
    <row r="2" spans="2:26" ht="18.75">
      <c r="B2" s="709" t="s">
        <v>64</v>
      </c>
      <c r="C2" s="709"/>
      <c r="D2" s="709"/>
      <c r="E2" s="709"/>
      <c r="F2" s="709"/>
      <c r="G2" s="709"/>
      <c r="H2" s="709"/>
      <c r="I2" s="709"/>
      <c r="J2" s="709"/>
      <c r="K2" s="709"/>
      <c r="L2" s="709"/>
      <c r="M2" s="709"/>
      <c r="N2" s="709"/>
      <c r="O2" s="709"/>
      <c r="P2" s="709"/>
      <c r="Q2" s="709"/>
      <c r="R2" s="709"/>
      <c r="S2" s="709"/>
      <c r="T2" s="710" t="s">
        <v>65</v>
      </c>
      <c r="U2" s="710"/>
      <c r="V2" s="710"/>
      <c r="W2" s="710"/>
      <c r="X2" s="710"/>
      <c r="Y2" s="710"/>
      <c r="Z2" s="710"/>
    </row>
    <row r="3" spans="2:26" ht="18.75">
      <c r="B3" s="709" t="s">
        <v>66</v>
      </c>
      <c r="C3" s="709"/>
      <c r="D3" s="709"/>
      <c r="E3" s="709"/>
      <c r="F3" s="709"/>
      <c r="G3" s="709"/>
      <c r="H3" s="709"/>
      <c r="I3" s="709"/>
      <c r="J3" s="709"/>
      <c r="K3" s="709"/>
      <c r="L3" s="709"/>
      <c r="M3" s="709"/>
      <c r="N3" s="709"/>
      <c r="O3" s="709"/>
      <c r="P3" s="709"/>
      <c r="Q3" s="709"/>
      <c r="R3" s="709"/>
      <c r="S3" s="709"/>
      <c r="T3" s="709"/>
      <c r="U3" s="709"/>
      <c r="V3" s="709"/>
      <c r="W3" s="709"/>
      <c r="X3" s="709"/>
      <c r="Y3" s="105"/>
    </row>
    <row r="4" spans="2:26">
      <c r="B4" s="711" t="s">
        <v>111</v>
      </c>
      <c r="C4" s="711"/>
      <c r="D4" s="711"/>
      <c r="E4" s="140"/>
      <c r="F4" s="140"/>
      <c r="G4" s="292"/>
      <c r="H4" s="106"/>
      <c r="I4" s="106"/>
      <c r="J4" s="331"/>
      <c r="K4" s="106"/>
      <c r="L4" s="106"/>
      <c r="M4" s="107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8"/>
    </row>
    <row r="5" spans="2:26">
      <c r="B5" s="712" t="s">
        <v>67</v>
      </c>
      <c r="C5" s="713" t="s">
        <v>68</v>
      </c>
      <c r="D5" s="695" t="s">
        <v>69</v>
      </c>
      <c r="E5" s="697" t="s">
        <v>70</v>
      </c>
      <c r="F5" s="697" t="s">
        <v>570</v>
      </c>
      <c r="G5" s="695" t="s">
        <v>71</v>
      </c>
      <c r="H5" s="695" t="s">
        <v>72</v>
      </c>
      <c r="I5" s="439"/>
      <c r="J5" s="724" t="s">
        <v>73</v>
      </c>
      <c r="K5" s="695" t="s">
        <v>74</v>
      </c>
      <c r="L5" s="695" t="s">
        <v>75</v>
      </c>
      <c r="M5" s="714" t="s">
        <v>76</v>
      </c>
      <c r="N5" s="714"/>
      <c r="O5" s="714"/>
      <c r="P5" s="714"/>
      <c r="Q5" s="714"/>
      <c r="R5" s="714"/>
      <c r="S5" s="714"/>
      <c r="T5" s="714"/>
      <c r="U5" s="714"/>
      <c r="V5" s="714"/>
      <c r="W5" s="714"/>
      <c r="X5" s="714"/>
      <c r="Y5" s="715" t="s">
        <v>77</v>
      </c>
      <c r="Z5" s="718" t="s">
        <v>78</v>
      </c>
    </row>
    <row r="6" spans="2:26" ht="28.5">
      <c r="B6" s="712"/>
      <c r="C6" s="713"/>
      <c r="D6" s="708"/>
      <c r="E6" s="698"/>
      <c r="F6" s="698"/>
      <c r="G6" s="708"/>
      <c r="H6" s="708"/>
      <c r="I6" s="440" t="s">
        <v>3271</v>
      </c>
      <c r="J6" s="725"/>
      <c r="K6" s="708"/>
      <c r="L6" s="708"/>
      <c r="M6" s="714" t="s">
        <v>79</v>
      </c>
      <c r="N6" s="714"/>
      <c r="O6" s="721" t="s">
        <v>80</v>
      </c>
      <c r="P6" s="722"/>
      <c r="Q6" s="722"/>
      <c r="R6" s="722"/>
      <c r="S6" s="722"/>
      <c r="T6" s="722"/>
      <c r="U6" s="722"/>
      <c r="V6" s="722"/>
      <c r="W6" s="722"/>
      <c r="X6" s="723"/>
      <c r="Y6" s="716"/>
      <c r="Z6" s="719"/>
    </row>
    <row r="7" spans="2:26">
      <c r="B7" s="712"/>
      <c r="C7" s="713"/>
      <c r="D7" s="708"/>
      <c r="E7" s="698"/>
      <c r="F7" s="698"/>
      <c r="G7" s="708"/>
      <c r="H7" s="708"/>
      <c r="I7" s="440"/>
      <c r="J7" s="725"/>
      <c r="K7" s="708"/>
      <c r="L7" s="708"/>
      <c r="M7" s="693" t="s">
        <v>81</v>
      </c>
      <c r="N7" s="695" t="s">
        <v>82</v>
      </c>
      <c r="O7" s="695" t="s">
        <v>0</v>
      </c>
      <c r="P7" s="705" t="s">
        <v>1</v>
      </c>
      <c r="Q7" s="706"/>
      <c r="R7" s="706"/>
      <c r="S7" s="707"/>
      <c r="T7" s="695" t="s">
        <v>2</v>
      </c>
      <c r="U7" s="695" t="s">
        <v>3</v>
      </c>
      <c r="V7" s="695" t="s">
        <v>4</v>
      </c>
      <c r="W7" s="695" t="s">
        <v>5</v>
      </c>
      <c r="X7" s="695" t="s">
        <v>6</v>
      </c>
      <c r="Y7" s="716"/>
      <c r="Z7" s="719"/>
    </row>
    <row r="8" spans="2:26" ht="22.5" customHeight="1">
      <c r="B8" s="712"/>
      <c r="C8" s="713"/>
      <c r="D8" s="696"/>
      <c r="E8" s="699"/>
      <c r="F8" s="699"/>
      <c r="G8" s="696"/>
      <c r="H8" s="696"/>
      <c r="I8" s="441"/>
      <c r="J8" s="726"/>
      <c r="K8" s="696"/>
      <c r="L8" s="696"/>
      <c r="M8" s="694"/>
      <c r="N8" s="696"/>
      <c r="O8" s="696"/>
      <c r="P8" s="109" t="s">
        <v>83</v>
      </c>
      <c r="Q8" s="109" t="s">
        <v>84</v>
      </c>
      <c r="R8" s="109" t="s">
        <v>85</v>
      </c>
      <c r="S8" s="109" t="s">
        <v>86</v>
      </c>
      <c r="T8" s="696"/>
      <c r="U8" s="696"/>
      <c r="V8" s="696"/>
      <c r="W8" s="696"/>
      <c r="X8" s="696"/>
      <c r="Y8" s="717"/>
      <c r="Z8" s="720"/>
    </row>
    <row r="9" spans="2:26" ht="36.75" customHeight="1">
      <c r="B9" s="130">
        <v>1</v>
      </c>
      <c r="C9" s="293" t="s">
        <v>2629</v>
      </c>
      <c r="D9" s="293" t="s">
        <v>494</v>
      </c>
      <c r="E9" s="130" t="s">
        <v>45</v>
      </c>
      <c r="F9" s="130" t="s">
        <v>2</v>
      </c>
      <c r="G9" s="136" t="s">
        <v>127</v>
      </c>
      <c r="H9" s="110"/>
      <c r="I9" s="110"/>
      <c r="J9" s="286">
        <v>1000000</v>
      </c>
      <c r="K9" s="110"/>
      <c r="L9" s="110"/>
      <c r="M9" s="110"/>
      <c r="N9" s="110"/>
      <c r="O9" s="130" t="s">
        <v>150</v>
      </c>
      <c r="P9" s="130">
        <v>1</v>
      </c>
      <c r="Q9" s="130" t="s">
        <v>150</v>
      </c>
      <c r="R9" s="130" t="s">
        <v>150</v>
      </c>
      <c r="S9" s="130" t="s">
        <v>150</v>
      </c>
      <c r="T9" s="130" t="s">
        <v>150</v>
      </c>
      <c r="U9" s="130" t="s">
        <v>150</v>
      </c>
      <c r="V9" s="130" t="s">
        <v>150</v>
      </c>
      <c r="W9" s="130" t="s">
        <v>150</v>
      </c>
      <c r="X9" s="130" t="s">
        <v>150</v>
      </c>
      <c r="Y9" s="110"/>
      <c r="Z9" s="110"/>
    </row>
    <row r="10" spans="2:26" ht="36.75" customHeight="1">
      <c r="B10" s="130">
        <v>2</v>
      </c>
      <c r="C10" s="294" t="s">
        <v>2630</v>
      </c>
      <c r="D10" s="294" t="s">
        <v>2653</v>
      </c>
      <c r="E10" s="130" t="s">
        <v>45</v>
      </c>
      <c r="F10" s="130" t="s">
        <v>2</v>
      </c>
      <c r="G10" s="136" t="s">
        <v>127</v>
      </c>
      <c r="H10" s="110"/>
      <c r="I10" s="110"/>
      <c r="J10" s="286">
        <v>1000000</v>
      </c>
      <c r="K10" s="110"/>
      <c r="L10" s="110"/>
      <c r="M10" s="110"/>
      <c r="N10" s="110"/>
      <c r="O10" s="130" t="s">
        <v>150</v>
      </c>
      <c r="P10" s="130">
        <v>1</v>
      </c>
      <c r="Q10" s="130" t="s">
        <v>150</v>
      </c>
      <c r="R10" s="130" t="s">
        <v>150</v>
      </c>
      <c r="S10" s="130" t="s">
        <v>150</v>
      </c>
      <c r="T10" s="130" t="s">
        <v>150</v>
      </c>
      <c r="U10" s="130" t="s">
        <v>150</v>
      </c>
      <c r="V10" s="130" t="s">
        <v>150</v>
      </c>
      <c r="W10" s="130" t="s">
        <v>150</v>
      </c>
      <c r="X10" s="130" t="s">
        <v>150</v>
      </c>
      <c r="Y10" s="110"/>
      <c r="Z10" s="110"/>
    </row>
    <row r="11" spans="2:26" ht="36.75" customHeight="1">
      <c r="B11" s="130">
        <v>3</v>
      </c>
      <c r="C11" s="294" t="s">
        <v>2631</v>
      </c>
      <c r="D11" s="294" t="s">
        <v>2653</v>
      </c>
      <c r="E11" s="130" t="s">
        <v>45</v>
      </c>
      <c r="F11" s="130" t="s">
        <v>2</v>
      </c>
      <c r="G11" s="136" t="s">
        <v>127</v>
      </c>
      <c r="H11" s="110"/>
      <c r="I11" s="110"/>
      <c r="J11" s="286">
        <v>1000000</v>
      </c>
      <c r="K11" s="110"/>
      <c r="L11" s="110"/>
      <c r="M11" s="110"/>
      <c r="N11" s="110"/>
      <c r="O11" s="130" t="s">
        <v>150</v>
      </c>
      <c r="P11" s="130">
        <v>1</v>
      </c>
      <c r="Q11" s="130" t="s">
        <v>150</v>
      </c>
      <c r="R11" s="130" t="s">
        <v>150</v>
      </c>
      <c r="S11" s="130" t="s">
        <v>150</v>
      </c>
      <c r="T11" s="130" t="s">
        <v>150</v>
      </c>
      <c r="U11" s="130" t="s">
        <v>150</v>
      </c>
      <c r="V11" s="130" t="s">
        <v>150</v>
      </c>
      <c r="W11" s="130" t="s">
        <v>150</v>
      </c>
      <c r="X11" s="130" t="s">
        <v>150</v>
      </c>
      <c r="Y11" s="110"/>
      <c r="Z11" s="110"/>
    </row>
    <row r="12" spans="2:26" ht="36.75" customHeight="1">
      <c r="B12" s="130">
        <v>4</v>
      </c>
      <c r="C12" s="294" t="s">
        <v>2632</v>
      </c>
      <c r="D12" s="294" t="s">
        <v>2654</v>
      </c>
      <c r="E12" s="130" t="s">
        <v>45</v>
      </c>
      <c r="F12" s="130" t="s">
        <v>2</v>
      </c>
      <c r="G12" s="136" t="s">
        <v>127</v>
      </c>
      <c r="H12" s="110"/>
      <c r="I12" s="110"/>
      <c r="J12" s="286">
        <v>2000000</v>
      </c>
      <c r="K12" s="110"/>
      <c r="L12" s="110"/>
      <c r="M12" s="110"/>
      <c r="N12" s="110"/>
      <c r="O12" s="130">
        <v>1</v>
      </c>
      <c r="P12" s="130" t="s">
        <v>150</v>
      </c>
      <c r="Q12" s="130" t="s">
        <v>150</v>
      </c>
      <c r="R12" s="130" t="s">
        <v>150</v>
      </c>
      <c r="S12" s="130" t="s">
        <v>150</v>
      </c>
      <c r="T12" s="130" t="s">
        <v>150</v>
      </c>
      <c r="U12" s="130" t="s">
        <v>150</v>
      </c>
      <c r="V12" s="130" t="s">
        <v>150</v>
      </c>
      <c r="W12" s="130" t="s">
        <v>150</v>
      </c>
      <c r="X12" s="130" t="s">
        <v>150</v>
      </c>
      <c r="Y12" s="110"/>
      <c r="Z12" s="110"/>
    </row>
    <row r="13" spans="2:26" ht="36.75" customHeight="1">
      <c r="B13" s="130">
        <v>5</v>
      </c>
      <c r="C13" s="294" t="s">
        <v>2633</v>
      </c>
      <c r="D13" s="294" t="s">
        <v>2655</v>
      </c>
      <c r="E13" s="130" t="s">
        <v>45</v>
      </c>
      <c r="F13" s="130" t="s">
        <v>2</v>
      </c>
      <c r="G13" s="136" t="s">
        <v>127</v>
      </c>
      <c r="H13" s="110"/>
      <c r="I13" s="110"/>
      <c r="J13" s="286">
        <v>1000000</v>
      </c>
      <c r="K13" s="110"/>
      <c r="L13" s="110"/>
      <c r="M13" s="110"/>
      <c r="N13" s="110"/>
      <c r="O13" s="130">
        <v>1</v>
      </c>
      <c r="P13" s="130" t="s">
        <v>150</v>
      </c>
      <c r="Q13" s="130" t="s">
        <v>150</v>
      </c>
      <c r="R13" s="130" t="s">
        <v>150</v>
      </c>
      <c r="S13" s="130" t="s">
        <v>150</v>
      </c>
      <c r="T13" s="130" t="s">
        <v>150</v>
      </c>
      <c r="U13" s="130" t="s">
        <v>150</v>
      </c>
      <c r="V13" s="130" t="s">
        <v>150</v>
      </c>
      <c r="W13" s="130" t="s">
        <v>150</v>
      </c>
      <c r="X13" s="130" t="s">
        <v>150</v>
      </c>
      <c r="Y13" s="110"/>
      <c r="Z13" s="110"/>
    </row>
    <row r="14" spans="2:26" ht="36.75" customHeight="1">
      <c r="B14" s="130">
        <v>6</v>
      </c>
      <c r="C14" s="294" t="s">
        <v>2634</v>
      </c>
      <c r="D14" s="294" t="s">
        <v>2656</v>
      </c>
      <c r="E14" s="130" t="s">
        <v>45</v>
      </c>
      <c r="F14" s="130" t="s">
        <v>2</v>
      </c>
      <c r="G14" s="136" t="s">
        <v>127</v>
      </c>
      <c r="H14" s="110"/>
      <c r="I14" s="110"/>
      <c r="J14" s="287">
        <v>1000000</v>
      </c>
      <c r="K14" s="110"/>
      <c r="L14" s="110"/>
      <c r="M14" s="110"/>
      <c r="N14" s="110"/>
      <c r="O14" s="130">
        <v>1</v>
      </c>
      <c r="P14" s="130" t="s">
        <v>150</v>
      </c>
      <c r="Q14" s="130" t="s">
        <v>150</v>
      </c>
      <c r="R14" s="130" t="s">
        <v>150</v>
      </c>
      <c r="S14" s="130" t="s">
        <v>150</v>
      </c>
      <c r="T14" s="130" t="s">
        <v>150</v>
      </c>
      <c r="U14" s="130" t="s">
        <v>150</v>
      </c>
      <c r="V14" s="130" t="s">
        <v>150</v>
      </c>
      <c r="W14" s="130" t="s">
        <v>150</v>
      </c>
      <c r="X14" s="130" t="s">
        <v>150</v>
      </c>
      <c r="Y14" s="110"/>
      <c r="Z14" s="110"/>
    </row>
    <row r="15" spans="2:26" ht="36.75" customHeight="1">
      <c r="B15" s="130">
        <v>7</v>
      </c>
      <c r="C15" s="294" t="s">
        <v>2635</v>
      </c>
      <c r="D15" s="294" t="s">
        <v>2654</v>
      </c>
      <c r="E15" s="130" t="s">
        <v>45</v>
      </c>
      <c r="F15" s="130" t="s">
        <v>2</v>
      </c>
      <c r="G15" s="136" t="s">
        <v>127</v>
      </c>
      <c r="H15" s="110"/>
      <c r="I15" s="110"/>
      <c r="J15" s="287">
        <v>1000000</v>
      </c>
      <c r="K15" s="110"/>
      <c r="L15" s="110"/>
      <c r="M15" s="110"/>
      <c r="N15" s="110"/>
      <c r="O15" s="130" t="s">
        <v>150</v>
      </c>
      <c r="P15" s="130">
        <v>1</v>
      </c>
      <c r="Q15" s="130" t="s">
        <v>150</v>
      </c>
      <c r="R15" s="130" t="s">
        <v>150</v>
      </c>
      <c r="S15" s="130" t="s">
        <v>150</v>
      </c>
      <c r="T15" s="130" t="s">
        <v>150</v>
      </c>
      <c r="U15" s="130" t="s">
        <v>150</v>
      </c>
      <c r="V15" s="130" t="s">
        <v>150</v>
      </c>
      <c r="W15" s="130" t="s">
        <v>150</v>
      </c>
      <c r="X15" s="130" t="s">
        <v>150</v>
      </c>
      <c r="Y15" s="110"/>
      <c r="Z15" s="110"/>
    </row>
    <row r="16" spans="2:26" ht="36.75" customHeight="1">
      <c r="B16" s="130">
        <v>8</v>
      </c>
      <c r="C16" s="294" t="s">
        <v>2636</v>
      </c>
      <c r="D16" s="294" t="s">
        <v>2656</v>
      </c>
      <c r="E16" s="130" t="s">
        <v>45</v>
      </c>
      <c r="F16" s="130" t="s">
        <v>2</v>
      </c>
      <c r="G16" s="136" t="s">
        <v>127</v>
      </c>
      <c r="H16" s="110"/>
      <c r="I16" s="110"/>
      <c r="J16" s="287">
        <v>1000000</v>
      </c>
      <c r="K16" s="110"/>
      <c r="L16" s="110"/>
      <c r="M16" s="110"/>
      <c r="N16" s="110"/>
      <c r="O16" s="130" t="s">
        <v>150</v>
      </c>
      <c r="P16" s="130">
        <v>1</v>
      </c>
      <c r="Q16" s="130" t="s">
        <v>150</v>
      </c>
      <c r="R16" s="130" t="s">
        <v>150</v>
      </c>
      <c r="S16" s="130" t="s">
        <v>150</v>
      </c>
      <c r="T16" s="130" t="s">
        <v>150</v>
      </c>
      <c r="U16" s="130" t="s">
        <v>150</v>
      </c>
      <c r="V16" s="130" t="s">
        <v>150</v>
      </c>
      <c r="W16" s="130" t="s">
        <v>150</v>
      </c>
      <c r="X16" s="130" t="s">
        <v>150</v>
      </c>
      <c r="Y16" s="110"/>
      <c r="Z16" s="110"/>
    </row>
    <row r="17" spans="2:26" ht="36.75" customHeight="1">
      <c r="B17" s="130">
        <v>9</v>
      </c>
      <c r="C17" s="294" t="s">
        <v>2637</v>
      </c>
      <c r="D17" s="294" t="s">
        <v>2656</v>
      </c>
      <c r="E17" s="130" t="s">
        <v>45</v>
      </c>
      <c r="F17" s="130" t="s">
        <v>2</v>
      </c>
      <c r="G17" s="136" t="s">
        <v>127</v>
      </c>
      <c r="H17" s="110"/>
      <c r="I17" s="110"/>
      <c r="J17" s="288">
        <v>1000000</v>
      </c>
      <c r="K17" s="110"/>
      <c r="L17" s="110"/>
      <c r="M17" s="110"/>
      <c r="N17" s="110"/>
      <c r="O17" s="130" t="s">
        <v>150</v>
      </c>
      <c r="P17" s="130">
        <v>1</v>
      </c>
      <c r="Q17" s="130" t="s">
        <v>150</v>
      </c>
      <c r="R17" s="130" t="s">
        <v>150</v>
      </c>
      <c r="S17" s="130" t="s">
        <v>150</v>
      </c>
      <c r="T17" s="130" t="s">
        <v>150</v>
      </c>
      <c r="U17" s="130" t="s">
        <v>150</v>
      </c>
      <c r="V17" s="130" t="s">
        <v>150</v>
      </c>
      <c r="W17" s="130" t="s">
        <v>150</v>
      </c>
      <c r="X17" s="130" t="s">
        <v>150</v>
      </c>
      <c r="Y17" s="110"/>
      <c r="Z17" s="110"/>
    </row>
    <row r="18" spans="2:26" ht="36.75" customHeight="1">
      <c r="B18" s="130">
        <v>10</v>
      </c>
      <c r="C18" s="294" t="s">
        <v>2638</v>
      </c>
      <c r="D18" s="294" t="s">
        <v>1797</v>
      </c>
      <c r="E18" s="130" t="s">
        <v>45</v>
      </c>
      <c r="F18" s="130" t="s">
        <v>2</v>
      </c>
      <c r="G18" s="136" t="s">
        <v>127</v>
      </c>
      <c r="H18" s="110"/>
      <c r="I18" s="110"/>
      <c r="J18" s="288">
        <v>2000000</v>
      </c>
      <c r="K18" s="110"/>
      <c r="L18" s="110"/>
      <c r="M18" s="110"/>
      <c r="N18" s="110"/>
      <c r="O18" s="130">
        <v>1</v>
      </c>
      <c r="P18" s="130" t="s">
        <v>150</v>
      </c>
      <c r="Q18" s="130" t="s">
        <v>150</v>
      </c>
      <c r="R18" s="130" t="s">
        <v>150</v>
      </c>
      <c r="S18" s="130" t="s">
        <v>150</v>
      </c>
      <c r="T18" s="130" t="s">
        <v>150</v>
      </c>
      <c r="U18" s="130" t="s">
        <v>150</v>
      </c>
      <c r="V18" s="130" t="s">
        <v>150</v>
      </c>
      <c r="W18" s="130" t="s">
        <v>150</v>
      </c>
      <c r="X18" s="130" t="s">
        <v>150</v>
      </c>
      <c r="Y18" s="110"/>
      <c r="Z18" s="110"/>
    </row>
    <row r="19" spans="2:26" ht="36.75" customHeight="1">
      <c r="B19" s="130">
        <v>11</v>
      </c>
      <c r="C19" s="294" t="s">
        <v>2639</v>
      </c>
      <c r="D19" s="294" t="s">
        <v>2657</v>
      </c>
      <c r="E19" s="130" t="s">
        <v>45</v>
      </c>
      <c r="F19" s="130" t="s">
        <v>2</v>
      </c>
      <c r="G19" s="136" t="s">
        <v>127</v>
      </c>
      <c r="H19" s="110"/>
      <c r="I19" s="110"/>
      <c r="J19" s="288">
        <v>1000000</v>
      </c>
      <c r="K19" s="110"/>
      <c r="L19" s="110"/>
      <c r="M19" s="110"/>
      <c r="N19" s="110"/>
      <c r="O19" s="130" t="s">
        <v>150</v>
      </c>
      <c r="P19" s="130">
        <v>1</v>
      </c>
      <c r="Q19" s="130" t="s">
        <v>150</v>
      </c>
      <c r="R19" s="130" t="s">
        <v>150</v>
      </c>
      <c r="S19" s="130" t="s">
        <v>150</v>
      </c>
      <c r="T19" s="130" t="s">
        <v>150</v>
      </c>
      <c r="U19" s="130" t="s">
        <v>150</v>
      </c>
      <c r="V19" s="130" t="s">
        <v>150</v>
      </c>
      <c r="W19" s="130" t="s">
        <v>150</v>
      </c>
      <c r="X19" s="130" t="s">
        <v>150</v>
      </c>
      <c r="Y19" s="110"/>
      <c r="Z19" s="110"/>
    </row>
    <row r="20" spans="2:26" ht="36.75" customHeight="1">
      <c r="B20" s="130">
        <v>12</v>
      </c>
      <c r="C20" s="293" t="s">
        <v>2640</v>
      </c>
      <c r="D20" s="293" t="s">
        <v>2658</v>
      </c>
      <c r="E20" s="130" t="s">
        <v>45</v>
      </c>
      <c r="F20" s="130" t="s">
        <v>2</v>
      </c>
      <c r="G20" s="136" t="s">
        <v>127</v>
      </c>
      <c r="H20" s="110"/>
      <c r="I20" s="110"/>
      <c r="J20" s="286">
        <v>1000000</v>
      </c>
      <c r="K20" s="110"/>
      <c r="L20" s="110"/>
      <c r="M20" s="110"/>
      <c r="N20" s="110"/>
      <c r="O20" s="130" t="s">
        <v>150</v>
      </c>
      <c r="P20" s="130">
        <v>1</v>
      </c>
      <c r="Q20" s="130" t="s">
        <v>150</v>
      </c>
      <c r="R20" s="130" t="s">
        <v>150</v>
      </c>
      <c r="S20" s="130" t="s">
        <v>150</v>
      </c>
      <c r="T20" s="130" t="s">
        <v>150</v>
      </c>
      <c r="U20" s="130" t="s">
        <v>150</v>
      </c>
      <c r="V20" s="130" t="s">
        <v>150</v>
      </c>
      <c r="W20" s="130" t="s">
        <v>150</v>
      </c>
      <c r="X20" s="130" t="s">
        <v>150</v>
      </c>
      <c r="Y20" s="110"/>
      <c r="Z20" s="110"/>
    </row>
    <row r="21" spans="2:26" ht="36.75" customHeight="1">
      <c r="B21" s="130">
        <v>13</v>
      </c>
      <c r="C21" s="293" t="s">
        <v>2641</v>
      </c>
      <c r="D21" s="293" t="s">
        <v>2659</v>
      </c>
      <c r="E21" s="130" t="s">
        <v>45</v>
      </c>
      <c r="F21" s="130" t="s">
        <v>2</v>
      </c>
      <c r="G21" s="136" t="s">
        <v>127</v>
      </c>
      <c r="H21" s="110"/>
      <c r="I21" s="110"/>
      <c r="J21" s="286">
        <v>1000000</v>
      </c>
      <c r="K21" s="110"/>
      <c r="L21" s="110"/>
      <c r="M21" s="110"/>
      <c r="N21" s="110"/>
      <c r="O21" s="130">
        <v>1</v>
      </c>
      <c r="P21" s="130" t="s">
        <v>150</v>
      </c>
      <c r="Q21" s="130" t="s">
        <v>150</v>
      </c>
      <c r="R21" s="130" t="s">
        <v>150</v>
      </c>
      <c r="S21" s="130" t="s">
        <v>150</v>
      </c>
      <c r="T21" s="130" t="s">
        <v>150</v>
      </c>
      <c r="U21" s="130" t="s">
        <v>150</v>
      </c>
      <c r="V21" s="130" t="s">
        <v>150</v>
      </c>
      <c r="W21" s="130" t="s">
        <v>150</v>
      </c>
      <c r="X21" s="130" t="s">
        <v>150</v>
      </c>
      <c r="Y21" s="110"/>
      <c r="Z21" s="110"/>
    </row>
    <row r="22" spans="2:26" ht="36.75" customHeight="1">
      <c r="B22" s="130">
        <v>14</v>
      </c>
      <c r="C22" s="293" t="s">
        <v>2642</v>
      </c>
      <c r="D22" s="293" t="s">
        <v>2660</v>
      </c>
      <c r="E22" s="130" t="s">
        <v>45</v>
      </c>
      <c r="F22" s="130" t="s">
        <v>2</v>
      </c>
      <c r="G22" s="136" t="s">
        <v>127</v>
      </c>
      <c r="H22" s="110"/>
      <c r="I22" s="110"/>
      <c r="J22" s="286">
        <v>1000000</v>
      </c>
      <c r="K22" s="110"/>
      <c r="L22" s="110"/>
      <c r="M22" s="110"/>
      <c r="N22" s="110"/>
      <c r="O22" s="130">
        <v>1</v>
      </c>
      <c r="P22" s="130" t="s">
        <v>150</v>
      </c>
      <c r="Q22" s="130" t="s">
        <v>150</v>
      </c>
      <c r="R22" s="130" t="s">
        <v>150</v>
      </c>
      <c r="S22" s="130" t="s">
        <v>150</v>
      </c>
      <c r="T22" s="130" t="s">
        <v>150</v>
      </c>
      <c r="U22" s="130" t="s">
        <v>150</v>
      </c>
      <c r="V22" s="130" t="s">
        <v>150</v>
      </c>
      <c r="W22" s="130" t="s">
        <v>150</v>
      </c>
      <c r="X22" s="130" t="s">
        <v>150</v>
      </c>
      <c r="Y22" s="110"/>
      <c r="Z22" s="110"/>
    </row>
    <row r="23" spans="2:26" ht="36.75" customHeight="1">
      <c r="B23" s="130">
        <v>15</v>
      </c>
      <c r="C23" s="293" t="s">
        <v>2643</v>
      </c>
      <c r="D23" s="293" t="s">
        <v>2660</v>
      </c>
      <c r="E23" s="130" t="s">
        <v>45</v>
      </c>
      <c r="F23" s="130" t="s">
        <v>2</v>
      </c>
      <c r="G23" s="136" t="s">
        <v>127</v>
      </c>
      <c r="H23" s="110"/>
      <c r="I23" s="110"/>
      <c r="J23" s="286">
        <v>1000000</v>
      </c>
      <c r="K23" s="110"/>
      <c r="L23" s="110"/>
      <c r="M23" s="110"/>
      <c r="N23" s="110"/>
      <c r="O23" s="130">
        <v>1</v>
      </c>
      <c r="P23" s="130" t="s">
        <v>150</v>
      </c>
      <c r="Q23" s="130" t="s">
        <v>150</v>
      </c>
      <c r="R23" s="130" t="s">
        <v>150</v>
      </c>
      <c r="S23" s="130" t="s">
        <v>150</v>
      </c>
      <c r="T23" s="130" t="s">
        <v>150</v>
      </c>
      <c r="U23" s="130" t="s">
        <v>150</v>
      </c>
      <c r="V23" s="130" t="s">
        <v>150</v>
      </c>
      <c r="W23" s="130" t="s">
        <v>150</v>
      </c>
      <c r="X23" s="130" t="s">
        <v>150</v>
      </c>
      <c r="Y23" s="110"/>
      <c r="Z23" s="110"/>
    </row>
    <row r="24" spans="2:26" ht="36.75" customHeight="1">
      <c r="B24" s="130">
        <v>16</v>
      </c>
      <c r="C24" s="293" t="s">
        <v>2644</v>
      </c>
      <c r="D24" s="293" t="s">
        <v>2661</v>
      </c>
      <c r="E24" s="130" t="s">
        <v>45</v>
      </c>
      <c r="F24" s="130" t="s">
        <v>2</v>
      </c>
      <c r="G24" s="136" t="s">
        <v>127</v>
      </c>
      <c r="H24" s="110"/>
      <c r="I24" s="110"/>
      <c r="J24" s="286">
        <v>1000000</v>
      </c>
      <c r="K24" s="110"/>
      <c r="L24" s="110"/>
      <c r="M24" s="110"/>
      <c r="N24" s="110"/>
      <c r="O24" s="130" t="s">
        <v>150</v>
      </c>
      <c r="P24" s="130">
        <v>1</v>
      </c>
      <c r="Q24" s="130" t="s">
        <v>150</v>
      </c>
      <c r="R24" s="130" t="s">
        <v>150</v>
      </c>
      <c r="S24" s="130" t="s">
        <v>150</v>
      </c>
      <c r="T24" s="130" t="s">
        <v>150</v>
      </c>
      <c r="U24" s="130" t="s">
        <v>150</v>
      </c>
      <c r="V24" s="130" t="s">
        <v>150</v>
      </c>
      <c r="W24" s="130" t="s">
        <v>150</v>
      </c>
      <c r="X24" s="130" t="s">
        <v>150</v>
      </c>
      <c r="Y24" s="110"/>
      <c r="Z24" s="110"/>
    </row>
    <row r="25" spans="2:26" ht="36.75" customHeight="1">
      <c r="B25" s="130">
        <v>17</v>
      </c>
      <c r="C25" s="293" t="s">
        <v>2645</v>
      </c>
      <c r="D25" s="293" t="s">
        <v>2662</v>
      </c>
      <c r="E25" s="130" t="s">
        <v>45</v>
      </c>
      <c r="F25" s="130" t="s">
        <v>2</v>
      </c>
      <c r="G25" s="136" t="s">
        <v>127</v>
      </c>
      <c r="H25" s="110"/>
      <c r="I25" s="110"/>
      <c r="J25" s="286">
        <v>1000000</v>
      </c>
      <c r="K25" s="110"/>
      <c r="L25" s="110"/>
      <c r="M25" s="110"/>
      <c r="N25" s="110"/>
      <c r="O25" s="130" t="s">
        <v>150</v>
      </c>
      <c r="P25" s="130">
        <v>1</v>
      </c>
      <c r="Q25" s="130" t="s">
        <v>150</v>
      </c>
      <c r="R25" s="130" t="s">
        <v>150</v>
      </c>
      <c r="S25" s="130" t="s">
        <v>150</v>
      </c>
      <c r="T25" s="130" t="s">
        <v>150</v>
      </c>
      <c r="U25" s="130" t="s">
        <v>150</v>
      </c>
      <c r="V25" s="130" t="s">
        <v>150</v>
      </c>
      <c r="W25" s="130" t="s">
        <v>150</v>
      </c>
      <c r="X25" s="130" t="s">
        <v>150</v>
      </c>
      <c r="Y25" s="110"/>
      <c r="Z25" s="110"/>
    </row>
    <row r="26" spans="2:26" ht="36.75" customHeight="1">
      <c r="B26" s="130">
        <v>18</v>
      </c>
      <c r="C26" s="293" t="s">
        <v>2646</v>
      </c>
      <c r="D26" s="293" t="s">
        <v>2663</v>
      </c>
      <c r="E26" s="130" t="s">
        <v>45</v>
      </c>
      <c r="F26" s="130" t="s">
        <v>2</v>
      </c>
      <c r="G26" s="136" t="s">
        <v>127</v>
      </c>
      <c r="H26" s="110"/>
      <c r="I26" s="110"/>
      <c r="J26" s="286">
        <v>1000000</v>
      </c>
      <c r="K26" s="110"/>
      <c r="L26" s="110"/>
      <c r="M26" s="110"/>
      <c r="N26" s="110"/>
      <c r="O26" s="130">
        <v>1</v>
      </c>
      <c r="P26" s="130" t="s">
        <v>150</v>
      </c>
      <c r="Q26" s="130" t="s">
        <v>150</v>
      </c>
      <c r="R26" s="130" t="s">
        <v>150</v>
      </c>
      <c r="S26" s="130" t="s">
        <v>150</v>
      </c>
      <c r="T26" s="130" t="s">
        <v>150</v>
      </c>
      <c r="U26" s="130" t="s">
        <v>150</v>
      </c>
      <c r="V26" s="130" t="s">
        <v>150</v>
      </c>
      <c r="W26" s="130" t="s">
        <v>150</v>
      </c>
      <c r="X26" s="130" t="s">
        <v>150</v>
      </c>
      <c r="Y26" s="110"/>
      <c r="Z26" s="110"/>
    </row>
    <row r="27" spans="2:26" ht="36.75" customHeight="1">
      <c r="B27" s="130">
        <v>19</v>
      </c>
      <c r="C27" s="293" t="s">
        <v>2647</v>
      </c>
      <c r="D27" s="293" t="s">
        <v>2654</v>
      </c>
      <c r="E27" s="130" t="s">
        <v>45</v>
      </c>
      <c r="F27" s="130" t="s">
        <v>2</v>
      </c>
      <c r="G27" s="136" t="s">
        <v>127</v>
      </c>
      <c r="H27" s="110"/>
      <c r="I27" s="110"/>
      <c r="J27" s="286">
        <v>1000000</v>
      </c>
      <c r="K27" s="110"/>
      <c r="L27" s="110"/>
      <c r="M27" s="110"/>
      <c r="N27" s="110"/>
      <c r="O27" s="130">
        <v>1</v>
      </c>
      <c r="P27" s="130" t="s">
        <v>150</v>
      </c>
      <c r="Q27" s="130" t="s">
        <v>150</v>
      </c>
      <c r="R27" s="130" t="s">
        <v>150</v>
      </c>
      <c r="S27" s="130" t="s">
        <v>150</v>
      </c>
      <c r="T27" s="130" t="s">
        <v>150</v>
      </c>
      <c r="U27" s="130" t="s">
        <v>150</v>
      </c>
      <c r="V27" s="130" t="s">
        <v>150</v>
      </c>
      <c r="W27" s="130" t="s">
        <v>150</v>
      </c>
      <c r="X27" s="130" t="s">
        <v>150</v>
      </c>
      <c r="Y27" s="110"/>
      <c r="Z27" s="110"/>
    </row>
    <row r="28" spans="2:26" ht="36.75" customHeight="1">
      <c r="B28" s="130">
        <v>20</v>
      </c>
      <c r="C28" s="293" t="s">
        <v>2648</v>
      </c>
      <c r="D28" s="293" t="s">
        <v>2654</v>
      </c>
      <c r="E28" s="130" t="s">
        <v>45</v>
      </c>
      <c r="F28" s="130" t="s">
        <v>2</v>
      </c>
      <c r="G28" s="136" t="s">
        <v>127</v>
      </c>
      <c r="H28" s="110"/>
      <c r="I28" s="110"/>
      <c r="J28" s="286">
        <v>1000000</v>
      </c>
      <c r="K28" s="110"/>
      <c r="L28" s="110"/>
      <c r="M28" s="110"/>
      <c r="N28" s="110"/>
      <c r="O28" s="130" t="s">
        <v>150</v>
      </c>
      <c r="P28" s="130">
        <v>1</v>
      </c>
      <c r="Q28" s="130" t="s">
        <v>150</v>
      </c>
      <c r="R28" s="130" t="s">
        <v>150</v>
      </c>
      <c r="S28" s="130" t="s">
        <v>150</v>
      </c>
      <c r="T28" s="130" t="s">
        <v>150</v>
      </c>
      <c r="U28" s="130" t="s">
        <v>150</v>
      </c>
      <c r="V28" s="130" t="s">
        <v>150</v>
      </c>
      <c r="W28" s="130" t="s">
        <v>150</v>
      </c>
      <c r="X28" s="130" t="s">
        <v>150</v>
      </c>
      <c r="Y28" s="110"/>
      <c r="Z28" s="110"/>
    </row>
    <row r="29" spans="2:26" ht="36.75" customHeight="1">
      <c r="B29" s="130">
        <v>21</v>
      </c>
      <c r="C29" s="293" t="s">
        <v>2649</v>
      </c>
      <c r="D29" s="293" t="s">
        <v>2664</v>
      </c>
      <c r="E29" s="130" t="s">
        <v>45</v>
      </c>
      <c r="F29" s="130" t="s">
        <v>2</v>
      </c>
      <c r="G29" s="136" t="s">
        <v>127</v>
      </c>
      <c r="H29" s="110"/>
      <c r="I29" s="110"/>
      <c r="J29" s="286">
        <v>1000000</v>
      </c>
      <c r="K29" s="110"/>
      <c r="L29" s="110"/>
      <c r="M29" s="110"/>
      <c r="N29" s="110"/>
      <c r="O29" s="130" t="s">
        <v>150</v>
      </c>
      <c r="P29" s="130">
        <v>1</v>
      </c>
      <c r="Q29" s="130" t="s">
        <v>150</v>
      </c>
      <c r="R29" s="130" t="s">
        <v>150</v>
      </c>
      <c r="S29" s="130" t="s">
        <v>150</v>
      </c>
      <c r="T29" s="130" t="s">
        <v>150</v>
      </c>
      <c r="U29" s="130" t="s">
        <v>150</v>
      </c>
      <c r="V29" s="130" t="s">
        <v>150</v>
      </c>
      <c r="W29" s="130" t="s">
        <v>150</v>
      </c>
      <c r="X29" s="130" t="s">
        <v>150</v>
      </c>
      <c r="Y29" s="110"/>
      <c r="Z29" s="110"/>
    </row>
    <row r="30" spans="2:26" ht="36.75" customHeight="1">
      <c r="B30" s="130">
        <v>22</v>
      </c>
      <c r="C30" s="293" t="s">
        <v>2650</v>
      </c>
      <c r="D30" s="293" t="s">
        <v>2660</v>
      </c>
      <c r="E30" s="130" t="s">
        <v>45</v>
      </c>
      <c r="F30" s="130" t="s">
        <v>2</v>
      </c>
      <c r="G30" s="136" t="s">
        <v>127</v>
      </c>
      <c r="H30" s="110"/>
      <c r="I30" s="110"/>
      <c r="J30" s="286">
        <v>1000000</v>
      </c>
      <c r="K30" s="110"/>
      <c r="L30" s="110"/>
      <c r="M30" s="110"/>
      <c r="N30" s="110"/>
      <c r="O30" s="130" t="s">
        <v>150</v>
      </c>
      <c r="P30" s="130">
        <v>1</v>
      </c>
      <c r="Q30" s="130" t="s">
        <v>150</v>
      </c>
      <c r="R30" s="130" t="s">
        <v>150</v>
      </c>
      <c r="S30" s="130" t="s">
        <v>150</v>
      </c>
      <c r="T30" s="130" t="s">
        <v>150</v>
      </c>
      <c r="U30" s="130" t="s">
        <v>150</v>
      </c>
      <c r="V30" s="130" t="s">
        <v>150</v>
      </c>
      <c r="W30" s="130" t="s">
        <v>150</v>
      </c>
      <c r="X30" s="130" t="s">
        <v>150</v>
      </c>
      <c r="Y30" s="110"/>
      <c r="Z30" s="110"/>
    </row>
    <row r="31" spans="2:26" ht="36.75" customHeight="1">
      <c r="B31" s="130">
        <v>23</v>
      </c>
      <c r="C31" s="293" t="s">
        <v>2651</v>
      </c>
      <c r="D31" s="293" t="s">
        <v>494</v>
      </c>
      <c r="E31" s="130" t="s">
        <v>45</v>
      </c>
      <c r="F31" s="130" t="s">
        <v>2</v>
      </c>
      <c r="G31" s="136" t="s">
        <v>127</v>
      </c>
      <c r="H31" s="110"/>
      <c r="I31" s="110"/>
      <c r="J31" s="286">
        <v>1000000</v>
      </c>
      <c r="K31" s="110"/>
      <c r="L31" s="110"/>
      <c r="M31" s="110"/>
      <c r="N31" s="110"/>
      <c r="O31" s="130">
        <v>1</v>
      </c>
      <c r="P31" s="130" t="s">
        <v>150</v>
      </c>
      <c r="Q31" s="130" t="s">
        <v>150</v>
      </c>
      <c r="R31" s="130" t="s">
        <v>150</v>
      </c>
      <c r="S31" s="130" t="s">
        <v>150</v>
      </c>
      <c r="T31" s="130" t="s">
        <v>150</v>
      </c>
      <c r="U31" s="130" t="s">
        <v>150</v>
      </c>
      <c r="V31" s="130" t="s">
        <v>150</v>
      </c>
      <c r="W31" s="130" t="s">
        <v>150</v>
      </c>
      <c r="X31" s="130" t="s">
        <v>150</v>
      </c>
      <c r="Y31" s="110"/>
      <c r="Z31" s="110"/>
    </row>
    <row r="32" spans="2:26" ht="36.75" customHeight="1">
      <c r="B32" s="130">
        <v>24</v>
      </c>
      <c r="C32" s="293" t="s">
        <v>2652</v>
      </c>
      <c r="D32" s="293" t="s">
        <v>2657</v>
      </c>
      <c r="E32" s="130" t="s">
        <v>45</v>
      </c>
      <c r="F32" s="130" t="s">
        <v>2</v>
      </c>
      <c r="G32" s="136" t="s">
        <v>127</v>
      </c>
      <c r="H32" s="110"/>
      <c r="I32" s="110"/>
      <c r="J32" s="286">
        <v>1000000</v>
      </c>
      <c r="K32" s="110"/>
      <c r="L32" s="110"/>
      <c r="M32" s="110"/>
      <c r="N32" s="110"/>
      <c r="O32" s="130" t="s">
        <v>150</v>
      </c>
      <c r="P32" s="130">
        <v>1</v>
      </c>
      <c r="Q32" s="130" t="s">
        <v>150</v>
      </c>
      <c r="R32" s="130" t="s">
        <v>150</v>
      </c>
      <c r="S32" s="130" t="s">
        <v>150</v>
      </c>
      <c r="T32" s="130" t="s">
        <v>150</v>
      </c>
      <c r="U32" s="130" t="s">
        <v>150</v>
      </c>
      <c r="V32" s="130" t="s">
        <v>150</v>
      </c>
      <c r="W32" s="130" t="s">
        <v>150</v>
      </c>
      <c r="X32" s="130" t="s">
        <v>150</v>
      </c>
      <c r="Y32" s="110"/>
      <c r="Z32" s="110"/>
    </row>
    <row r="33" spans="2:26" ht="36.75" customHeight="1">
      <c r="B33" s="130">
        <v>25</v>
      </c>
      <c r="C33" s="295" t="s">
        <v>2665</v>
      </c>
      <c r="D33" s="295" t="s">
        <v>2670</v>
      </c>
      <c r="E33" s="130" t="s">
        <v>15</v>
      </c>
      <c r="F33" s="130" t="s">
        <v>2</v>
      </c>
      <c r="G33" s="136" t="s">
        <v>127</v>
      </c>
      <c r="H33" s="110"/>
      <c r="I33" s="110"/>
      <c r="J33" s="286">
        <v>1000000</v>
      </c>
      <c r="K33" s="110"/>
      <c r="L33" s="110"/>
      <c r="M33" s="110"/>
      <c r="N33" s="110"/>
      <c r="O33" s="130">
        <v>1</v>
      </c>
      <c r="P33" s="130" t="s">
        <v>150</v>
      </c>
      <c r="Q33" s="130" t="s">
        <v>150</v>
      </c>
      <c r="R33" s="130" t="s">
        <v>150</v>
      </c>
      <c r="S33" s="130" t="s">
        <v>150</v>
      </c>
      <c r="T33" s="130" t="s">
        <v>150</v>
      </c>
      <c r="U33" s="130" t="s">
        <v>150</v>
      </c>
      <c r="V33" s="130" t="s">
        <v>150</v>
      </c>
      <c r="W33" s="130" t="s">
        <v>150</v>
      </c>
      <c r="X33" s="130" t="s">
        <v>150</v>
      </c>
      <c r="Y33" s="110"/>
      <c r="Z33" s="110"/>
    </row>
    <row r="34" spans="2:26" ht="36.75" customHeight="1">
      <c r="B34" s="130">
        <v>26</v>
      </c>
      <c r="C34" s="295" t="s">
        <v>2666</v>
      </c>
      <c r="D34" s="296" t="s">
        <v>1797</v>
      </c>
      <c r="E34" s="130" t="s">
        <v>15</v>
      </c>
      <c r="F34" s="130" t="s">
        <v>2</v>
      </c>
      <c r="G34" s="136" t="s">
        <v>127</v>
      </c>
      <c r="H34" s="110"/>
      <c r="I34" s="448"/>
      <c r="J34" s="289">
        <v>1000000</v>
      </c>
      <c r="K34" s="110"/>
      <c r="L34" s="110"/>
      <c r="M34" s="110"/>
      <c r="N34" s="110"/>
      <c r="O34" s="130">
        <v>1</v>
      </c>
      <c r="P34" s="130" t="s">
        <v>150</v>
      </c>
      <c r="Q34" s="130" t="s">
        <v>150</v>
      </c>
      <c r="R34" s="130" t="s">
        <v>150</v>
      </c>
      <c r="S34" s="130" t="s">
        <v>150</v>
      </c>
      <c r="T34" s="130" t="s">
        <v>150</v>
      </c>
      <c r="U34" s="130" t="s">
        <v>150</v>
      </c>
      <c r="V34" s="130" t="s">
        <v>150</v>
      </c>
      <c r="W34" s="130" t="s">
        <v>150</v>
      </c>
      <c r="X34" s="130" t="s">
        <v>150</v>
      </c>
      <c r="Y34" s="110"/>
      <c r="Z34" s="110"/>
    </row>
    <row r="35" spans="2:26" ht="36.75" customHeight="1">
      <c r="B35" s="130">
        <v>27</v>
      </c>
      <c r="C35" s="295" t="s">
        <v>2667</v>
      </c>
      <c r="D35" s="295" t="s">
        <v>2671</v>
      </c>
      <c r="E35" s="130" t="s">
        <v>15</v>
      </c>
      <c r="F35" s="130" t="s">
        <v>2</v>
      </c>
      <c r="G35" s="136" t="s">
        <v>127</v>
      </c>
      <c r="H35" s="110"/>
      <c r="I35" s="448"/>
      <c r="J35" s="289">
        <v>1000000</v>
      </c>
      <c r="K35" s="110"/>
      <c r="L35" s="110"/>
      <c r="M35" s="110"/>
      <c r="N35" s="110"/>
      <c r="O35" s="130">
        <v>1</v>
      </c>
      <c r="P35" s="130" t="s">
        <v>150</v>
      </c>
      <c r="Q35" s="130" t="s">
        <v>150</v>
      </c>
      <c r="R35" s="130" t="s">
        <v>150</v>
      </c>
      <c r="S35" s="130" t="s">
        <v>150</v>
      </c>
      <c r="T35" s="130" t="s">
        <v>150</v>
      </c>
      <c r="U35" s="130" t="s">
        <v>150</v>
      </c>
      <c r="V35" s="130" t="s">
        <v>150</v>
      </c>
      <c r="W35" s="130" t="s">
        <v>150</v>
      </c>
      <c r="X35" s="130" t="s">
        <v>150</v>
      </c>
      <c r="Y35" s="110"/>
      <c r="Z35" s="110"/>
    </row>
    <row r="36" spans="2:26" ht="36.75" customHeight="1">
      <c r="B36" s="130">
        <v>28</v>
      </c>
      <c r="C36" s="295" t="s">
        <v>2668</v>
      </c>
      <c r="D36" s="295" t="s">
        <v>2672</v>
      </c>
      <c r="E36" s="130" t="s">
        <v>15</v>
      </c>
      <c r="F36" s="130" t="s">
        <v>2</v>
      </c>
      <c r="G36" s="136" t="s">
        <v>127</v>
      </c>
      <c r="H36" s="110"/>
      <c r="I36" s="448"/>
      <c r="J36" s="289">
        <v>1000000</v>
      </c>
      <c r="K36" s="110"/>
      <c r="L36" s="110"/>
      <c r="M36" s="110"/>
      <c r="N36" s="110"/>
      <c r="O36" s="130">
        <v>1</v>
      </c>
      <c r="P36" s="130" t="s">
        <v>150</v>
      </c>
      <c r="Q36" s="130" t="s">
        <v>150</v>
      </c>
      <c r="R36" s="130" t="s">
        <v>150</v>
      </c>
      <c r="S36" s="130" t="s">
        <v>150</v>
      </c>
      <c r="T36" s="130" t="s">
        <v>150</v>
      </c>
      <c r="U36" s="130" t="s">
        <v>150</v>
      </c>
      <c r="V36" s="130" t="s">
        <v>150</v>
      </c>
      <c r="W36" s="130" t="s">
        <v>150</v>
      </c>
      <c r="X36" s="130" t="s">
        <v>150</v>
      </c>
      <c r="Y36" s="110"/>
      <c r="Z36" s="110"/>
    </row>
    <row r="37" spans="2:26" ht="36.75" customHeight="1">
      <c r="B37" s="130">
        <v>29</v>
      </c>
      <c r="C37" s="295" t="s">
        <v>2669</v>
      </c>
      <c r="D37" s="295" t="s">
        <v>2671</v>
      </c>
      <c r="E37" s="130" t="s">
        <v>15</v>
      </c>
      <c r="F37" s="130" t="s">
        <v>2</v>
      </c>
      <c r="G37" s="136" t="s">
        <v>127</v>
      </c>
      <c r="H37" s="110"/>
      <c r="I37" s="110"/>
      <c r="J37" s="286">
        <v>1000000</v>
      </c>
      <c r="K37" s="110"/>
      <c r="L37" s="110"/>
      <c r="M37" s="110"/>
      <c r="N37" s="110"/>
      <c r="O37" s="130">
        <v>1</v>
      </c>
      <c r="P37" s="130" t="s">
        <v>150</v>
      </c>
      <c r="Q37" s="130" t="s">
        <v>150</v>
      </c>
      <c r="R37" s="130" t="s">
        <v>150</v>
      </c>
      <c r="S37" s="130" t="s">
        <v>150</v>
      </c>
      <c r="T37" s="130" t="s">
        <v>150</v>
      </c>
      <c r="U37" s="130" t="s">
        <v>150</v>
      </c>
      <c r="V37" s="130" t="s">
        <v>150</v>
      </c>
      <c r="W37" s="130" t="s">
        <v>150</v>
      </c>
      <c r="X37" s="130" t="s">
        <v>150</v>
      </c>
      <c r="Y37" s="110"/>
      <c r="Z37" s="110"/>
    </row>
    <row r="38" spans="2:26" ht="36.75" customHeight="1">
      <c r="B38" s="130">
        <v>30</v>
      </c>
      <c r="C38" s="297" t="s">
        <v>2673</v>
      </c>
      <c r="D38" s="298" t="s">
        <v>2656</v>
      </c>
      <c r="E38" s="130" t="s">
        <v>47</v>
      </c>
      <c r="F38" s="130" t="s">
        <v>2</v>
      </c>
      <c r="G38" s="136" t="s">
        <v>127</v>
      </c>
      <c r="H38" s="110"/>
      <c r="I38" s="448"/>
      <c r="J38" s="290">
        <v>1000000</v>
      </c>
      <c r="K38" s="110"/>
      <c r="L38" s="110"/>
      <c r="M38" s="110"/>
      <c r="N38" s="110"/>
      <c r="O38" s="130" t="s">
        <v>150</v>
      </c>
      <c r="P38" s="130">
        <v>1</v>
      </c>
      <c r="Q38" s="130" t="s">
        <v>150</v>
      </c>
      <c r="R38" s="130" t="s">
        <v>150</v>
      </c>
      <c r="S38" s="130" t="s">
        <v>150</v>
      </c>
      <c r="T38" s="130" t="s">
        <v>150</v>
      </c>
      <c r="U38" s="130" t="s">
        <v>150</v>
      </c>
      <c r="V38" s="130" t="s">
        <v>150</v>
      </c>
      <c r="W38" s="130" t="s">
        <v>150</v>
      </c>
      <c r="X38" s="130" t="s">
        <v>150</v>
      </c>
      <c r="Y38" s="110"/>
      <c r="Z38" s="110"/>
    </row>
    <row r="39" spans="2:26" ht="36.75" customHeight="1">
      <c r="B39" s="130">
        <v>31</v>
      </c>
      <c r="C39" s="299" t="s">
        <v>2674</v>
      </c>
      <c r="D39" s="299" t="s">
        <v>2656</v>
      </c>
      <c r="E39" s="130" t="s">
        <v>49</v>
      </c>
      <c r="F39" s="130" t="s">
        <v>2</v>
      </c>
      <c r="G39" s="136" t="s">
        <v>127</v>
      </c>
      <c r="H39" s="110"/>
      <c r="I39" s="110"/>
      <c r="J39" s="291">
        <v>1000000</v>
      </c>
      <c r="K39" s="110"/>
      <c r="L39" s="110"/>
      <c r="M39" s="110"/>
      <c r="N39" s="110"/>
      <c r="O39" s="130" t="s">
        <v>150</v>
      </c>
      <c r="P39" s="130">
        <v>1</v>
      </c>
      <c r="Q39" s="130" t="s">
        <v>150</v>
      </c>
      <c r="R39" s="130" t="s">
        <v>150</v>
      </c>
      <c r="S39" s="130" t="s">
        <v>150</v>
      </c>
      <c r="T39" s="130" t="s">
        <v>150</v>
      </c>
      <c r="U39" s="130" t="s">
        <v>150</v>
      </c>
      <c r="V39" s="130" t="s">
        <v>150</v>
      </c>
      <c r="W39" s="130" t="s">
        <v>150</v>
      </c>
      <c r="X39" s="130" t="s">
        <v>150</v>
      </c>
      <c r="Y39" s="110"/>
      <c r="Z39" s="110"/>
    </row>
    <row r="40" spans="2:26" ht="36.75" customHeight="1">
      <c r="B40" s="130">
        <v>32</v>
      </c>
      <c r="C40" s="137" t="s">
        <v>173</v>
      </c>
      <c r="D40" s="138"/>
      <c r="E40" s="135" t="s">
        <v>15</v>
      </c>
      <c r="F40" s="130" t="s">
        <v>2</v>
      </c>
      <c r="G40" s="136" t="s">
        <v>148</v>
      </c>
      <c r="H40" s="138"/>
      <c r="I40" s="138"/>
      <c r="J40" s="156">
        <v>1000000</v>
      </c>
      <c r="K40" s="148"/>
      <c r="L40" s="148"/>
      <c r="M40" s="148"/>
      <c r="N40" s="148"/>
      <c r="O40" s="149" t="s">
        <v>150</v>
      </c>
      <c r="P40" s="149">
        <v>1</v>
      </c>
      <c r="Q40" s="149" t="s">
        <v>150</v>
      </c>
      <c r="R40" s="149" t="s">
        <v>150</v>
      </c>
      <c r="S40" s="149" t="s">
        <v>150</v>
      </c>
      <c r="T40" s="149" t="s">
        <v>150</v>
      </c>
      <c r="U40" s="149" t="s">
        <v>150</v>
      </c>
      <c r="V40" s="149" t="s">
        <v>150</v>
      </c>
      <c r="W40" s="149" t="s">
        <v>150</v>
      </c>
      <c r="X40" s="149" t="s">
        <v>150</v>
      </c>
      <c r="Y40" s="148"/>
      <c r="Z40" s="148"/>
    </row>
    <row r="41" spans="2:26" ht="36.75" customHeight="1">
      <c r="B41" s="130">
        <v>33</v>
      </c>
      <c r="C41" s="137" t="s">
        <v>174</v>
      </c>
      <c r="D41" s="138"/>
      <c r="E41" s="135" t="s">
        <v>45</v>
      </c>
      <c r="F41" s="130" t="s">
        <v>2</v>
      </c>
      <c r="G41" s="136" t="s">
        <v>148</v>
      </c>
      <c r="H41" s="138"/>
      <c r="I41" s="138"/>
      <c r="J41" s="156">
        <v>2000000</v>
      </c>
      <c r="K41" s="148"/>
      <c r="L41" s="148"/>
      <c r="M41" s="148"/>
      <c r="N41" s="148"/>
      <c r="O41" s="149" t="s">
        <v>150</v>
      </c>
      <c r="P41" s="149">
        <v>1</v>
      </c>
      <c r="Q41" s="149" t="s">
        <v>150</v>
      </c>
      <c r="R41" s="149" t="s">
        <v>150</v>
      </c>
      <c r="S41" s="149" t="s">
        <v>150</v>
      </c>
      <c r="T41" s="149" t="s">
        <v>150</v>
      </c>
      <c r="U41" s="149" t="s">
        <v>150</v>
      </c>
      <c r="V41" s="149" t="s">
        <v>150</v>
      </c>
      <c r="W41" s="149" t="s">
        <v>150</v>
      </c>
      <c r="X41" s="149" t="s">
        <v>150</v>
      </c>
      <c r="Y41" s="148"/>
      <c r="Z41" s="148"/>
    </row>
    <row r="42" spans="2:26" ht="36.75" customHeight="1">
      <c r="B42" s="130">
        <v>34</v>
      </c>
      <c r="C42" s="137" t="s">
        <v>175</v>
      </c>
      <c r="D42" s="138"/>
      <c r="E42" s="135" t="s">
        <v>45</v>
      </c>
      <c r="F42" s="130" t="s">
        <v>2</v>
      </c>
      <c r="G42" s="136" t="s">
        <v>148</v>
      </c>
      <c r="H42" s="138"/>
      <c r="I42" s="138"/>
      <c r="J42" s="156">
        <v>1000000</v>
      </c>
      <c r="K42" s="148"/>
      <c r="L42" s="148"/>
      <c r="M42" s="148"/>
      <c r="N42" s="148"/>
      <c r="O42" s="149" t="s">
        <v>150</v>
      </c>
      <c r="P42" s="149">
        <v>1</v>
      </c>
      <c r="Q42" s="149" t="s">
        <v>150</v>
      </c>
      <c r="R42" s="149" t="s">
        <v>150</v>
      </c>
      <c r="S42" s="149" t="s">
        <v>150</v>
      </c>
      <c r="T42" s="149" t="s">
        <v>150</v>
      </c>
      <c r="U42" s="149" t="s">
        <v>150</v>
      </c>
      <c r="V42" s="149" t="s">
        <v>150</v>
      </c>
      <c r="W42" s="149" t="s">
        <v>150</v>
      </c>
      <c r="X42" s="149" t="s">
        <v>150</v>
      </c>
      <c r="Y42" s="148"/>
      <c r="Z42" s="148"/>
    </row>
    <row r="43" spans="2:26" ht="36.75" customHeight="1">
      <c r="B43" s="130">
        <v>35</v>
      </c>
      <c r="C43" s="137" t="s">
        <v>176</v>
      </c>
      <c r="D43" s="138"/>
      <c r="E43" s="135" t="s">
        <v>45</v>
      </c>
      <c r="F43" s="130" t="s">
        <v>2</v>
      </c>
      <c r="G43" s="136" t="s">
        <v>148</v>
      </c>
      <c r="H43" s="138"/>
      <c r="I43" s="138"/>
      <c r="J43" s="156">
        <v>1000000</v>
      </c>
      <c r="K43" s="148"/>
      <c r="L43" s="148"/>
      <c r="M43" s="148"/>
      <c r="N43" s="148"/>
      <c r="O43" s="149" t="s">
        <v>150</v>
      </c>
      <c r="P43" s="149">
        <v>1</v>
      </c>
      <c r="Q43" s="149" t="s">
        <v>150</v>
      </c>
      <c r="R43" s="149" t="s">
        <v>150</v>
      </c>
      <c r="S43" s="149" t="s">
        <v>150</v>
      </c>
      <c r="T43" s="149" t="s">
        <v>150</v>
      </c>
      <c r="U43" s="149" t="s">
        <v>150</v>
      </c>
      <c r="V43" s="149" t="s">
        <v>150</v>
      </c>
      <c r="W43" s="149" t="s">
        <v>150</v>
      </c>
      <c r="X43" s="149" t="s">
        <v>150</v>
      </c>
      <c r="Y43" s="148"/>
      <c r="Z43" s="148"/>
    </row>
    <row r="44" spans="2:26" ht="36.75" customHeight="1">
      <c r="B44" s="130">
        <v>36</v>
      </c>
      <c r="C44" s="137" t="s">
        <v>177</v>
      </c>
      <c r="D44" s="138"/>
      <c r="E44" s="135" t="s">
        <v>45</v>
      </c>
      <c r="F44" s="130" t="s">
        <v>2</v>
      </c>
      <c r="G44" s="136" t="s">
        <v>148</v>
      </c>
      <c r="H44" s="138"/>
      <c r="I44" s="138"/>
      <c r="J44" s="156">
        <v>1000000</v>
      </c>
      <c r="K44" s="148"/>
      <c r="L44" s="148"/>
      <c r="M44" s="148"/>
      <c r="N44" s="148"/>
      <c r="O44" s="149" t="s">
        <v>150</v>
      </c>
      <c r="P44" s="149" t="s">
        <v>150</v>
      </c>
      <c r="Q44" s="149" t="s">
        <v>150</v>
      </c>
      <c r="R44" s="149" t="s">
        <v>150</v>
      </c>
      <c r="S44" s="149" t="s">
        <v>150</v>
      </c>
      <c r="T44" s="149" t="s">
        <v>150</v>
      </c>
      <c r="U44" s="149" t="s">
        <v>150</v>
      </c>
      <c r="V44" s="149" t="s">
        <v>150</v>
      </c>
      <c r="W44" s="149" t="s">
        <v>150</v>
      </c>
      <c r="X44" s="149">
        <v>1</v>
      </c>
      <c r="Y44" s="148"/>
      <c r="Z44" s="148"/>
    </row>
    <row r="45" spans="2:26" ht="36.75" customHeight="1">
      <c r="B45" s="130">
        <v>37</v>
      </c>
      <c r="C45" s="137" t="s">
        <v>178</v>
      </c>
      <c r="D45" s="138"/>
      <c r="E45" s="135" t="s">
        <v>45</v>
      </c>
      <c r="F45" s="130" t="s">
        <v>2</v>
      </c>
      <c r="G45" s="136" t="s">
        <v>148</v>
      </c>
      <c r="H45" s="138"/>
      <c r="I45" s="138"/>
      <c r="J45" s="156">
        <v>1000000</v>
      </c>
      <c r="K45" s="148"/>
      <c r="L45" s="148"/>
      <c r="M45" s="148"/>
      <c r="N45" s="148"/>
      <c r="O45" s="149" t="s">
        <v>150</v>
      </c>
      <c r="P45" s="149">
        <v>1</v>
      </c>
      <c r="Q45" s="149" t="s">
        <v>150</v>
      </c>
      <c r="R45" s="149" t="s">
        <v>150</v>
      </c>
      <c r="S45" s="149" t="s">
        <v>150</v>
      </c>
      <c r="T45" s="149" t="s">
        <v>150</v>
      </c>
      <c r="U45" s="149" t="s">
        <v>150</v>
      </c>
      <c r="V45" s="149" t="s">
        <v>150</v>
      </c>
      <c r="W45" s="149" t="s">
        <v>150</v>
      </c>
      <c r="X45" s="149" t="s">
        <v>150</v>
      </c>
      <c r="Y45" s="148"/>
      <c r="Z45" s="148"/>
    </row>
    <row r="46" spans="2:26" ht="36.75" customHeight="1">
      <c r="B46" s="130">
        <v>38</v>
      </c>
      <c r="C46" s="137" t="s">
        <v>179</v>
      </c>
      <c r="D46" s="138"/>
      <c r="E46" s="135" t="s">
        <v>45</v>
      </c>
      <c r="F46" s="130" t="s">
        <v>2</v>
      </c>
      <c r="G46" s="136" t="s">
        <v>148</v>
      </c>
      <c r="H46" s="138"/>
      <c r="I46" s="138"/>
      <c r="J46" s="156">
        <v>2000000</v>
      </c>
      <c r="K46" s="148"/>
      <c r="L46" s="148"/>
      <c r="M46" s="148"/>
      <c r="N46" s="148"/>
      <c r="O46" s="149" t="s">
        <v>150</v>
      </c>
      <c r="P46" s="149">
        <v>1</v>
      </c>
      <c r="Q46" s="149" t="s">
        <v>150</v>
      </c>
      <c r="R46" s="149" t="s">
        <v>150</v>
      </c>
      <c r="S46" s="149" t="s">
        <v>150</v>
      </c>
      <c r="T46" s="149" t="s">
        <v>150</v>
      </c>
      <c r="U46" s="149" t="s">
        <v>150</v>
      </c>
      <c r="V46" s="149" t="s">
        <v>150</v>
      </c>
      <c r="W46" s="149" t="s">
        <v>150</v>
      </c>
      <c r="X46" s="149" t="s">
        <v>150</v>
      </c>
      <c r="Y46" s="148"/>
      <c r="Z46" s="148"/>
    </row>
    <row r="47" spans="2:26" ht="36.75" customHeight="1">
      <c r="B47" s="130">
        <v>39</v>
      </c>
      <c r="C47" s="137" t="s">
        <v>180</v>
      </c>
      <c r="D47" s="138"/>
      <c r="E47" s="135" t="s">
        <v>45</v>
      </c>
      <c r="F47" s="130" t="s">
        <v>2</v>
      </c>
      <c r="G47" s="136" t="s">
        <v>148</v>
      </c>
      <c r="H47" s="138"/>
      <c r="I47" s="138"/>
      <c r="J47" s="156">
        <v>2000000</v>
      </c>
      <c r="K47" s="148"/>
      <c r="L47" s="148"/>
      <c r="M47" s="148"/>
      <c r="N47" s="148"/>
      <c r="O47" s="149" t="s">
        <v>150</v>
      </c>
      <c r="P47" s="149">
        <v>1</v>
      </c>
      <c r="Q47" s="149" t="s">
        <v>150</v>
      </c>
      <c r="R47" s="149" t="s">
        <v>150</v>
      </c>
      <c r="S47" s="149" t="s">
        <v>150</v>
      </c>
      <c r="T47" s="149" t="s">
        <v>150</v>
      </c>
      <c r="U47" s="149" t="s">
        <v>150</v>
      </c>
      <c r="V47" s="149" t="s">
        <v>150</v>
      </c>
      <c r="W47" s="149" t="s">
        <v>150</v>
      </c>
      <c r="X47" s="149" t="s">
        <v>150</v>
      </c>
      <c r="Y47" s="148"/>
      <c r="Z47" s="148"/>
    </row>
    <row r="48" spans="2:26" ht="36.75" customHeight="1">
      <c r="B48" s="130">
        <v>40</v>
      </c>
      <c r="C48" s="137" t="s">
        <v>181</v>
      </c>
      <c r="D48" s="138"/>
      <c r="E48" s="135" t="s">
        <v>45</v>
      </c>
      <c r="F48" s="130" t="s">
        <v>2</v>
      </c>
      <c r="G48" s="136" t="s">
        <v>148</v>
      </c>
      <c r="H48" s="138"/>
      <c r="I48" s="138"/>
      <c r="J48" s="156">
        <v>1000000</v>
      </c>
      <c r="K48" s="148"/>
      <c r="L48" s="148"/>
      <c r="M48" s="148"/>
      <c r="N48" s="148"/>
      <c r="O48" s="149" t="s">
        <v>150</v>
      </c>
      <c r="P48" s="149">
        <v>1</v>
      </c>
      <c r="Q48" s="149" t="s">
        <v>150</v>
      </c>
      <c r="R48" s="149" t="s">
        <v>150</v>
      </c>
      <c r="S48" s="149" t="s">
        <v>150</v>
      </c>
      <c r="T48" s="149" t="s">
        <v>150</v>
      </c>
      <c r="U48" s="149" t="s">
        <v>150</v>
      </c>
      <c r="V48" s="149" t="s">
        <v>150</v>
      </c>
      <c r="W48" s="149" t="s">
        <v>150</v>
      </c>
      <c r="X48" s="149" t="s">
        <v>150</v>
      </c>
      <c r="Y48" s="148"/>
      <c r="Z48" s="148"/>
    </row>
    <row r="49" spans="2:26" ht="36.75" customHeight="1">
      <c r="B49" s="130">
        <v>41</v>
      </c>
      <c r="C49" s="137" t="s">
        <v>182</v>
      </c>
      <c r="D49" s="138"/>
      <c r="E49" s="135" t="s">
        <v>45</v>
      </c>
      <c r="F49" s="130" t="s">
        <v>2</v>
      </c>
      <c r="G49" s="136" t="s">
        <v>148</v>
      </c>
      <c r="H49" s="138"/>
      <c r="I49" s="138"/>
      <c r="J49" s="156">
        <v>1000000</v>
      </c>
      <c r="K49" s="148"/>
      <c r="L49" s="148"/>
      <c r="M49" s="148"/>
      <c r="N49" s="148"/>
      <c r="O49" s="149" t="s">
        <v>150</v>
      </c>
      <c r="P49" s="149">
        <v>1</v>
      </c>
      <c r="Q49" s="149" t="s">
        <v>150</v>
      </c>
      <c r="R49" s="149" t="s">
        <v>150</v>
      </c>
      <c r="S49" s="149" t="s">
        <v>150</v>
      </c>
      <c r="T49" s="149" t="s">
        <v>150</v>
      </c>
      <c r="U49" s="149" t="s">
        <v>150</v>
      </c>
      <c r="V49" s="149" t="s">
        <v>150</v>
      </c>
      <c r="W49" s="149" t="s">
        <v>150</v>
      </c>
      <c r="X49" s="149" t="s">
        <v>150</v>
      </c>
      <c r="Y49" s="148"/>
      <c r="Z49" s="148"/>
    </row>
    <row r="50" spans="2:26" ht="36.75" customHeight="1">
      <c r="B50" s="130">
        <v>42</v>
      </c>
      <c r="C50" s="137" t="s">
        <v>183</v>
      </c>
      <c r="D50" s="138"/>
      <c r="E50" s="135" t="s">
        <v>45</v>
      </c>
      <c r="F50" s="130" t="s">
        <v>2</v>
      </c>
      <c r="G50" s="136" t="s">
        <v>148</v>
      </c>
      <c r="H50" s="138"/>
      <c r="I50" s="138"/>
      <c r="J50" s="156">
        <v>1000000</v>
      </c>
      <c r="K50" s="148"/>
      <c r="L50" s="148"/>
      <c r="M50" s="148"/>
      <c r="N50" s="148"/>
      <c r="O50" s="149" t="s">
        <v>150</v>
      </c>
      <c r="P50" s="149">
        <v>1</v>
      </c>
      <c r="Q50" s="149" t="s">
        <v>150</v>
      </c>
      <c r="R50" s="149" t="s">
        <v>150</v>
      </c>
      <c r="S50" s="149" t="s">
        <v>150</v>
      </c>
      <c r="T50" s="149" t="s">
        <v>150</v>
      </c>
      <c r="U50" s="149" t="s">
        <v>150</v>
      </c>
      <c r="V50" s="149" t="s">
        <v>150</v>
      </c>
      <c r="W50" s="149" t="s">
        <v>150</v>
      </c>
      <c r="X50" s="149" t="s">
        <v>150</v>
      </c>
      <c r="Y50" s="148"/>
      <c r="Z50" s="148"/>
    </row>
    <row r="51" spans="2:26" ht="36.75" customHeight="1">
      <c r="B51" s="130">
        <v>43</v>
      </c>
      <c r="C51" s="137" t="s">
        <v>184</v>
      </c>
      <c r="D51" s="138"/>
      <c r="E51" s="135" t="s">
        <v>45</v>
      </c>
      <c r="F51" s="130" t="s">
        <v>2</v>
      </c>
      <c r="G51" s="136" t="s">
        <v>148</v>
      </c>
      <c r="H51" s="138"/>
      <c r="I51" s="138"/>
      <c r="J51" s="156">
        <v>1000000</v>
      </c>
      <c r="K51" s="148"/>
      <c r="L51" s="148"/>
      <c r="M51" s="148"/>
      <c r="N51" s="148"/>
      <c r="O51" s="149" t="s">
        <v>150</v>
      </c>
      <c r="P51" s="149">
        <v>1</v>
      </c>
      <c r="Q51" s="149" t="s">
        <v>150</v>
      </c>
      <c r="R51" s="149" t="s">
        <v>150</v>
      </c>
      <c r="S51" s="149" t="s">
        <v>150</v>
      </c>
      <c r="T51" s="149" t="s">
        <v>150</v>
      </c>
      <c r="U51" s="149" t="s">
        <v>150</v>
      </c>
      <c r="V51" s="149" t="s">
        <v>150</v>
      </c>
      <c r="W51" s="149" t="s">
        <v>150</v>
      </c>
      <c r="X51" s="149" t="s">
        <v>150</v>
      </c>
      <c r="Y51" s="148"/>
      <c r="Z51" s="148"/>
    </row>
    <row r="52" spans="2:26" ht="36.75" customHeight="1">
      <c r="B52" s="130">
        <v>44</v>
      </c>
      <c r="C52" s="137" t="s">
        <v>185</v>
      </c>
      <c r="D52" s="138"/>
      <c r="E52" s="135" t="s">
        <v>45</v>
      </c>
      <c r="F52" s="130" t="s">
        <v>2</v>
      </c>
      <c r="G52" s="136" t="s">
        <v>148</v>
      </c>
      <c r="H52" s="138"/>
      <c r="I52" s="138"/>
      <c r="J52" s="156">
        <v>1000000</v>
      </c>
      <c r="K52" s="148"/>
      <c r="L52" s="148"/>
      <c r="M52" s="148"/>
      <c r="N52" s="148"/>
      <c r="O52" s="149" t="s">
        <v>150</v>
      </c>
      <c r="P52" s="149">
        <v>1</v>
      </c>
      <c r="Q52" s="149" t="s">
        <v>150</v>
      </c>
      <c r="R52" s="149" t="s">
        <v>150</v>
      </c>
      <c r="S52" s="149" t="s">
        <v>150</v>
      </c>
      <c r="T52" s="149" t="s">
        <v>150</v>
      </c>
      <c r="U52" s="149" t="s">
        <v>150</v>
      </c>
      <c r="V52" s="149" t="s">
        <v>150</v>
      </c>
      <c r="W52" s="149" t="s">
        <v>150</v>
      </c>
      <c r="X52" s="149" t="s">
        <v>150</v>
      </c>
      <c r="Y52" s="148"/>
      <c r="Z52" s="148"/>
    </row>
    <row r="53" spans="2:26" ht="36.75" customHeight="1">
      <c r="B53" s="130">
        <v>45</v>
      </c>
      <c r="C53" s="137" t="s">
        <v>186</v>
      </c>
      <c r="D53" s="138"/>
      <c r="E53" s="135" t="s">
        <v>45</v>
      </c>
      <c r="F53" s="130" t="s">
        <v>2</v>
      </c>
      <c r="G53" s="136" t="s">
        <v>148</v>
      </c>
      <c r="H53" s="138"/>
      <c r="I53" s="138"/>
      <c r="J53" s="156">
        <v>1000000</v>
      </c>
      <c r="K53" s="148"/>
      <c r="L53" s="148"/>
      <c r="M53" s="148"/>
      <c r="N53" s="148"/>
      <c r="O53" s="149" t="s">
        <v>150</v>
      </c>
      <c r="P53" s="149">
        <v>1</v>
      </c>
      <c r="Q53" s="149" t="s">
        <v>150</v>
      </c>
      <c r="R53" s="149" t="s">
        <v>150</v>
      </c>
      <c r="S53" s="149" t="s">
        <v>150</v>
      </c>
      <c r="T53" s="149" t="s">
        <v>150</v>
      </c>
      <c r="U53" s="149" t="s">
        <v>150</v>
      </c>
      <c r="V53" s="149" t="s">
        <v>150</v>
      </c>
      <c r="W53" s="149" t="s">
        <v>150</v>
      </c>
      <c r="X53" s="149" t="s">
        <v>150</v>
      </c>
      <c r="Y53" s="148"/>
      <c r="Z53" s="148"/>
    </row>
    <row r="54" spans="2:26" ht="36.75" customHeight="1">
      <c r="B54" s="130">
        <v>46</v>
      </c>
      <c r="C54" s="137" t="s">
        <v>187</v>
      </c>
      <c r="D54" s="138"/>
      <c r="E54" s="135" t="s">
        <v>45</v>
      </c>
      <c r="F54" s="130" t="s">
        <v>2</v>
      </c>
      <c r="G54" s="136" t="s">
        <v>148</v>
      </c>
      <c r="H54" s="138"/>
      <c r="I54" s="138"/>
      <c r="J54" s="156">
        <v>1000000</v>
      </c>
      <c r="K54" s="148"/>
      <c r="L54" s="148"/>
      <c r="M54" s="148"/>
      <c r="N54" s="148"/>
      <c r="O54" s="149" t="s">
        <v>150</v>
      </c>
      <c r="P54" s="149">
        <v>1</v>
      </c>
      <c r="Q54" s="149" t="s">
        <v>150</v>
      </c>
      <c r="R54" s="149" t="s">
        <v>150</v>
      </c>
      <c r="S54" s="149" t="s">
        <v>150</v>
      </c>
      <c r="T54" s="149" t="s">
        <v>150</v>
      </c>
      <c r="U54" s="149" t="s">
        <v>150</v>
      </c>
      <c r="V54" s="149" t="s">
        <v>150</v>
      </c>
      <c r="W54" s="149" t="s">
        <v>150</v>
      </c>
      <c r="X54" s="149" t="s">
        <v>150</v>
      </c>
      <c r="Y54" s="148"/>
      <c r="Z54" s="148"/>
    </row>
    <row r="55" spans="2:26" ht="36.75" customHeight="1">
      <c r="B55" s="130">
        <v>47</v>
      </c>
      <c r="C55" s="137" t="s">
        <v>188</v>
      </c>
      <c r="D55" s="138"/>
      <c r="E55" s="135" t="s">
        <v>45</v>
      </c>
      <c r="F55" s="130" t="s">
        <v>2</v>
      </c>
      <c r="G55" s="136" t="s">
        <v>148</v>
      </c>
      <c r="H55" s="138"/>
      <c r="I55" s="138"/>
      <c r="J55" s="156">
        <v>1000000</v>
      </c>
      <c r="K55" s="148"/>
      <c r="L55" s="148"/>
      <c r="M55" s="148"/>
      <c r="N55" s="148"/>
      <c r="O55" s="149" t="s">
        <v>150</v>
      </c>
      <c r="P55" s="149">
        <v>1</v>
      </c>
      <c r="Q55" s="149" t="s">
        <v>150</v>
      </c>
      <c r="R55" s="149" t="s">
        <v>150</v>
      </c>
      <c r="S55" s="149" t="s">
        <v>150</v>
      </c>
      <c r="T55" s="149" t="s">
        <v>150</v>
      </c>
      <c r="U55" s="149" t="s">
        <v>150</v>
      </c>
      <c r="V55" s="149" t="s">
        <v>150</v>
      </c>
      <c r="W55" s="149" t="s">
        <v>150</v>
      </c>
      <c r="X55" s="149" t="s">
        <v>150</v>
      </c>
      <c r="Y55" s="148"/>
      <c r="Z55" s="148"/>
    </row>
    <row r="56" spans="2:26" ht="36.75" customHeight="1">
      <c r="B56" s="130">
        <v>48</v>
      </c>
      <c r="C56" s="137" t="s">
        <v>189</v>
      </c>
      <c r="D56" s="138"/>
      <c r="E56" s="135" t="s">
        <v>45</v>
      </c>
      <c r="F56" s="130" t="s">
        <v>2</v>
      </c>
      <c r="G56" s="136" t="s">
        <v>148</v>
      </c>
      <c r="H56" s="138"/>
      <c r="I56" s="138"/>
      <c r="J56" s="156">
        <v>1000000</v>
      </c>
      <c r="K56" s="148"/>
      <c r="L56" s="148"/>
      <c r="M56" s="148"/>
      <c r="N56" s="148"/>
      <c r="O56" s="149" t="s">
        <v>150</v>
      </c>
      <c r="P56" s="149">
        <v>1</v>
      </c>
      <c r="Q56" s="149" t="s">
        <v>150</v>
      </c>
      <c r="R56" s="149" t="s">
        <v>150</v>
      </c>
      <c r="S56" s="149" t="s">
        <v>150</v>
      </c>
      <c r="T56" s="149" t="s">
        <v>150</v>
      </c>
      <c r="U56" s="149" t="s">
        <v>150</v>
      </c>
      <c r="V56" s="149" t="s">
        <v>150</v>
      </c>
      <c r="W56" s="149" t="s">
        <v>150</v>
      </c>
      <c r="X56" s="149" t="s">
        <v>150</v>
      </c>
      <c r="Y56" s="148"/>
      <c r="Z56" s="148"/>
    </row>
    <row r="57" spans="2:26" ht="36.75" customHeight="1">
      <c r="B57" s="130">
        <v>49</v>
      </c>
      <c r="C57" s="137" t="s">
        <v>190</v>
      </c>
      <c r="D57" s="138"/>
      <c r="E57" s="135" t="s">
        <v>45</v>
      </c>
      <c r="F57" s="130" t="s">
        <v>2</v>
      </c>
      <c r="G57" s="136" t="s">
        <v>148</v>
      </c>
      <c r="H57" s="138"/>
      <c r="I57" s="138"/>
      <c r="J57" s="156">
        <v>1000000</v>
      </c>
      <c r="K57" s="148"/>
      <c r="L57" s="148"/>
      <c r="M57" s="148"/>
      <c r="N57" s="148"/>
      <c r="O57" s="149" t="s">
        <v>150</v>
      </c>
      <c r="P57" s="149">
        <v>1</v>
      </c>
      <c r="Q57" s="149" t="s">
        <v>150</v>
      </c>
      <c r="R57" s="149" t="s">
        <v>150</v>
      </c>
      <c r="S57" s="149" t="s">
        <v>150</v>
      </c>
      <c r="T57" s="149" t="s">
        <v>150</v>
      </c>
      <c r="U57" s="149" t="s">
        <v>150</v>
      </c>
      <c r="V57" s="149" t="s">
        <v>150</v>
      </c>
      <c r="W57" s="149" t="s">
        <v>150</v>
      </c>
      <c r="X57" s="149" t="s">
        <v>150</v>
      </c>
      <c r="Y57" s="148"/>
      <c r="Z57" s="148"/>
    </row>
    <row r="58" spans="2:26" ht="36.75" customHeight="1">
      <c r="B58" s="130">
        <v>50</v>
      </c>
      <c r="C58" s="137" t="s">
        <v>191</v>
      </c>
      <c r="D58" s="138"/>
      <c r="E58" s="135" t="s">
        <v>45</v>
      </c>
      <c r="F58" s="130" t="s">
        <v>2</v>
      </c>
      <c r="G58" s="136" t="s">
        <v>148</v>
      </c>
      <c r="H58" s="138"/>
      <c r="I58" s="138"/>
      <c r="J58" s="156">
        <v>1000000</v>
      </c>
      <c r="K58" s="148"/>
      <c r="L58" s="148"/>
      <c r="M58" s="148"/>
      <c r="N58" s="148"/>
      <c r="O58" s="149" t="s">
        <v>150</v>
      </c>
      <c r="P58" s="149">
        <v>1</v>
      </c>
      <c r="Q58" s="149" t="s">
        <v>150</v>
      </c>
      <c r="R58" s="149" t="s">
        <v>150</v>
      </c>
      <c r="S58" s="149" t="s">
        <v>150</v>
      </c>
      <c r="T58" s="149" t="s">
        <v>150</v>
      </c>
      <c r="U58" s="149" t="s">
        <v>150</v>
      </c>
      <c r="V58" s="149" t="s">
        <v>150</v>
      </c>
      <c r="W58" s="149" t="s">
        <v>150</v>
      </c>
      <c r="X58" s="149" t="s">
        <v>150</v>
      </c>
      <c r="Y58" s="148"/>
      <c r="Z58" s="148"/>
    </row>
    <row r="59" spans="2:26" ht="36.75" customHeight="1">
      <c r="B59" s="130">
        <v>51</v>
      </c>
      <c r="C59" s="137" t="s">
        <v>192</v>
      </c>
      <c r="D59" s="138"/>
      <c r="E59" s="135" t="s">
        <v>45</v>
      </c>
      <c r="F59" s="130" t="s">
        <v>2</v>
      </c>
      <c r="G59" s="136" t="s">
        <v>148</v>
      </c>
      <c r="H59" s="138"/>
      <c r="I59" s="138"/>
      <c r="J59" s="156">
        <v>1000000</v>
      </c>
      <c r="K59" s="148"/>
      <c r="L59" s="148"/>
      <c r="M59" s="148"/>
      <c r="N59" s="148"/>
      <c r="O59" s="149" t="s">
        <v>150</v>
      </c>
      <c r="P59" s="149">
        <v>1</v>
      </c>
      <c r="Q59" s="149" t="s">
        <v>150</v>
      </c>
      <c r="R59" s="149" t="s">
        <v>150</v>
      </c>
      <c r="S59" s="149" t="s">
        <v>150</v>
      </c>
      <c r="T59" s="149" t="s">
        <v>150</v>
      </c>
      <c r="U59" s="149" t="s">
        <v>150</v>
      </c>
      <c r="V59" s="149" t="s">
        <v>150</v>
      </c>
      <c r="W59" s="149" t="s">
        <v>150</v>
      </c>
      <c r="X59" s="149" t="s">
        <v>150</v>
      </c>
      <c r="Y59" s="148"/>
      <c r="Z59" s="148"/>
    </row>
    <row r="60" spans="2:26" ht="36.75" customHeight="1">
      <c r="B60" s="130">
        <v>52</v>
      </c>
      <c r="C60" s="137" t="s">
        <v>193</v>
      </c>
      <c r="D60" s="138"/>
      <c r="E60" s="135" t="s">
        <v>45</v>
      </c>
      <c r="F60" s="130" t="s">
        <v>2</v>
      </c>
      <c r="G60" s="136" t="s">
        <v>148</v>
      </c>
      <c r="H60" s="138"/>
      <c r="I60" s="138"/>
      <c r="J60" s="156">
        <v>500000</v>
      </c>
      <c r="K60" s="148"/>
      <c r="L60" s="148"/>
      <c r="M60" s="148"/>
      <c r="N60" s="148"/>
      <c r="O60" s="149" t="s">
        <v>150</v>
      </c>
      <c r="P60" s="149">
        <v>1</v>
      </c>
      <c r="Q60" s="149" t="s">
        <v>150</v>
      </c>
      <c r="R60" s="149" t="s">
        <v>150</v>
      </c>
      <c r="S60" s="149" t="s">
        <v>150</v>
      </c>
      <c r="T60" s="149" t="s">
        <v>150</v>
      </c>
      <c r="U60" s="149" t="s">
        <v>150</v>
      </c>
      <c r="V60" s="149" t="s">
        <v>150</v>
      </c>
      <c r="W60" s="149" t="s">
        <v>150</v>
      </c>
      <c r="X60" s="149" t="s">
        <v>150</v>
      </c>
      <c r="Y60" s="148"/>
      <c r="Z60" s="148"/>
    </row>
    <row r="61" spans="2:26" ht="36.75" customHeight="1">
      <c r="B61" s="130">
        <v>53</v>
      </c>
      <c r="C61" s="237" t="s">
        <v>3029</v>
      </c>
      <c r="D61" s="138"/>
      <c r="E61" s="135" t="s">
        <v>15</v>
      </c>
      <c r="F61" s="130" t="s">
        <v>2</v>
      </c>
      <c r="G61" s="136" t="s">
        <v>148</v>
      </c>
      <c r="H61" s="138"/>
      <c r="I61" s="138"/>
      <c r="J61" s="243">
        <v>1000000</v>
      </c>
      <c r="K61" s="148"/>
      <c r="L61" s="148"/>
      <c r="M61" s="148"/>
      <c r="N61" s="148"/>
      <c r="O61" s="149">
        <v>1</v>
      </c>
      <c r="P61" s="149" t="s">
        <v>150</v>
      </c>
      <c r="Q61" s="149" t="s">
        <v>150</v>
      </c>
      <c r="R61" s="149" t="s">
        <v>150</v>
      </c>
      <c r="S61" s="149" t="s">
        <v>150</v>
      </c>
      <c r="T61" s="149" t="s">
        <v>150</v>
      </c>
      <c r="U61" s="149" t="s">
        <v>150</v>
      </c>
      <c r="V61" s="149" t="s">
        <v>150</v>
      </c>
      <c r="W61" s="149" t="s">
        <v>150</v>
      </c>
      <c r="X61" s="149" t="s">
        <v>150</v>
      </c>
      <c r="Y61" s="148"/>
      <c r="Z61" s="148"/>
    </row>
    <row r="62" spans="2:26" ht="36.75" customHeight="1">
      <c r="B62" s="130">
        <v>54</v>
      </c>
      <c r="C62" s="237" t="s">
        <v>3030</v>
      </c>
      <c r="D62" s="138"/>
      <c r="E62" s="135" t="s">
        <v>15</v>
      </c>
      <c r="F62" s="130" t="s">
        <v>2</v>
      </c>
      <c r="G62" s="136" t="s">
        <v>148</v>
      </c>
      <c r="H62" s="138"/>
      <c r="I62" s="138"/>
      <c r="J62" s="243">
        <v>2000000</v>
      </c>
      <c r="K62" s="148"/>
      <c r="L62" s="148"/>
      <c r="M62" s="148"/>
      <c r="N62" s="148"/>
      <c r="O62" s="149">
        <v>1</v>
      </c>
      <c r="P62" s="149" t="s">
        <v>150</v>
      </c>
      <c r="Q62" s="149" t="s">
        <v>150</v>
      </c>
      <c r="R62" s="149" t="s">
        <v>150</v>
      </c>
      <c r="S62" s="149" t="s">
        <v>150</v>
      </c>
      <c r="T62" s="149" t="s">
        <v>150</v>
      </c>
      <c r="U62" s="149" t="s">
        <v>150</v>
      </c>
      <c r="V62" s="149" t="s">
        <v>150</v>
      </c>
      <c r="W62" s="149" t="s">
        <v>150</v>
      </c>
      <c r="X62" s="149" t="s">
        <v>150</v>
      </c>
      <c r="Y62" s="148"/>
      <c r="Z62" s="148"/>
    </row>
    <row r="63" spans="2:26" ht="36.75" customHeight="1">
      <c r="B63" s="130">
        <v>55</v>
      </c>
      <c r="C63" s="237" t="s">
        <v>3031</v>
      </c>
      <c r="D63" s="138"/>
      <c r="E63" s="135" t="s">
        <v>15</v>
      </c>
      <c r="F63" s="130" t="s">
        <v>2</v>
      </c>
      <c r="G63" s="136" t="s">
        <v>148</v>
      </c>
      <c r="H63" s="138"/>
      <c r="I63" s="138"/>
      <c r="J63" s="243">
        <v>1000000</v>
      </c>
      <c r="K63" s="148"/>
      <c r="L63" s="148"/>
      <c r="M63" s="148"/>
      <c r="N63" s="148"/>
      <c r="O63" s="149">
        <v>1</v>
      </c>
      <c r="P63" s="149" t="s">
        <v>150</v>
      </c>
      <c r="Q63" s="149" t="s">
        <v>150</v>
      </c>
      <c r="R63" s="149" t="s">
        <v>150</v>
      </c>
      <c r="S63" s="149" t="s">
        <v>150</v>
      </c>
      <c r="T63" s="149" t="s">
        <v>150</v>
      </c>
      <c r="U63" s="149" t="s">
        <v>150</v>
      </c>
      <c r="V63" s="149" t="s">
        <v>150</v>
      </c>
      <c r="W63" s="149" t="s">
        <v>150</v>
      </c>
      <c r="X63" s="149" t="s">
        <v>150</v>
      </c>
      <c r="Y63" s="148"/>
      <c r="Z63" s="148"/>
    </row>
    <row r="64" spans="2:26" ht="36.75" customHeight="1">
      <c r="B64" s="130">
        <v>56</v>
      </c>
      <c r="C64" s="237" t="s">
        <v>3032</v>
      </c>
      <c r="D64" s="138"/>
      <c r="E64" s="135" t="s">
        <v>15</v>
      </c>
      <c r="F64" s="130" t="s">
        <v>2</v>
      </c>
      <c r="G64" s="136" t="s">
        <v>148</v>
      </c>
      <c r="H64" s="138"/>
      <c r="I64" s="138"/>
      <c r="J64" s="243">
        <v>500000</v>
      </c>
      <c r="K64" s="148"/>
      <c r="L64" s="148"/>
      <c r="M64" s="148"/>
      <c r="N64" s="148"/>
      <c r="O64" s="149" t="s">
        <v>150</v>
      </c>
      <c r="P64" s="149">
        <v>1</v>
      </c>
      <c r="Q64" s="149" t="s">
        <v>150</v>
      </c>
      <c r="R64" s="149" t="s">
        <v>150</v>
      </c>
      <c r="S64" s="149" t="s">
        <v>150</v>
      </c>
      <c r="T64" s="149" t="s">
        <v>150</v>
      </c>
      <c r="U64" s="149" t="s">
        <v>150</v>
      </c>
      <c r="V64" s="149" t="s">
        <v>150</v>
      </c>
      <c r="W64" s="149" t="s">
        <v>150</v>
      </c>
      <c r="X64" s="149" t="s">
        <v>150</v>
      </c>
      <c r="Y64" s="148"/>
      <c r="Z64" s="148"/>
    </row>
    <row r="65" spans="2:26" ht="36.75" customHeight="1">
      <c r="B65" s="130">
        <v>57</v>
      </c>
      <c r="C65" s="237" t="s">
        <v>3033</v>
      </c>
      <c r="D65" s="138"/>
      <c r="E65" s="135" t="s">
        <v>49</v>
      </c>
      <c r="F65" s="130" t="s">
        <v>2</v>
      </c>
      <c r="G65" s="136" t="s">
        <v>148</v>
      </c>
      <c r="H65" s="138"/>
      <c r="I65" s="138"/>
      <c r="J65" s="243">
        <v>1000000</v>
      </c>
      <c r="K65" s="148"/>
      <c r="L65" s="148"/>
      <c r="M65" s="148"/>
      <c r="N65" s="148"/>
      <c r="O65" s="149" t="s">
        <v>150</v>
      </c>
      <c r="P65" s="149">
        <v>1</v>
      </c>
      <c r="Q65" s="149" t="s">
        <v>150</v>
      </c>
      <c r="R65" s="149" t="s">
        <v>150</v>
      </c>
      <c r="S65" s="149" t="s">
        <v>150</v>
      </c>
      <c r="T65" s="149" t="s">
        <v>150</v>
      </c>
      <c r="U65" s="149" t="s">
        <v>150</v>
      </c>
      <c r="V65" s="149" t="s">
        <v>150</v>
      </c>
      <c r="W65" s="149" t="s">
        <v>150</v>
      </c>
      <c r="X65" s="149" t="s">
        <v>150</v>
      </c>
      <c r="Y65" s="148"/>
      <c r="Z65" s="148"/>
    </row>
    <row r="66" spans="2:26" ht="36.75" customHeight="1">
      <c r="B66" s="130">
        <v>58</v>
      </c>
      <c r="C66" s="237" t="s">
        <v>3034</v>
      </c>
      <c r="D66" s="138"/>
      <c r="E66" s="135" t="s">
        <v>49</v>
      </c>
      <c r="F66" s="130" t="s">
        <v>2</v>
      </c>
      <c r="G66" s="136" t="s">
        <v>148</v>
      </c>
      <c r="H66" s="138"/>
      <c r="I66" s="138"/>
      <c r="J66" s="243">
        <v>1000000</v>
      </c>
      <c r="K66" s="148"/>
      <c r="L66" s="148"/>
      <c r="M66" s="148"/>
      <c r="N66" s="148"/>
      <c r="O66" s="149">
        <v>1</v>
      </c>
      <c r="P66" s="149" t="s">
        <v>150</v>
      </c>
      <c r="Q66" s="149" t="s">
        <v>150</v>
      </c>
      <c r="R66" s="149" t="s">
        <v>150</v>
      </c>
      <c r="S66" s="149" t="s">
        <v>150</v>
      </c>
      <c r="T66" s="149" t="s">
        <v>150</v>
      </c>
      <c r="U66" s="149" t="s">
        <v>150</v>
      </c>
      <c r="V66" s="149" t="s">
        <v>150</v>
      </c>
      <c r="W66" s="149" t="s">
        <v>150</v>
      </c>
      <c r="X66" s="149" t="s">
        <v>150</v>
      </c>
      <c r="Y66" s="148"/>
      <c r="Z66" s="148"/>
    </row>
    <row r="67" spans="2:26" ht="36.75" customHeight="1">
      <c r="B67" s="130">
        <v>59</v>
      </c>
      <c r="C67" s="237" t="s">
        <v>3035</v>
      </c>
      <c r="D67" s="138"/>
      <c r="E67" s="135" t="s">
        <v>47</v>
      </c>
      <c r="F67" s="130" t="s">
        <v>2</v>
      </c>
      <c r="G67" s="136" t="s">
        <v>148</v>
      </c>
      <c r="H67" s="138"/>
      <c r="I67" s="138"/>
      <c r="J67" s="243">
        <v>500000</v>
      </c>
      <c r="K67" s="148"/>
      <c r="L67" s="148"/>
      <c r="M67" s="148"/>
      <c r="N67" s="148"/>
      <c r="O67" s="149">
        <v>1</v>
      </c>
      <c r="P67" s="149" t="s">
        <v>150</v>
      </c>
      <c r="Q67" s="149" t="s">
        <v>150</v>
      </c>
      <c r="R67" s="149" t="s">
        <v>150</v>
      </c>
      <c r="S67" s="149" t="s">
        <v>150</v>
      </c>
      <c r="T67" s="149" t="s">
        <v>150</v>
      </c>
      <c r="U67" s="149" t="s">
        <v>150</v>
      </c>
      <c r="V67" s="149" t="s">
        <v>150</v>
      </c>
      <c r="W67" s="149" t="s">
        <v>150</v>
      </c>
      <c r="X67" s="149" t="s">
        <v>150</v>
      </c>
      <c r="Y67" s="148"/>
      <c r="Z67" s="148"/>
    </row>
    <row r="68" spans="2:26">
      <c r="B68" s="700" t="s">
        <v>87</v>
      </c>
      <c r="C68" s="700"/>
      <c r="D68" s="132"/>
      <c r="E68" s="130"/>
      <c r="F68" s="130"/>
      <c r="G68" s="132"/>
      <c r="H68" s="110"/>
      <c r="I68" s="110"/>
      <c r="J68" s="332">
        <f>SUM(J9:J67)</f>
        <v>63500000</v>
      </c>
      <c r="K68" s="110"/>
      <c r="L68" s="110"/>
      <c r="M68" s="162">
        <f>SUM(M9:M67)</f>
        <v>0</v>
      </c>
      <c r="N68" s="110"/>
      <c r="O68" s="131">
        <f>SUM(O9:O67)</f>
        <v>20</v>
      </c>
      <c r="P68" s="131">
        <f t="shared" ref="P68:Y68" si="0">SUM(P9:P67)</f>
        <v>38</v>
      </c>
      <c r="Q68" s="131">
        <f t="shared" si="0"/>
        <v>0</v>
      </c>
      <c r="R68" s="131">
        <f t="shared" si="0"/>
        <v>0</v>
      </c>
      <c r="S68" s="131">
        <f t="shared" si="0"/>
        <v>0</v>
      </c>
      <c r="T68" s="131">
        <f t="shared" si="0"/>
        <v>0</v>
      </c>
      <c r="U68" s="131">
        <f t="shared" si="0"/>
        <v>0</v>
      </c>
      <c r="V68" s="131">
        <f t="shared" si="0"/>
        <v>0</v>
      </c>
      <c r="W68" s="131">
        <f t="shared" si="0"/>
        <v>0</v>
      </c>
      <c r="X68" s="131">
        <f t="shared" si="0"/>
        <v>1</v>
      </c>
      <c r="Y68" s="147">
        <f t="shared" si="0"/>
        <v>0</v>
      </c>
      <c r="Z68" s="110"/>
    </row>
    <row r="69" spans="2:26">
      <c r="B69" s="112"/>
      <c r="C69" s="300"/>
      <c r="D69" s="300"/>
      <c r="E69" s="141"/>
      <c r="F69" s="141"/>
      <c r="G69" s="300"/>
      <c r="H69" s="113"/>
      <c r="I69" s="113"/>
      <c r="J69" s="333"/>
      <c r="K69" s="113"/>
      <c r="L69" s="113"/>
      <c r="M69" s="113"/>
      <c r="N69" s="113"/>
      <c r="O69" s="113">
        <f>SUM(O68:X68)</f>
        <v>59</v>
      </c>
      <c r="P69" s="113"/>
      <c r="Q69" s="113"/>
      <c r="R69" s="113"/>
      <c r="S69" s="113"/>
      <c r="T69" s="113"/>
      <c r="U69" s="113"/>
      <c r="V69" s="113"/>
      <c r="W69" s="113"/>
      <c r="X69" s="113"/>
      <c r="Y69" s="113"/>
    </row>
    <row r="70" spans="2:26">
      <c r="B70" s="701" t="s">
        <v>88</v>
      </c>
      <c r="C70" s="701"/>
      <c r="D70" s="301"/>
      <c r="E70" s="702" t="s">
        <v>89</v>
      </c>
      <c r="F70" s="702"/>
      <c r="G70" s="702"/>
      <c r="H70" s="702"/>
      <c r="I70" s="702"/>
      <c r="J70" s="702"/>
      <c r="K70" s="113"/>
      <c r="L70" s="113"/>
      <c r="N70" s="113"/>
      <c r="O70" s="113"/>
      <c r="P70" s="113"/>
      <c r="Q70" s="113"/>
      <c r="R70" s="113"/>
      <c r="S70" s="113"/>
      <c r="T70" s="113"/>
      <c r="U70" s="113"/>
    </row>
    <row r="71" spans="2:26">
      <c r="B71" s="677" t="s">
        <v>90</v>
      </c>
      <c r="C71" s="678"/>
      <c r="D71" s="679"/>
      <c r="E71" s="703" t="s">
        <v>91</v>
      </c>
      <c r="F71" s="704"/>
      <c r="G71" s="704"/>
      <c r="H71" s="704"/>
      <c r="I71" s="704"/>
      <c r="J71" s="704"/>
      <c r="K71" s="115"/>
      <c r="L71" s="116"/>
      <c r="M71" s="116"/>
      <c r="N71" s="115"/>
      <c r="O71" s="115"/>
      <c r="P71" s="117"/>
      <c r="Q71" s="118"/>
      <c r="R71" s="118"/>
      <c r="S71" s="118"/>
      <c r="T71" s="119"/>
      <c r="U71" s="119"/>
      <c r="V71" s="120"/>
      <c r="W71" s="120"/>
    </row>
    <row r="72" spans="2:26">
      <c r="B72" s="677" t="s">
        <v>92</v>
      </c>
      <c r="C72" s="678"/>
      <c r="D72" s="679"/>
      <c r="E72" s="690" t="s">
        <v>93</v>
      </c>
      <c r="F72" s="691"/>
      <c r="G72" s="691"/>
      <c r="H72" s="691"/>
      <c r="I72" s="691"/>
      <c r="J72" s="691"/>
      <c r="K72" s="691"/>
      <c r="L72" s="691"/>
      <c r="M72" s="691"/>
      <c r="N72" s="691"/>
      <c r="O72" s="691"/>
      <c r="P72" s="692"/>
      <c r="Q72" s="121"/>
      <c r="R72" s="121"/>
      <c r="S72" s="121"/>
      <c r="T72" s="121"/>
      <c r="U72" s="121"/>
      <c r="V72" s="121"/>
      <c r="W72" s="121"/>
    </row>
    <row r="73" spans="2:26">
      <c r="B73" s="677" t="s">
        <v>94</v>
      </c>
      <c r="C73" s="678"/>
      <c r="D73" s="679"/>
      <c r="E73" s="142" t="s">
        <v>149</v>
      </c>
      <c r="F73" s="229"/>
      <c r="G73" s="302"/>
      <c r="H73" s="122"/>
      <c r="I73" s="122"/>
      <c r="J73" s="334"/>
      <c r="K73" s="118"/>
      <c r="L73" s="124"/>
      <c r="M73" s="124"/>
      <c r="N73" s="118"/>
      <c r="O73" s="118"/>
      <c r="P73" s="125"/>
      <c r="Q73" s="118"/>
      <c r="R73" s="118"/>
      <c r="S73" s="118"/>
      <c r="T73" s="119"/>
      <c r="U73" s="119"/>
      <c r="V73" s="120"/>
      <c r="W73" s="120"/>
    </row>
    <row r="74" spans="2:26">
      <c r="B74" s="677" t="s">
        <v>95</v>
      </c>
      <c r="C74" s="678"/>
      <c r="D74" s="679"/>
      <c r="E74" s="680" t="s">
        <v>96</v>
      </c>
      <c r="F74" s="681"/>
      <c r="G74" s="681"/>
      <c r="H74" s="681"/>
      <c r="I74" s="681"/>
      <c r="J74" s="681"/>
      <c r="K74" s="681"/>
      <c r="L74" s="681"/>
      <c r="M74" s="681"/>
      <c r="N74" s="681"/>
      <c r="O74" s="681"/>
      <c r="P74" s="125"/>
      <c r="Q74" s="118"/>
      <c r="R74" s="118"/>
      <c r="S74" s="118"/>
      <c r="T74" s="119"/>
      <c r="U74" s="119"/>
      <c r="V74" s="120"/>
      <c r="W74" s="120"/>
    </row>
    <row r="75" spans="2:26">
      <c r="B75" s="677" t="s">
        <v>97</v>
      </c>
      <c r="C75" s="678"/>
      <c r="D75" s="679"/>
      <c r="E75" s="680" t="s">
        <v>98</v>
      </c>
      <c r="F75" s="681"/>
      <c r="G75" s="681"/>
      <c r="H75" s="681"/>
      <c r="I75" s="681"/>
      <c r="J75" s="681"/>
      <c r="K75" s="681"/>
      <c r="L75" s="681"/>
      <c r="M75" s="681"/>
      <c r="N75" s="681"/>
      <c r="O75" s="681"/>
      <c r="P75" s="125"/>
      <c r="Q75" s="118"/>
      <c r="R75" s="118"/>
      <c r="S75" s="118"/>
      <c r="T75" s="119"/>
      <c r="U75" s="119"/>
      <c r="V75" s="120"/>
      <c r="W75" s="120"/>
    </row>
    <row r="76" spans="2:26">
      <c r="B76" s="677" t="s">
        <v>99</v>
      </c>
      <c r="C76" s="678"/>
      <c r="D76" s="679"/>
      <c r="E76" s="680" t="s">
        <v>100</v>
      </c>
      <c r="F76" s="681"/>
      <c r="G76" s="681"/>
      <c r="H76" s="681"/>
      <c r="I76" s="681"/>
      <c r="J76" s="681"/>
      <c r="K76" s="681"/>
      <c r="L76" s="681"/>
      <c r="M76" s="681"/>
      <c r="N76" s="681"/>
      <c r="O76" s="681"/>
      <c r="P76" s="125"/>
      <c r="Q76" s="118"/>
      <c r="R76" s="118"/>
      <c r="S76" s="118"/>
      <c r="T76" s="119"/>
      <c r="U76" s="119"/>
      <c r="V76" s="120"/>
      <c r="W76" s="120"/>
    </row>
    <row r="77" spans="2:26">
      <c r="B77" s="684" t="s">
        <v>101</v>
      </c>
      <c r="C77" s="685"/>
      <c r="D77" s="686"/>
      <c r="E77" s="680" t="s">
        <v>102</v>
      </c>
      <c r="F77" s="681"/>
      <c r="G77" s="681"/>
      <c r="H77" s="681"/>
      <c r="I77" s="681"/>
      <c r="J77" s="681"/>
      <c r="K77" s="681"/>
      <c r="L77" s="681"/>
      <c r="M77" s="681"/>
      <c r="N77" s="681"/>
      <c r="O77" s="681"/>
      <c r="P77" s="125"/>
      <c r="Q77" s="118"/>
      <c r="R77" s="118"/>
      <c r="S77" s="118"/>
      <c r="T77" s="119"/>
      <c r="U77" s="119"/>
      <c r="V77" s="120"/>
      <c r="W77" s="120"/>
    </row>
    <row r="78" spans="2:26">
      <c r="B78" s="677" t="s">
        <v>103</v>
      </c>
      <c r="C78" s="678"/>
      <c r="D78" s="679"/>
      <c r="E78" s="687" t="s">
        <v>104</v>
      </c>
      <c r="F78" s="688"/>
      <c r="G78" s="688"/>
      <c r="H78" s="688"/>
      <c r="I78" s="688"/>
      <c r="J78" s="688"/>
      <c r="K78" s="688"/>
      <c r="L78" s="688"/>
      <c r="M78" s="688"/>
      <c r="N78" s="688"/>
      <c r="O78" s="688"/>
      <c r="P78" s="689"/>
      <c r="Q78" s="118"/>
      <c r="R78" s="118"/>
      <c r="S78" s="118"/>
      <c r="T78" s="119"/>
      <c r="U78" s="119"/>
      <c r="V78" s="120"/>
      <c r="W78" s="120"/>
    </row>
    <row r="79" spans="2:26">
      <c r="B79" s="677" t="s">
        <v>105</v>
      </c>
      <c r="C79" s="678"/>
      <c r="D79" s="678"/>
      <c r="H79" s="123"/>
      <c r="I79" s="442"/>
      <c r="J79" s="334"/>
      <c r="K79" s="123"/>
      <c r="L79" s="123"/>
      <c r="M79" s="123"/>
      <c r="N79" s="123"/>
      <c r="O79" s="120"/>
      <c r="P79" s="120"/>
      <c r="Q79" s="120"/>
      <c r="R79" s="120"/>
      <c r="S79" s="120"/>
      <c r="T79" s="120"/>
      <c r="U79" s="120"/>
      <c r="V79" s="120"/>
      <c r="W79" s="120"/>
    </row>
    <row r="80" spans="2:26">
      <c r="B80" s="682" t="s">
        <v>106</v>
      </c>
      <c r="C80" s="683"/>
      <c r="D80" s="683"/>
      <c r="G80" s="300"/>
      <c r="H80" s="113"/>
      <c r="I80" s="113"/>
      <c r="J80" s="333"/>
      <c r="K80" s="126"/>
      <c r="L80" s="126"/>
      <c r="M80" s="126"/>
      <c r="N80" s="126"/>
      <c r="O80" s="126"/>
      <c r="P80" s="126"/>
      <c r="Q80" s="126"/>
      <c r="R80" s="126"/>
    </row>
    <row r="81" spans="2:11">
      <c r="B81" s="677" t="s">
        <v>107</v>
      </c>
      <c r="C81" s="678"/>
      <c r="D81" s="678"/>
    </row>
    <row r="82" spans="2:11">
      <c r="C82" s="303" t="s">
        <v>108</v>
      </c>
      <c r="D82" s="304"/>
      <c r="G82" s="304"/>
      <c r="H82" s="129"/>
      <c r="I82" s="129"/>
      <c r="J82" s="336"/>
      <c r="K82" s="129"/>
    </row>
  </sheetData>
  <autoFilter ref="B5:Z82"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</autoFilter>
  <mergeCells count="49">
    <mergeCell ref="B2:S2"/>
    <mergeCell ref="T2:Z2"/>
    <mergeCell ref="B3:X3"/>
    <mergeCell ref="B4:D4"/>
    <mergeCell ref="B5:B8"/>
    <mergeCell ref="C5:C8"/>
    <mergeCell ref="D5:D8"/>
    <mergeCell ref="E5:E8"/>
    <mergeCell ref="G5:G8"/>
    <mergeCell ref="H5:H8"/>
    <mergeCell ref="L5:L8"/>
    <mergeCell ref="M5:X5"/>
    <mergeCell ref="Y5:Y8"/>
    <mergeCell ref="Z5:Z8"/>
    <mergeCell ref="M6:N6"/>
    <mergeCell ref="O6:X6"/>
    <mergeCell ref="X7:X8"/>
    <mergeCell ref="B68:C68"/>
    <mergeCell ref="B70:C70"/>
    <mergeCell ref="E70:J70"/>
    <mergeCell ref="B71:D71"/>
    <mergeCell ref="E71:J71"/>
    <mergeCell ref="O7:O8"/>
    <mergeCell ref="P7:S7"/>
    <mergeCell ref="T7:T8"/>
    <mergeCell ref="U7:U8"/>
    <mergeCell ref="V7:V8"/>
    <mergeCell ref="W7:W8"/>
    <mergeCell ref="J5:J8"/>
    <mergeCell ref="K5:K8"/>
    <mergeCell ref="B72:D72"/>
    <mergeCell ref="E72:P72"/>
    <mergeCell ref="B73:D73"/>
    <mergeCell ref="M7:M8"/>
    <mergeCell ref="N7:N8"/>
    <mergeCell ref="F5:F8"/>
    <mergeCell ref="B74:D74"/>
    <mergeCell ref="E74:O74"/>
    <mergeCell ref="B79:D79"/>
    <mergeCell ref="B80:D80"/>
    <mergeCell ref="B81:D81"/>
    <mergeCell ref="B76:D76"/>
    <mergeCell ref="E76:O76"/>
    <mergeCell ref="B77:D77"/>
    <mergeCell ref="E77:O77"/>
    <mergeCell ref="B78:D78"/>
    <mergeCell ref="E78:P78"/>
    <mergeCell ref="B75:D75"/>
    <mergeCell ref="E75:O7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Z77"/>
  <sheetViews>
    <sheetView workbookViewId="0">
      <selection activeCell="I9" sqref="I9"/>
    </sheetView>
  </sheetViews>
  <sheetFormatPr defaultRowHeight="15.75"/>
  <cols>
    <col min="1" max="1" width="1.42578125" style="104" customWidth="1"/>
    <col min="2" max="2" width="4.7109375" style="127" customWidth="1"/>
    <col min="3" max="3" width="33.140625" style="104" customWidth="1"/>
    <col min="4" max="4" width="10" style="104" customWidth="1"/>
    <col min="5" max="6" width="9.28515625" style="143" customWidth="1"/>
    <col min="7" max="7" width="18.5703125" style="79" customWidth="1"/>
    <col min="8" max="9" width="15.42578125" style="104" customWidth="1"/>
    <col min="10" max="10" width="13.28515625" style="175" customWidth="1"/>
    <col min="11" max="11" width="10.7109375" style="104" customWidth="1"/>
    <col min="12" max="12" width="16.7109375" style="104" customWidth="1"/>
    <col min="13" max="13" width="10.140625" style="104" customWidth="1"/>
    <col min="14" max="14" width="4.85546875" style="104" customWidth="1"/>
    <col min="15" max="24" width="4.7109375" style="104" customWidth="1"/>
    <col min="25" max="26" width="6.140625" style="104" customWidth="1"/>
  </cols>
  <sheetData>
    <row r="2" spans="2:26" ht="18.75">
      <c r="B2" s="709" t="s">
        <v>64</v>
      </c>
      <c r="C2" s="709"/>
      <c r="D2" s="709"/>
      <c r="E2" s="709"/>
      <c r="F2" s="709"/>
      <c r="G2" s="709"/>
      <c r="H2" s="709"/>
      <c r="I2" s="709"/>
      <c r="J2" s="709"/>
      <c r="K2" s="709"/>
      <c r="L2" s="709"/>
      <c r="M2" s="709"/>
      <c r="N2" s="709"/>
      <c r="O2" s="709"/>
      <c r="P2" s="709"/>
      <c r="Q2" s="709"/>
      <c r="R2" s="709"/>
      <c r="S2" s="709"/>
      <c r="T2" s="710" t="s">
        <v>65</v>
      </c>
      <c r="U2" s="710"/>
      <c r="V2" s="710"/>
      <c r="W2" s="710"/>
      <c r="X2" s="710"/>
      <c r="Y2" s="710"/>
      <c r="Z2" s="710"/>
    </row>
    <row r="3" spans="2:26" ht="18.75">
      <c r="B3" s="709" t="s">
        <v>66</v>
      </c>
      <c r="C3" s="709"/>
      <c r="D3" s="709"/>
      <c r="E3" s="709"/>
      <c r="F3" s="709"/>
      <c r="G3" s="709"/>
      <c r="H3" s="709"/>
      <c r="I3" s="709"/>
      <c r="J3" s="709"/>
      <c r="K3" s="709"/>
      <c r="L3" s="709"/>
      <c r="M3" s="709"/>
      <c r="N3" s="709"/>
      <c r="O3" s="709"/>
      <c r="P3" s="709"/>
      <c r="Q3" s="709"/>
      <c r="R3" s="709"/>
      <c r="S3" s="709"/>
      <c r="T3" s="709"/>
      <c r="U3" s="709"/>
      <c r="V3" s="709"/>
      <c r="W3" s="709"/>
      <c r="X3" s="709"/>
      <c r="Y3" s="105"/>
    </row>
    <row r="4" spans="2:26">
      <c r="B4" s="711" t="s">
        <v>112</v>
      </c>
      <c r="C4" s="711"/>
      <c r="D4" s="711"/>
      <c r="E4" s="140"/>
      <c r="F4" s="140"/>
      <c r="G4" s="292"/>
      <c r="H4" s="106"/>
      <c r="I4" s="106"/>
      <c r="J4" s="171"/>
      <c r="K4" s="106"/>
      <c r="L4" s="106"/>
      <c r="M4" s="107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8"/>
    </row>
    <row r="5" spans="2:26">
      <c r="B5" s="712" t="s">
        <v>67</v>
      </c>
      <c r="C5" s="713" t="s">
        <v>68</v>
      </c>
      <c r="D5" s="695" t="s">
        <v>69</v>
      </c>
      <c r="E5" s="697" t="s">
        <v>70</v>
      </c>
      <c r="F5" s="697" t="s">
        <v>570</v>
      </c>
      <c r="G5" s="695" t="s">
        <v>71</v>
      </c>
      <c r="H5" s="695" t="s">
        <v>72</v>
      </c>
      <c r="I5" s="436"/>
      <c r="J5" s="724" t="s">
        <v>73</v>
      </c>
      <c r="K5" s="695" t="s">
        <v>74</v>
      </c>
      <c r="L5" s="695" t="s">
        <v>75</v>
      </c>
      <c r="M5" s="714" t="s">
        <v>76</v>
      </c>
      <c r="N5" s="714"/>
      <c r="O5" s="714"/>
      <c r="P5" s="714"/>
      <c r="Q5" s="714"/>
      <c r="R5" s="714"/>
      <c r="S5" s="714"/>
      <c r="T5" s="714"/>
      <c r="U5" s="714"/>
      <c r="V5" s="714"/>
      <c r="W5" s="714"/>
      <c r="X5" s="714"/>
      <c r="Y5" s="715" t="s">
        <v>77</v>
      </c>
      <c r="Z5" s="718" t="s">
        <v>78</v>
      </c>
    </row>
    <row r="6" spans="2:26">
      <c r="B6" s="712"/>
      <c r="C6" s="713"/>
      <c r="D6" s="708"/>
      <c r="E6" s="698"/>
      <c r="F6" s="698"/>
      <c r="G6" s="708"/>
      <c r="H6" s="708"/>
      <c r="I6" s="438"/>
      <c r="J6" s="725"/>
      <c r="K6" s="708"/>
      <c r="L6" s="708"/>
      <c r="M6" s="714" t="s">
        <v>79</v>
      </c>
      <c r="N6" s="714"/>
      <c r="O6" s="721" t="s">
        <v>80</v>
      </c>
      <c r="P6" s="722"/>
      <c r="Q6" s="722"/>
      <c r="R6" s="722"/>
      <c r="S6" s="722"/>
      <c r="T6" s="722"/>
      <c r="U6" s="722"/>
      <c r="V6" s="722"/>
      <c r="W6" s="722"/>
      <c r="X6" s="723"/>
      <c r="Y6" s="716"/>
      <c r="Z6" s="719"/>
    </row>
    <row r="7" spans="2:26" ht="28.5">
      <c r="B7" s="712"/>
      <c r="C7" s="713"/>
      <c r="D7" s="708"/>
      <c r="E7" s="698"/>
      <c r="F7" s="698"/>
      <c r="G7" s="708"/>
      <c r="H7" s="708"/>
      <c r="I7" s="438" t="s">
        <v>3270</v>
      </c>
      <c r="J7" s="725"/>
      <c r="K7" s="708"/>
      <c r="L7" s="708"/>
      <c r="M7" s="693" t="s">
        <v>81</v>
      </c>
      <c r="N7" s="695" t="s">
        <v>82</v>
      </c>
      <c r="O7" s="695" t="s">
        <v>0</v>
      </c>
      <c r="P7" s="705" t="s">
        <v>1</v>
      </c>
      <c r="Q7" s="706"/>
      <c r="R7" s="706"/>
      <c r="S7" s="707"/>
      <c r="T7" s="695" t="s">
        <v>2</v>
      </c>
      <c r="U7" s="695" t="s">
        <v>3</v>
      </c>
      <c r="V7" s="695" t="s">
        <v>4</v>
      </c>
      <c r="W7" s="695" t="s">
        <v>5</v>
      </c>
      <c r="X7" s="695" t="s">
        <v>6</v>
      </c>
      <c r="Y7" s="716"/>
      <c r="Z7" s="719"/>
    </row>
    <row r="8" spans="2:26" ht="35.25" customHeight="1">
      <c r="B8" s="712"/>
      <c r="C8" s="713"/>
      <c r="D8" s="696"/>
      <c r="E8" s="699"/>
      <c r="F8" s="699"/>
      <c r="G8" s="696"/>
      <c r="H8" s="696"/>
      <c r="I8" s="437"/>
      <c r="J8" s="726"/>
      <c r="K8" s="696"/>
      <c r="L8" s="696"/>
      <c r="M8" s="694"/>
      <c r="N8" s="696"/>
      <c r="O8" s="696"/>
      <c r="P8" s="109" t="s">
        <v>83</v>
      </c>
      <c r="Q8" s="109" t="s">
        <v>84</v>
      </c>
      <c r="R8" s="109" t="s">
        <v>85</v>
      </c>
      <c r="S8" s="109" t="s">
        <v>86</v>
      </c>
      <c r="T8" s="696"/>
      <c r="U8" s="696"/>
      <c r="V8" s="696"/>
      <c r="W8" s="696"/>
      <c r="X8" s="696"/>
      <c r="Y8" s="717"/>
      <c r="Z8" s="720"/>
    </row>
    <row r="9" spans="2:26" ht="47.25" customHeight="1">
      <c r="B9" s="306">
        <v>1</v>
      </c>
      <c r="C9" s="307" t="s">
        <v>2675</v>
      </c>
      <c r="D9" s="308" t="s">
        <v>2698</v>
      </c>
      <c r="E9" s="305" t="s">
        <v>45</v>
      </c>
      <c r="F9" s="305" t="s">
        <v>2</v>
      </c>
      <c r="G9" s="136" t="s">
        <v>127</v>
      </c>
      <c r="H9" s="309"/>
      <c r="I9" s="309"/>
      <c r="J9" s="310">
        <v>1000000</v>
      </c>
      <c r="K9" s="138"/>
      <c r="L9" s="138"/>
      <c r="M9" s="138"/>
      <c r="N9" s="138"/>
      <c r="O9" s="135" t="s">
        <v>150</v>
      </c>
      <c r="P9" s="135" t="s">
        <v>150</v>
      </c>
      <c r="Q9" s="135" t="s">
        <v>150</v>
      </c>
      <c r="R9" s="135" t="s">
        <v>150</v>
      </c>
      <c r="S9" s="135" t="s">
        <v>150</v>
      </c>
      <c r="T9" s="135" t="s">
        <v>150</v>
      </c>
      <c r="U9" s="135" t="s">
        <v>150</v>
      </c>
      <c r="V9" s="135" t="s">
        <v>150</v>
      </c>
      <c r="W9" s="135" t="s">
        <v>150</v>
      </c>
      <c r="X9" s="135">
        <v>1</v>
      </c>
      <c r="Y9" s="138"/>
      <c r="Z9" s="138"/>
    </row>
    <row r="10" spans="2:26" ht="47.25" customHeight="1">
      <c r="B10" s="306">
        <v>2</v>
      </c>
      <c r="C10" s="307" t="s">
        <v>2676</v>
      </c>
      <c r="D10" s="308" t="s">
        <v>2699</v>
      </c>
      <c r="E10" s="305" t="s">
        <v>45</v>
      </c>
      <c r="F10" s="305" t="s">
        <v>2</v>
      </c>
      <c r="G10" s="136" t="s">
        <v>127</v>
      </c>
      <c r="H10" s="309"/>
      <c r="I10" s="309"/>
      <c r="J10" s="310">
        <v>1000000</v>
      </c>
      <c r="K10" s="138"/>
      <c r="L10" s="138"/>
      <c r="M10" s="138"/>
      <c r="N10" s="138"/>
      <c r="O10" s="135" t="s">
        <v>150</v>
      </c>
      <c r="P10" s="135">
        <v>1</v>
      </c>
      <c r="Q10" s="135" t="s">
        <v>150</v>
      </c>
      <c r="R10" s="135" t="s">
        <v>150</v>
      </c>
      <c r="S10" s="135" t="s">
        <v>150</v>
      </c>
      <c r="T10" s="135" t="s">
        <v>150</v>
      </c>
      <c r="U10" s="135" t="s">
        <v>150</v>
      </c>
      <c r="V10" s="135" t="s">
        <v>150</v>
      </c>
      <c r="W10" s="135" t="s">
        <v>150</v>
      </c>
      <c r="X10" s="135" t="s">
        <v>150</v>
      </c>
      <c r="Y10" s="138"/>
      <c r="Z10" s="138"/>
    </row>
    <row r="11" spans="2:26" ht="47.25" customHeight="1">
      <c r="B11" s="306">
        <v>3</v>
      </c>
      <c r="C11" s="311" t="s">
        <v>2677</v>
      </c>
      <c r="D11" s="312" t="s">
        <v>2700</v>
      </c>
      <c r="E11" s="305" t="s">
        <v>45</v>
      </c>
      <c r="F11" s="305" t="s">
        <v>2</v>
      </c>
      <c r="G11" s="136" t="s">
        <v>127</v>
      </c>
      <c r="H11" s="309"/>
      <c r="I11" s="309"/>
      <c r="J11" s="313">
        <v>1000000</v>
      </c>
      <c r="K11" s="138"/>
      <c r="L11" s="138"/>
      <c r="M11" s="138"/>
      <c r="N11" s="138"/>
      <c r="O11" s="135" t="s">
        <v>150</v>
      </c>
      <c r="P11" s="135">
        <v>1</v>
      </c>
      <c r="Q11" s="135" t="s">
        <v>150</v>
      </c>
      <c r="R11" s="135" t="s">
        <v>150</v>
      </c>
      <c r="S11" s="135" t="s">
        <v>150</v>
      </c>
      <c r="T11" s="135" t="s">
        <v>150</v>
      </c>
      <c r="U11" s="135" t="s">
        <v>150</v>
      </c>
      <c r="V11" s="135" t="s">
        <v>150</v>
      </c>
      <c r="W11" s="135" t="s">
        <v>150</v>
      </c>
      <c r="X11" s="135" t="s">
        <v>150</v>
      </c>
      <c r="Y11" s="138"/>
      <c r="Z11" s="138"/>
    </row>
    <row r="12" spans="2:26" ht="47.25" customHeight="1">
      <c r="B12" s="306">
        <v>4</v>
      </c>
      <c r="C12" s="314" t="s">
        <v>194</v>
      </c>
      <c r="D12" s="315" t="s">
        <v>2701</v>
      </c>
      <c r="E12" s="305" t="s">
        <v>45</v>
      </c>
      <c r="F12" s="305" t="s">
        <v>2</v>
      </c>
      <c r="G12" s="136" t="s">
        <v>127</v>
      </c>
      <c r="H12" s="309"/>
      <c r="I12" s="309"/>
      <c r="J12" s="313">
        <v>1000000</v>
      </c>
      <c r="K12" s="138"/>
      <c r="L12" s="138"/>
      <c r="M12" s="138"/>
      <c r="N12" s="138"/>
      <c r="O12" s="135" t="s">
        <v>150</v>
      </c>
      <c r="P12" s="135">
        <v>1</v>
      </c>
      <c r="Q12" s="135" t="s">
        <v>150</v>
      </c>
      <c r="R12" s="135" t="s">
        <v>150</v>
      </c>
      <c r="S12" s="135" t="s">
        <v>150</v>
      </c>
      <c r="T12" s="135" t="s">
        <v>150</v>
      </c>
      <c r="U12" s="135" t="s">
        <v>150</v>
      </c>
      <c r="V12" s="135" t="s">
        <v>150</v>
      </c>
      <c r="W12" s="135" t="s">
        <v>150</v>
      </c>
      <c r="X12" s="135" t="s">
        <v>150</v>
      </c>
      <c r="Y12" s="138"/>
      <c r="Z12" s="138"/>
    </row>
    <row r="13" spans="2:26" ht="47.25" customHeight="1">
      <c r="B13" s="306">
        <v>5</v>
      </c>
      <c r="C13" s="314" t="s">
        <v>2678</v>
      </c>
      <c r="D13" s="315" t="s">
        <v>2702</v>
      </c>
      <c r="E13" s="305" t="s">
        <v>45</v>
      </c>
      <c r="F13" s="305" t="s">
        <v>2</v>
      </c>
      <c r="G13" s="136" t="s">
        <v>127</v>
      </c>
      <c r="H13" s="309"/>
      <c r="I13" s="309"/>
      <c r="J13" s="313">
        <v>1000000</v>
      </c>
      <c r="K13" s="138"/>
      <c r="L13" s="138"/>
      <c r="M13" s="138"/>
      <c r="N13" s="138"/>
      <c r="O13" s="135" t="s">
        <v>150</v>
      </c>
      <c r="P13" s="135" t="s">
        <v>150</v>
      </c>
      <c r="Q13" s="135" t="s">
        <v>150</v>
      </c>
      <c r="R13" s="135" t="s">
        <v>150</v>
      </c>
      <c r="S13" s="135" t="s">
        <v>150</v>
      </c>
      <c r="T13" s="135">
        <v>1</v>
      </c>
      <c r="U13" s="135" t="s">
        <v>150</v>
      </c>
      <c r="V13" s="135" t="s">
        <v>150</v>
      </c>
      <c r="W13" s="135" t="s">
        <v>150</v>
      </c>
      <c r="X13" s="135" t="s">
        <v>150</v>
      </c>
      <c r="Y13" s="138"/>
      <c r="Z13" s="138"/>
    </row>
    <row r="14" spans="2:26" ht="47.25" customHeight="1">
      <c r="B14" s="306">
        <v>6</v>
      </c>
      <c r="C14" s="314" t="s">
        <v>2679</v>
      </c>
      <c r="D14" s="315" t="s">
        <v>2703</v>
      </c>
      <c r="E14" s="305" t="s">
        <v>45</v>
      </c>
      <c r="F14" s="305" t="s">
        <v>2</v>
      </c>
      <c r="G14" s="136" t="s">
        <v>127</v>
      </c>
      <c r="H14" s="309"/>
      <c r="I14" s="309"/>
      <c r="J14" s="313">
        <v>1000000</v>
      </c>
      <c r="K14" s="138"/>
      <c r="L14" s="138"/>
      <c r="M14" s="138"/>
      <c r="N14" s="138"/>
      <c r="O14" s="135" t="s">
        <v>150</v>
      </c>
      <c r="P14" s="135">
        <v>1</v>
      </c>
      <c r="Q14" s="135" t="s">
        <v>150</v>
      </c>
      <c r="R14" s="135" t="s">
        <v>150</v>
      </c>
      <c r="S14" s="135" t="s">
        <v>150</v>
      </c>
      <c r="T14" s="135" t="s">
        <v>150</v>
      </c>
      <c r="U14" s="135" t="s">
        <v>150</v>
      </c>
      <c r="V14" s="135" t="s">
        <v>150</v>
      </c>
      <c r="W14" s="135" t="s">
        <v>150</v>
      </c>
      <c r="X14" s="135" t="s">
        <v>150</v>
      </c>
      <c r="Y14" s="138"/>
      <c r="Z14" s="138"/>
    </row>
    <row r="15" spans="2:26" ht="47.25" customHeight="1">
      <c r="B15" s="306">
        <v>7</v>
      </c>
      <c r="C15" s="314" t="s">
        <v>2680</v>
      </c>
      <c r="D15" s="315" t="s">
        <v>2704</v>
      </c>
      <c r="E15" s="305" t="s">
        <v>45</v>
      </c>
      <c r="F15" s="305" t="s">
        <v>2</v>
      </c>
      <c r="G15" s="136" t="s">
        <v>127</v>
      </c>
      <c r="H15" s="309"/>
      <c r="I15" s="309"/>
      <c r="J15" s="313">
        <v>1000000</v>
      </c>
      <c r="K15" s="138"/>
      <c r="L15" s="138"/>
      <c r="M15" s="138"/>
      <c r="N15" s="138"/>
      <c r="O15" s="135" t="s">
        <v>150</v>
      </c>
      <c r="P15" s="135">
        <v>1</v>
      </c>
      <c r="Q15" s="135" t="s">
        <v>150</v>
      </c>
      <c r="R15" s="135" t="s">
        <v>150</v>
      </c>
      <c r="S15" s="135" t="s">
        <v>150</v>
      </c>
      <c r="T15" s="135" t="s">
        <v>150</v>
      </c>
      <c r="U15" s="135" t="s">
        <v>150</v>
      </c>
      <c r="V15" s="135" t="s">
        <v>150</v>
      </c>
      <c r="W15" s="135" t="s">
        <v>150</v>
      </c>
      <c r="X15" s="135" t="s">
        <v>150</v>
      </c>
      <c r="Y15" s="138"/>
      <c r="Z15" s="138"/>
    </row>
    <row r="16" spans="2:26" ht="47.25" customHeight="1">
      <c r="B16" s="306">
        <v>8</v>
      </c>
      <c r="C16" s="314" t="s">
        <v>2681</v>
      </c>
      <c r="D16" s="315" t="s">
        <v>2705</v>
      </c>
      <c r="E16" s="305" t="s">
        <v>45</v>
      </c>
      <c r="F16" s="305" t="s">
        <v>2</v>
      </c>
      <c r="G16" s="136" t="s">
        <v>127</v>
      </c>
      <c r="H16" s="309"/>
      <c r="I16" s="309"/>
      <c r="J16" s="313">
        <v>1000000</v>
      </c>
      <c r="K16" s="138"/>
      <c r="L16" s="138"/>
      <c r="M16" s="138"/>
      <c r="N16" s="138"/>
      <c r="O16" s="135" t="s">
        <v>150</v>
      </c>
      <c r="P16" s="135">
        <v>1</v>
      </c>
      <c r="Q16" s="135" t="s">
        <v>150</v>
      </c>
      <c r="R16" s="135" t="s">
        <v>150</v>
      </c>
      <c r="S16" s="135" t="s">
        <v>150</v>
      </c>
      <c r="T16" s="135" t="s">
        <v>150</v>
      </c>
      <c r="U16" s="135" t="s">
        <v>150</v>
      </c>
      <c r="V16" s="135" t="s">
        <v>150</v>
      </c>
      <c r="W16" s="135" t="s">
        <v>150</v>
      </c>
      <c r="X16" s="135" t="s">
        <v>150</v>
      </c>
      <c r="Y16" s="138"/>
      <c r="Z16" s="138"/>
    </row>
    <row r="17" spans="2:26" ht="47.25" customHeight="1">
      <c r="B17" s="306">
        <v>9</v>
      </c>
      <c r="C17" s="314" t="s">
        <v>2682</v>
      </c>
      <c r="D17" s="315" t="s">
        <v>2706</v>
      </c>
      <c r="E17" s="305" t="s">
        <v>45</v>
      </c>
      <c r="F17" s="305" t="s">
        <v>2</v>
      </c>
      <c r="G17" s="136" t="s">
        <v>127</v>
      </c>
      <c r="H17" s="309"/>
      <c r="I17" s="309"/>
      <c r="J17" s="313">
        <v>1000000</v>
      </c>
      <c r="K17" s="138"/>
      <c r="L17" s="138"/>
      <c r="M17" s="138"/>
      <c r="N17" s="138"/>
      <c r="O17" s="135" t="s">
        <v>150</v>
      </c>
      <c r="P17" s="135">
        <v>1</v>
      </c>
      <c r="Q17" s="135" t="s">
        <v>150</v>
      </c>
      <c r="R17" s="135" t="s">
        <v>150</v>
      </c>
      <c r="S17" s="135" t="s">
        <v>150</v>
      </c>
      <c r="T17" s="135" t="s">
        <v>150</v>
      </c>
      <c r="U17" s="135" t="s">
        <v>150</v>
      </c>
      <c r="V17" s="135" t="s">
        <v>150</v>
      </c>
      <c r="W17" s="135" t="s">
        <v>150</v>
      </c>
      <c r="X17" s="135" t="s">
        <v>150</v>
      </c>
      <c r="Y17" s="138"/>
      <c r="Z17" s="138"/>
    </row>
    <row r="18" spans="2:26" ht="47.25" customHeight="1">
      <c r="B18" s="306">
        <v>10</v>
      </c>
      <c r="C18" s="314" t="s">
        <v>2683</v>
      </c>
      <c r="D18" s="315" t="s">
        <v>2707</v>
      </c>
      <c r="E18" s="305" t="s">
        <v>45</v>
      </c>
      <c r="F18" s="305" t="s">
        <v>2</v>
      </c>
      <c r="G18" s="136" t="s">
        <v>127</v>
      </c>
      <c r="H18" s="309"/>
      <c r="I18" s="309"/>
      <c r="J18" s="313">
        <v>1000000</v>
      </c>
      <c r="K18" s="138"/>
      <c r="L18" s="138"/>
      <c r="M18" s="138"/>
      <c r="N18" s="138"/>
      <c r="O18" s="135" t="s">
        <v>150</v>
      </c>
      <c r="P18" s="135">
        <v>1</v>
      </c>
      <c r="Q18" s="135" t="s">
        <v>150</v>
      </c>
      <c r="R18" s="135" t="s">
        <v>150</v>
      </c>
      <c r="S18" s="135" t="s">
        <v>150</v>
      </c>
      <c r="T18" s="135" t="s">
        <v>150</v>
      </c>
      <c r="U18" s="135" t="s">
        <v>150</v>
      </c>
      <c r="V18" s="135" t="s">
        <v>150</v>
      </c>
      <c r="W18" s="135" t="s">
        <v>150</v>
      </c>
      <c r="X18" s="135" t="s">
        <v>150</v>
      </c>
      <c r="Y18" s="138"/>
      <c r="Z18" s="138"/>
    </row>
    <row r="19" spans="2:26" ht="47.25" customHeight="1">
      <c r="B19" s="306">
        <v>11</v>
      </c>
      <c r="C19" s="307" t="s">
        <v>2684</v>
      </c>
      <c r="D19" s="308" t="s">
        <v>2708</v>
      </c>
      <c r="E19" s="305" t="s">
        <v>45</v>
      </c>
      <c r="F19" s="305" t="s">
        <v>2</v>
      </c>
      <c r="G19" s="136" t="s">
        <v>127</v>
      </c>
      <c r="H19" s="309"/>
      <c r="I19" s="309"/>
      <c r="J19" s="313">
        <v>1000000</v>
      </c>
      <c r="K19" s="138"/>
      <c r="L19" s="138"/>
      <c r="M19" s="138"/>
      <c r="N19" s="138"/>
      <c r="O19" s="135" t="s">
        <v>150</v>
      </c>
      <c r="P19" s="135">
        <v>1</v>
      </c>
      <c r="Q19" s="135" t="s">
        <v>150</v>
      </c>
      <c r="R19" s="135" t="s">
        <v>150</v>
      </c>
      <c r="S19" s="135" t="s">
        <v>150</v>
      </c>
      <c r="T19" s="135" t="s">
        <v>150</v>
      </c>
      <c r="U19" s="135" t="s">
        <v>150</v>
      </c>
      <c r="V19" s="135" t="s">
        <v>150</v>
      </c>
      <c r="W19" s="135" t="s">
        <v>150</v>
      </c>
      <c r="X19" s="135" t="s">
        <v>150</v>
      </c>
      <c r="Y19" s="138"/>
      <c r="Z19" s="138"/>
    </row>
    <row r="20" spans="2:26" ht="47.25" customHeight="1">
      <c r="B20" s="306">
        <v>12</v>
      </c>
      <c r="C20" s="314" t="s">
        <v>2685</v>
      </c>
      <c r="D20" s="315" t="s">
        <v>2709</v>
      </c>
      <c r="E20" s="305" t="s">
        <v>45</v>
      </c>
      <c r="F20" s="305" t="s">
        <v>2</v>
      </c>
      <c r="G20" s="136" t="s">
        <v>127</v>
      </c>
      <c r="H20" s="309"/>
      <c r="I20" s="309"/>
      <c r="J20" s="313">
        <v>1000000</v>
      </c>
      <c r="K20" s="138"/>
      <c r="L20" s="138"/>
      <c r="M20" s="138"/>
      <c r="N20" s="138"/>
      <c r="O20" s="135" t="s">
        <v>150</v>
      </c>
      <c r="P20" s="135">
        <v>1</v>
      </c>
      <c r="Q20" s="135" t="s">
        <v>150</v>
      </c>
      <c r="R20" s="135" t="s">
        <v>150</v>
      </c>
      <c r="S20" s="135" t="s">
        <v>150</v>
      </c>
      <c r="T20" s="135" t="s">
        <v>150</v>
      </c>
      <c r="U20" s="135" t="s">
        <v>150</v>
      </c>
      <c r="V20" s="135" t="s">
        <v>150</v>
      </c>
      <c r="W20" s="135" t="s">
        <v>150</v>
      </c>
      <c r="X20" s="135" t="s">
        <v>150</v>
      </c>
      <c r="Y20" s="138"/>
      <c r="Z20" s="138"/>
    </row>
    <row r="21" spans="2:26" ht="47.25" customHeight="1">
      <c r="B21" s="306">
        <v>13</v>
      </c>
      <c r="C21" s="307" t="s">
        <v>2686</v>
      </c>
      <c r="D21" s="308" t="s">
        <v>2710</v>
      </c>
      <c r="E21" s="305" t="s">
        <v>45</v>
      </c>
      <c r="F21" s="305" t="s">
        <v>2</v>
      </c>
      <c r="G21" s="136" t="s">
        <v>127</v>
      </c>
      <c r="H21" s="309"/>
      <c r="I21" s="443"/>
      <c r="J21" s="316">
        <v>2000000</v>
      </c>
      <c r="K21" s="138"/>
      <c r="L21" s="138"/>
      <c r="M21" s="138"/>
      <c r="N21" s="138"/>
      <c r="O21" s="135" t="s">
        <v>150</v>
      </c>
      <c r="P21" s="135">
        <v>1</v>
      </c>
      <c r="Q21" s="135" t="s">
        <v>150</v>
      </c>
      <c r="R21" s="135" t="s">
        <v>150</v>
      </c>
      <c r="S21" s="135" t="s">
        <v>150</v>
      </c>
      <c r="T21" s="135" t="s">
        <v>150</v>
      </c>
      <c r="U21" s="135" t="s">
        <v>150</v>
      </c>
      <c r="V21" s="135" t="s">
        <v>150</v>
      </c>
      <c r="W21" s="135" t="s">
        <v>150</v>
      </c>
      <c r="X21" s="135" t="s">
        <v>150</v>
      </c>
      <c r="Y21" s="138"/>
      <c r="Z21" s="138"/>
    </row>
    <row r="22" spans="2:26" ht="47.25" customHeight="1">
      <c r="B22" s="306">
        <v>14</v>
      </c>
      <c r="C22" s="307" t="s">
        <v>2687</v>
      </c>
      <c r="D22" s="317" t="s">
        <v>2711</v>
      </c>
      <c r="E22" s="305" t="s">
        <v>45</v>
      </c>
      <c r="F22" s="305" t="s">
        <v>2</v>
      </c>
      <c r="G22" s="136" t="s">
        <v>127</v>
      </c>
      <c r="H22" s="309"/>
      <c r="I22" s="309"/>
      <c r="J22" s="313">
        <v>1000000</v>
      </c>
      <c r="K22" s="138"/>
      <c r="L22" s="138"/>
      <c r="M22" s="138"/>
      <c r="N22" s="138"/>
      <c r="O22" s="135" t="s">
        <v>150</v>
      </c>
      <c r="P22" s="135">
        <v>1</v>
      </c>
      <c r="Q22" s="135" t="s">
        <v>150</v>
      </c>
      <c r="R22" s="135" t="s">
        <v>150</v>
      </c>
      <c r="S22" s="135" t="s">
        <v>150</v>
      </c>
      <c r="T22" s="135" t="s">
        <v>150</v>
      </c>
      <c r="U22" s="135" t="s">
        <v>150</v>
      </c>
      <c r="V22" s="135" t="s">
        <v>150</v>
      </c>
      <c r="W22" s="135" t="s">
        <v>150</v>
      </c>
      <c r="X22" s="135" t="s">
        <v>150</v>
      </c>
      <c r="Y22" s="138"/>
      <c r="Z22" s="138"/>
    </row>
    <row r="23" spans="2:26" ht="47.25" customHeight="1">
      <c r="B23" s="306">
        <v>15</v>
      </c>
      <c r="C23" s="307" t="s">
        <v>2688</v>
      </c>
      <c r="D23" s="317" t="s">
        <v>2712</v>
      </c>
      <c r="E23" s="305" t="s">
        <v>45</v>
      </c>
      <c r="F23" s="305" t="s">
        <v>2</v>
      </c>
      <c r="G23" s="136" t="s">
        <v>127</v>
      </c>
      <c r="H23" s="309"/>
      <c r="I23" s="309"/>
      <c r="J23" s="313">
        <v>1000000</v>
      </c>
      <c r="K23" s="138"/>
      <c r="L23" s="138"/>
      <c r="M23" s="138"/>
      <c r="N23" s="138"/>
      <c r="O23" s="135" t="s">
        <v>150</v>
      </c>
      <c r="P23" s="135">
        <v>1</v>
      </c>
      <c r="Q23" s="135" t="s">
        <v>150</v>
      </c>
      <c r="R23" s="135" t="s">
        <v>150</v>
      </c>
      <c r="S23" s="135" t="s">
        <v>150</v>
      </c>
      <c r="T23" s="135" t="s">
        <v>150</v>
      </c>
      <c r="U23" s="135" t="s">
        <v>150</v>
      </c>
      <c r="V23" s="135" t="s">
        <v>150</v>
      </c>
      <c r="W23" s="135" t="s">
        <v>150</v>
      </c>
      <c r="X23" s="135" t="s">
        <v>150</v>
      </c>
      <c r="Y23" s="138"/>
      <c r="Z23" s="138"/>
    </row>
    <row r="24" spans="2:26" ht="47.25" customHeight="1">
      <c r="B24" s="306">
        <v>16</v>
      </c>
      <c r="C24" s="314" t="s">
        <v>2689</v>
      </c>
      <c r="D24" s="317" t="s">
        <v>2713</v>
      </c>
      <c r="E24" s="305" t="s">
        <v>45</v>
      </c>
      <c r="F24" s="305" t="s">
        <v>2</v>
      </c>
      <c r="G24" s="136" t="s">
        <v>127</v>
      </c>
      <c r="H24" s="309"/>
      <c r="I24" s="309"/>
      <c r="J24" s="313">
        <v>1000000</v>
      </c>
      <c r="K24" s="138"/>
      <c r="L24" s="138"/>
      <c r="M24" s="138"/>
      <c r="N24" s="138"/>
      <c r="O24" s="135" t="s">
        <v>150</v>
      </c>
      <c r="P24" s="135">
        <v>1</v>
      </c>
      <c r="Q24" s="135" t="s">
        <v>150</v>
      </c>
      <c r="R24" s="135" t="s">
        <v>150</v>
      </c>
      <c r="S24" s="135" t="s">
        <v>150</v>
      </c>
      <c r="T24" s="135" t="s">
        <v>150</v>
      </c>
      <c r="U24" s="135" t="s">
        <v>150</v>
      </c>
      <c r="V24" s="135" t="s">
        <v>150</v>
      </c>
      <c r="W24" s="135" t="s">
        <v>150</v>
      </c>
      <c r="X24" s="135" t="s">
        <v>150</v>
      </c>
      <c r="Y24" s="138"/>
      <c r="Z24" s="138"/>
    </row>
    <row r="25" spans="2:26" ht="47.25" customHeight="1">
      <c r="B25" s="306">
        <v>17</v>
      </c>
      <c r="C25" s="318" t="s">
        <v>2690</v>
      </c>
      <c r="D25" s="315" t="s">
        <v>2343</v>
      </c>
      <c r="E25" s="305" t="s">
        <v>45</v>
      </c>
      <c r="F25" s="305" t="s">
        <v>2</v>
      </c>
      <c r="G25" s="136" t="s">
        <v>127</v>
      </c>
      <c r="H25" s="309"/>
      <c r="I25" s="309"/>
      <c r="J25" s="310">
        <v>1000000</v>
      </c>
      <c r="K25" s="138"/>
      <c r="L25" s="138"/>
      <c r="M25" s="138"/>
      <c r="N25" s="138"/>
      <c r="O25" s="135" t="s">
        <v>150</v>
      </c>
      <c r="P25" s="135">
        <v>1</v>
      </c>
      <c r="Q25" s="135" t="s">
        <v>150</v>
      </c>
      <c r="R25" s="135" t="s">
        <v>150</v>
      </c>
      <c r="S25" s="135" t="s">
        <v>150</v>
      </c>
      <c r="T25" s="135" t="s">
        <v>150</v>
      </c>
      <c r="U25" s="135" t="s">
        <v>150</v>
      </c>
      <c r="V25" s="135" t="s">
        <v>150</v>
      </c>
      <c r="W25" s="135" t="s">
        <v>150</v>
      </c>
      <c r="X25" s="135" t="s">
        <v>150</v>
      </c>
      <c r="Y25" s="138"/>
      <c r="Z25" s="138"/>
    </row>
    <row r="26" spans="2:26" ht="47.25" customHeight="1">
      <c r="B26" s="306">
        <v>18</v>
      </c>
      <c r="C26" s="307" t="s">
        <v>2691</v>
      </c>
      <c r="D26" s="317" t="s">
        <v>2714</v>
      </c>
      <c r="E26" s="305" t="s">
        <v>45</v>
      </c>
      <c r="F26" s="305" t="s">
        <v>2</v>
      </c>
      <c r="G26" s="136" t="s">
        <v>127</v>
      </c>
      <c r="H26" s="309"/>
      <c r="I26" s="309"/>
      <c r="J26" s="310">
        <v>1000000</v>
      </c>
      <c r="K26" s="138"/>
      <c r="L26" s="138"/>
      <c r="M26" s="138"/>
      <c r="N26" s="138"/>
      <c r="O26" s="135" t="s">
        <v>150</v>
      </c>
      <c r="P26" s="135">
        <v>1</v>
      </c>
      <c r="Q26" s="135" t="s">
        <v>150</v>
      </c>
      <c r="R26" s="135" t="s">
        <v>150</v>
      </c>
      <c r="S26" s="135" t="s">
        <v>150</v>
      </c>
      <c r="T26" s="135" t="s">
        <v>150</v>
      </c>
      <c r="U26" s="135" t="s">
        <v>150</v>
      </c>
      <c r="V26" s="135" t="s">
        <v>150</v>
      </c>
      <c r="W26" s="135" t="s">
        <v>150</v>
      </c>
      <c r="X26" s="135" t="s">
        <v>150</v>
      </c>
      <c r="Y26" s="138"/>
      <c r="Z26" s="138"/>
    </row>
    <row r="27" spans="2:26" ht="47.25" customHeight="1">
      <c r="B27" s="306">
        <v>19</v>
      </c>
      <c r="C27" s="307" t="s">
        <v>2692</v>
      </c>
      <c r="D27" s="317" t="s">
        <v>2715</v>
      </c>
      <c r="E27" s="305" t="s">
        <v>45</v>
      </c>
      <c r="F27" s="305" t="s">
        <v>2</v>
      </c>
      <c r="G27" s="136" t="s">
        <v>127</v>
      </c>
      <c r="H27" s="309"/>
      <c r="I27" s="309"/>
      <c r="J27" s="310">
        <v>1000000</v>
      </c>
      <c r="K27" s="138"/>
      <c r="L27" s="138"/>
      <c r="M27" s="138"/>
      <c r="N27" s="138"/>
      <c r="O27" s="135" t="s">
        <v>150</v>
      </c>
      <c r="P27" s="135">
        <v>1</v>
      </c>
      <c r="Q27" s="135" t="s">
        <v>150</v>
      </c>
      <c r="R27" s="135" t="s">
        <v>150</v>
      </c>
      <c r="S27" s="135" t="s">
        <v>150</v>
      </c>
      <c r="T27" s="135" t="s">
        <v>150</v>
      </c>
      <c r="U27" s="135" t="s">
        <v>150</v>
      </c>
      <c r="V27" s="135" t="s">
        <v>150</v>
      </c>
      <c r="W27" s="135" t="s">
        <v>150</v>
      </c>
      <c r="X27" s="135" t="s">
        <v>150</v>
      </c>
      <c r="Y27" s="138"/>
      <c r="Z27" s="138"/>
    </row>
    <row r="28" spans="2:26" ht="47.25" customHeight="1">
      <c r="B28" s="306">
        <v>20</v>
      </c>
      <c r="C28" s="307" t="s">
        <v>2693</v>
      </c>
      <c r="D28" s="317" t="s">
        <v>2715</v>
      </c>
      <c r="E28" s="305" t="s">
        <v>45</v>
      </c>
      <c r="F28" s="305" t="s">
        <v>2</v>
      </c>
      <c r="G28" s="136" t="s">
        <v>127</v>
      </c>
      <c r="H28" s="309"/>
      <c r="I28" s="309"/>
      <c r="J28" s="310">
        <v>1000000</v>
      </c>
      <c r="K28" s="138"/>
      <c r="L28" s="138"/>
      <c r="M28" s="138"/>
      <c r="N28" s="138"/>
      <c r="O28" s="135" t="s">
        <v>150</v>
      </c>
      <c r="P28" s="135">
        <v>1</v>
      </c>
      <c r="Q28" s="135" t="s">
        <v>150</v>
      </c>
      <c r="R28" s="135" t="s">
        <v>150</v>
      </c>
      <c r="S28" s="135" t="s">
        <v>150</v>
      </c>
      <c r="T28" s="135" t="s">
        <v>150</v>
      </c>
      <c r="U28" s="135" t="s">
        <v>150</v>
      </c>
      <c r="V28" s="135" t="s">
        <v>150</v>
      </c>
      <c r="W28" s="135" t="s">
        <v>150</v>
      </c>
      <c r="X28" s="135" t="s">
        <v>150</v>
      </c>
      <c r="Y28" s="138"/>
      <c r="Z28" s="138"/>
    </row>
    <row r="29" spans="2:26" ht="47.25" customHeight="1">
      <c r="B29" s="306">
        <v>21</v>
      </c>
      <c r="C29" s="307" t="s">
        <v>2694</v>
      </c>
      <c r="D29" s="317" t="s">
        <v>497</v>
      </c>
      <c r="E29" s="305" t="s">
        <v>45</v>
      </c>
      <c r="F29" s="305" t="s">
        <v>2</v>
      </c>
      <c r="G29" s="136" t="s">
        <v>127</v>
      </c>
      <c r="H29" s="309"/>
      <c r="I29" s="309"/>
      <c r="J29" s="310">
        <v>1000000</v>
      </c>
      <c r="K29" s="138"/>
      <c r="L29" s="138"/>
      <c r="M29" s="138"/>
      <c r="N29" s="138"/>
      <c r="O29" s="135" t="s">
        <v>150</v>
      </c>
      <c r="P29" s="135">
        <v>1</v>
      </c>
      <c r="Q29" s="135" t="s">
        <v>150</v>
      </c>
      <c r="R29" s="135" t="s">
        <v>150</v>
      </c>
      <c r="S29" s="135" t="s">
        <v>150</v>
      </c>
      <c r="T29" s="135" t="s">
        <v>150</v>
      </c>
      <c r="U29" s="135" t="s">
        <v>150</v>
      </c>
      <c r="V29" s="135" t="s">
        <v>150</v>
      </c>
      <c r="W29" s="135" t="s">
        <v>150</v>
      </c>
      <c r="X29" s="135" t="s">
        <v>150</v>
      </c>
      <c r="Y29" s="138"/>
      <c r="Z29" s="138"/>
    </row>
    <row r="30" spans="2:26" ht="47.25" customHeight="1">
      <c r="B30" s="306">
        <v>22</v>
      </c>
      <c r="C30" s="307" t="s">
        <v>2695</v>
      </c>
      <c r="D30" s="317" t="s">
        <v>2703</v>
      </c>
      <c r="E30" s="305" t="s">
        <v>45</v>
      </c>
      <c r="F30" s="305" t="s">
        <v>2</v>
      </c>
      <c r="G30" s="136" t="s">
        <v>127</v>
      </c>
      <c r="H30" s="309"/>
      <c r="I30" s="309"/>
      <c r="J30" s="310">
        <v>1000000</v>
      </c>
      <c r="K30" s="138"/>
      <c r="L30" s="138"/>
      <c r="M30" s="138"/>
      <c r="N30" s="138"/>
      <c r="O30" s="135" t="s">
        <v>150</v>
      </c>
      <c r="P30" s="135">
        <v>1</v>
      </c>
      <c r="Q30" s="135" t="s">
        <v>150</v>
      </c>
      <c r="R30" s="135" t="s">
        <v>150</v>
      </c>
      <c r="S30" s="135" t="s">
        <v>150</v>
      </c>
      <c r="T30" s="135" t="s">
        <v>150</v>
      </c>
      <c r="U30" s="135" t="s">
        <v>150</v>
      </c>
      <c r="V30" s="135" t="s">
        <v>150</v>
      </c>
      <c r="W30" s="135" t="s">
        <v>150</v>
      </c>
      <c r="X30" s="135" t="s">
        <v>150</v>
      </c>
      <c r="Y30" s="138"/>
      <c r="Z30" s="138"/>
    </row>
    <row r="31" spans="2:26" ht="47.25" customHeight="1">
      <c r="B31" s="306">
        <v>23</v>
      </c>
      <c r="C31" s="307" t="s">
        <v>2696</v>
      </c>
      <c r="D31" s="317" t="s">
        <v>2708</v>
      </c>
      <c r="E31" s="305" t="s">
        <v>45</v>
      </c>
      <c r="F31" s="305" t="s">
        <v>2</v>
      </c>
      <c r="G31" s="136" t="s">
        <v>127</v>
      </c>
      <c r="H31" s="309"/>
      <c r="I31" s="309"/>
      <c r="J31" s="310">
        <v>1000000</v>
      </c>
      <c r="K31" s="138"/>
      <c r="L31" s="138"/>
      <c r="M31" s="138"/>
      <c r="N31" s="138"/>
      <c r="O31" s="135" t="s">
        <v>150</v>
      </c>
      <c r="P31" s="135">
        <v>1</v>
      </c>
      <c r="Q31" s="135" t="s">
        <v>150</v>
      </c>
      <c r="R31" s="135" t="s">
        <v>150</v>
      </c>
      <c r="S31" s="135" t="s">
        <v>150</v>
      </c>
      <c r="T31" s="135" t="s">
        <v>150</v>
      </c>
      <c r="U31" s="135" t="s">
        <v>150</v>
      </c>
      <c r="V31" s="135" t="s">
        <v>150</v>
      </c>
      <c r="W31" s="135" t="s">
        <v>150</v>
      </c>
      <c r="X31" s="135" t="s">
        <v>150</v>
      </c>
      <c r="Y31" s="138"/>
      <c r="Z31" s="138"/>
    </row>
    <row r="32" spans="2:26" ht="47.25" customHeight="1">
      <c r="B32" s="306">
        <v>24</v>
      </c>
      <c r="C32" s="307" t="s">
        <v>2697</v>
      </c>
      <c r="D32" s="317" t="s">
        <v>2343</v>
      </c>
      <c r="E32" s="305" t="s">
        <v>45</v>
      </c>
      <c r="F32" s="305" t="s">
        <v>2</v>
      </c>
      <c r="G32" s="136" t="s">
        <v>127</v>
      </c>
      <c r="H32" s="309"/>
      <c r="I32" s="309"/>
      <c r="J32" s="310">
        <v>1000000</v>
      </c>
      <c r="K32" s="138"/>
      <c r="L32" s="138"/>
      <c r="M32" s="138"/>
      <c r="N32" s="138"/>
      <c r="O32" s="135" t="s">
        <v>150</v>
      </c>
      <c r="P32" s="135">
        <v>1</v>
      </c>
      <c r="Q32" s="135" t="s">
        <v>150</v>
      </c>
      <c r="R32" s="135" t="s">
        <v>150</v>
      </c>
      <c r="S32" s="135" t="s">
        <v>150</v>
      </c>
      <c r="T32" s="135" t="s">
        <v>150</v>
      </c>
      <c r="U32" s="135" t="s">
        <v>150</v>
      </c>
      <c r="V32" s="135" t="s">
        <v>150</v>
      </c>
      <c r="W32" s="135" t="s">
        <v>150</v>
      </c>
      <c r="X32" s="135" t="s">
        <v>150</v>
      </c>
      <c r="Y32" s="138"/>
      <c r="Z32" s="138"/>
    </row>
    <row r="33" spans="2:26" ht="47.25" customHeight="1">
      <c r="B33" s="306">
        <v>25</v>
      </c>
      <c r="C33" s="314" t="s">
        <v>2716</v>
      </c>
      <c r="D33" s="315" t="s">
        <v>2700</v>
      </c>
      <c r="E33" s="305" t="s">
        <v>15</v>
      </c>
      <c r="F33" s="305" t="s">
        <v>2</v>
      </c>
      <c r="G33" s="136" t="s">
        <v>127</v>
      </c>
      <c r="H33" s="309"/>
      <c r="I33" s="309"/>
      <c r="J33" s="313">
        <v>1000000</v>
      </c>
      <c r="K33" s="138"/>
      <c r="L33" s="138"/>
      <c r="M33" s="138"/>
      <c r="N33" s="138"/>
      <c r="O33" s="135" t="s">
        <v>150</v>
      </c>
      <c r="P33" s="135">
        <v>1</v>
      </c>
      <c r="Q33" s="135" t="s">
        <v>150</v>
      </c>
      <c r="R33" s="135" t="s">
        <v>150</v>
      </c>
      <c r="S33" s="135" t="s">
        <v>150</v>
      </c>
      <c r="T33" s="135" t="s">
        <v>150</v>
      </c>
      <c r="U33" s="135" t="s">
        <v>150</v>
      </c>
      <c r="V33" s="135" t="s">
        <v>150</v>
      </c>
      <c r="W33" s="135" t="s">
        <v>150</v>
      </c>
      <c r="X33" s="135" t="s">
        <v>150</v>
      </c>
      <c r="Y33" s="138"/>
      <c r="Z33" s="138"/>
    </row>
    <row r="34" spans="2:26" ht="47.25" customHeight="1">
      <c r="B34" s="306">
        <v>26</v>
      </c>
      <c r="C34" s="314" t="s">
        <v>2717</v>
      </c>
      <c r="D34" s="315" t="s">
        <v>2722</v>
      </c>
      <c r="E34" s="305" t="s">
        <v>15</v>
      </c>
      <c r="F34" s="305" t="s">
        <v>2</v>
      </c>
      <c r="G34" s="136" t="s">
        <v>127</v>
      </c>
      <c r="H34" s="309"/>
      <c r="I34" s="309"/>
      <c r="J34" s="313">
        <v>1000000</v>
      </c>
      <c r="K34" s="138"/>
      <c r="L34" s="138"/>
      <c r="M34" s="138"/>
      <c r="N34" s="138"/>
      <c r="O34" s="135" t="s">
        <v>150</v>
      </c>
      <c r="P34" s="135">
        <v>1</v>
      </c>
      <c r="Q34" s="135" t="s">
        <v>150</v>
      </c>
      <c r="R34" s="135" t="s">
        <v>150</v>
      </c>
      <c r="S34" s="135" t="s">
        <v>150</v>
      </c>
      <c r="T34" s="135" t="s">
        <v>150</v>
      </c>
      <c r="U34" s="135" t="s">
        <v>150</v>
      </c>
      <c r="V34" s="135" t="s">
        <v>150</v>
      </c>
      <c r="W34" s="135" t="s">
        <v>150</v>
      </c>
      <c r="X34" s="135" t="s">
        <v>150</v>
      </c>
      <c r="Y34" s="138"/>
      <c r="Z34" s="138"/>
    </row>
    <row r="35" spans="2:26" ht="47.25" customHeight="1">
      <c r="B35" s="306">
        <v>27</v>
      </c>
      <c r="C35" s="314" t="s">
        <v>2718</v>
      </c>
      <c r="D35" s="315" t="s">
        <v>2723</v>
      </c>
      <c r="E35" s="305" t="s">
        <v>15</v>
      </c>
      <c r="F35" s="305" t="s">
        <v>2</v>
      </c>
      <c r="G35" s="136" t="s">
        <v>127</v>
      </c>
      <c r="H35" s="309"/>
      <c r="I35" s="309"/>
      <c r="J35" s="310">
        <v>1000000</v>
      </c>
      <c r="K35" s="138"/>
      <c r="L35" s="138"/>
      <c r="M35" s="138"/>
      <c r="N35" s="138"/>
      <c r="O35" s="135" t="s">
        <v>150</v>
      </c>
      <c r="P35" s="135">
        <v>1</v>
      </c>
      <c r="Q35" s="135" t="s">
        <v>150</v>
      </c>
      <c r="R35" s="135" t="s">
        <v>150</v>
      </c>
      <c r="S35" s="135" t="s">
        <v>150</v>
      </c>
      <c r="T35" s="135" t="s">
        <v>150</v>
      </c>
      <c r="U35" s="135" t="s">
        <v>150</v>
      </c>
      <c r="V35" s="135" t="s">
        <v>150</v>
      </c>
      <c r="W35" s="135" t="s">
        <v>150</v>
      </c>
      <c r="X35" s="135" t="s">
        <v>150</v>
      </c>
      <c r="Y35" s="138"/>
      <c r="Z35" s="138"/>
    </row>
    <row r="36" spans="2:26" ht="47.25" customHeight="1">
      <c r="B36" s="306">
        <v>28</v>
      </c>
      <c r="C36" s="314" t="s">
        <v>2719</v>
      </c>
      <c r="D36" s="315" t="s">
        <v>2708</v>
      </c>
      <c r="E36" s="305" t="s">
        <v>15</v>
      </c>
      <c r="F36" s="305" t="s">
        <v>2</v>
      </c>
      <c r="G36" s="136" t="s">
        <v>127</v>
      </c>
      <c r="H36" s="309"/>
      <c r="I36" s="309"/>
      <c r="J36" s="310">
        <v>1000000</v>
      </c>
      <c r="K36" s="138"/>
      <c r="L36" s="138"/>
      <c r="M36" s="138"/>
      <c r="N36" s="138"/>
      <c r="O36" s="135" t="s">
        <v>150</v>
      </c>
      <c r="P36" s="135">
        <v>1</v>
      </c>
      <c r="Q36" s="135" t="s">
        <v>150</v>
      </c>
      <c r="R36" s="135" t="s">
        <v>150</v>
      </c>
      <c r="S36" s="135" t="s">
        <v>150</v>
      </c>
      <c r="T36" s="135" t="s">
        <v>150</v>
      </c>
      <c r="U36" s="135" t="s">
        <v>150</v>
      </c>
      <c r="V36" s="135" t="s">
        <v>150</v>
      </c>
      <c r="W36" s="135" t="s">
        <v>150</v>
      </c>
      <c r="X36" s="135" t="s">
        <v>150</v>
      </c>
      <c r="Y36" s="138"/>
      <c r="Z36" s="138"/>
    </row>
    <row r="37" spans="2:26" ht="47.25" customHeight="1">
      <c r="B37" s="306">
        <v>29</v>
      </c>
      <c r="C37" s="314" t="s">
        <v>2720</v>
      </c>
      <c r="D37" s="315" t="s">
        <v>2709</v>
      </c>
      <c r="E37" s="305" t="s">
        <v>15</v>
      </c>
      <c r="F37" s="305" t="s">
        <v>2</v>
      </c>
      <c r="G37" s="136" t="s">
        <v>127</v>
      </c>
      <c r="H37" s="309"/>
      <c r="I37" s="309"/>
      <c r="J37" s="313">
        <v>1000000</v>
      </c>
      <c r="K37" s="138"/>
      <c r="L37" s="138"/>
      <c r="M37" s="138"/>
      <c r="N37" s="138"/>
      <c r="O37" s="135" t="s">
        <v>150</v>
      </c>
      <c r="P37" s="135">
        <v>1</v>
      </c>
      <c r="Q37" s="135" t="s">
        <v>150</v>
      </c>
      <c r="R37" s="135" t="s">
        <v>150</v>
      </c>
      <c r="S37" s="135" t="s">
        <v>150</v>
      </c>
      <c r="T37" s="135" t="s">
        <v>150</v>
      </c>
      <c r="U37" s="135" t="s">
        <v>150</v>
      </c>
      <c r="V37" s="135" t="s">
        <v>150</v>
      </c>
      <c r="W37" s="135" t="s">
        <v>150</v>
      </c>
      <c r="X37" s="135" t="s">
        <v>150</v>
      </c>
      <c r="Y37" s="138"/>
      <c r="Z37" s="138"/>
    </row>
    <row r="38" spans="2:26" ht="47.25" customHeight="1">
      <c r="B38" s="306">
        <v>30</v>
      </c>
      <c r="C38" s="314" t="s">
        <v>2721</v>
      </c>
      <c r="D38" s="315" t="s">
        <v>2706</v>
      </c>
      <c r="E38" s="305" t="s">
        <v>15</v>
      </c>
      <c r="F38" s="305" t="s">
        <v>2</v>
      </c>
      <c r="G38" s="136" t="s">
        <v>127</v>
      </c>
      <c r="H38" s="309"/>
      <c r="I38" s="309"/>
      <c r="J38" s="313">
        <v>1000000</v>
      </c>
      <c r="K38" s="138"/>
      <c r="L38" s="138"/>
      <c r="M38" s="138"/>
      <c r="N38" s="138"/>
      <c r="O38" s="135" t="s">
        <v>150</v>
      </c>
      <c r="P38" s="135">
        <v>1</v>
      </c>
      <c r="Q38" s="135" t="s">
        <v>150</v>
      </c>
      <c r="R38" s="135" t="s">
        <v>150</v>
      </c>
      <c r="S38" s="135" t="s">
        <v>150</v>
      </c>
      <c r="T38" s="135" t="s">
        <v>150</v>
      </c>
      <c r="U38" s="135" t="s">
        <v>150</v>
      </c>
      <c r="V38" s="135" t="s">
        <v>150</v>
      </c>
      <c r="W38" s="135" t="s">
        <v>150</v>
      </c>
      <c r="X38" s="135" t="s">
        <v>150</v>
      </c>
      <c r="Y38" s="138"/>
      <c r="Z38" s="138"/>
    </row>
    <row r="39" spans="2:26" ht="47.25" customHeight="1">
      <c r="B39" s="306">
        <v>31</v>
      </c>
      <c r="C39" s="319" t="s">
        <v>195</v>
      </c>
      <c r="D39" s="320" t="s">
        <v>497</v>
      </c>
      <c r="E39" s="305" t="s">
        <v>49</v>
      </c>
      <c r="F39" s="305" t="s">
        <v>2</v>
      </c>
      <c r="G39" s="136" t="s">
        <v>127</v>
      </c>
      <c r="H39" s="309"/>
      <c r="I39" s="309"/>
      <c r="J39" s="313">
        <v>1000000</v>
      </c>
      <c r="K39" s="138"/>
      <c r="L39" s="138"/>
      <c r="M39" s="138"/>
      <c r="N39" s="138"/>
      <c r="O39" s="135" t="s">
        <v>150</v>
      </c>
      <c r="P39" s="135">
        <v>1</v>
      </c>
      <c r="Q39" s="135" t="s">
        <v>150</v>
      </c>
      <c r="R39" s="135" t="s">
        <v>150</v>
      </c>
      <c r="S39" s="135" t="s">
        <v>150</v>
      </c>
      <c r="T39" s="135" t="s">
        <v>150</v>
      </c>
      <c r="U39" s="135" t="s">
        <v>150</v>
      </c>
      <c r="V39" s="135" t="s">
        <v>150</v>
      </c>
      <c r="W39" s="135" t="s">
        <v>150</v>
      </c>
      <c r="X39" s="135" t="s">
        <v>150</v>
      </c>
      <c r="Y39" s="138"/>
      <c r="Z39" s="138"/>
    </row>
    <row r="40" spans="2:26" ht="47.25" customHeight="1">
      <c r="B40" s="306">
        <v>32</v>
      </c>
      <c r="C40" s="314" t="s">
        <v>2724</v>
      </c>
      <c r="D40" s="315" t="s">
        <v>2708</v>
      </c>
      <c r="E40" s="305" t="s">
        <v>37</v>
      </c>
      <c r="F40" s="305" t="s">
        <v>2</v>
      </c>
      <c r="G40" s="136" t="s">
        <v>127</v>
      </c>
      <c r="H40" s="309"/>
      <c r="I40" s="309"/>
      <c r="J40" s="310">
        <v>1000000</v>
      </c>
      <c r="K40" s="138"/>
      <c r="L40" s="138"/>
      <c r="M40" s="138"/>
      <c r="N40" s="138"/>
      <c r="O40" s="135">
        <v>1</v>
      </c>
      <c r="P40" s="135" t="s">
        <v>150</v>
      </c>
      <c r="Q40" s="135" t="s">
        <v>150</v>
      </c>
      <c r="R40" s="135" t="s">
        <v>150</v>
      </c>
      <c r="S40" s="135" t="s">
        <v>150</v>
      </c>
      <c r="T40" s="135" t="s">
        <v>150</v>
      </c>
      <c r="U40" s="135" t="s">
        <v>150</v>
      </c>
      <c r="V40" s="135" t="s">
        <v>150</v>
      </c>
      <c r="W40" s="135" t="s">
        <v>150</v>
      </c>
      <c r="X40" s="135" t="s">
        <v>150</v>
      </c>
      <c r="Y40" s="138"/>
      <c r="Z40" s="138"/>
    </row>
    <row r="41" spans="2:26" ht="47.25" customHeight="1">
      <c r="B41" s="306">
        <v>33</v>
      </c>
      <c r="C41" s="188" t="s">
        <v>529</v>
      </c>
      <c r="D41" s="138"/>
      <c r="E41" s="135" t="s">
        <v>45</v>
      </c>
      <c r="F41" s="305" t="s">
        <v>2</v>
      </c>
      <c r="G41" s="136" t="s">
        <v>148</v>
      </c>
      <c r="H41" s="138"/>
      <c r="I41" s="138"/>
      <c r="J41" s="133">
        <v>2000000</v>
      </c>
      <c r="K41" s="138"/>
      <c r="L41" s="138"/>
      <c r="M41" s="138"/>
      <c r="N41" s="138"/>
      <c r="O41" s="135" t="s">
        <v>150</v>
      </c>
      <c r="P41" s="135" t="s">
        <v>150</v>
      </c>
      <c r="Q41" s="135" t="s">
        <v>150</v>
      </c>
      <c r="R41" s="135" t="s">
        <v>150</v>
      </c>
      <c r="S41" s="135" t="s">
        <v>150</v>
      </c>
      <c r="T41" s="135" t="s">
        <v>150</v>
      </c>
      <c r="U41" s="135">
        <v>1</v>
      </c>
      <c r="V41" s="135" t="s">
        <v>150</v>
      </c>
      <c r="W41" s="135" t="s">
        <v>150</v>
      </c>
      <c r="X41" s="135" t="s">
        <v>150</v>
      </c>
      <c r="Y41" s="138"/>
      <c r="Z41" s="138"/>
    </row>
    <row r="42" spans="2:26" ht="47.25" customHeight="1">
      <c r="B42" s="306">
        <v>34</v>
      </c>
      <c r="C42" s="188" t="s">
        <v>530</v>
      </c>
      <c r="D42" s="138"/>
      <c r="E42" s="135" t="s">
        <v>45</v>
      </c>
      <c r="F42" s="305" t="s">
        <v>2</v>
      </c>
      <c r="G42" s="136" t="s">
        <v>148</v>
      </c>
      <c r="H42" s="138"/>
      <c r="I42" s="138"/>
      <c r="J42" s="133">
        <v>2000000</v>
      </c>
      <c r="K42" s="138"/>
      <c r="L42" s="138"/>
      <c r="M42" s="138"/>
      <c r="N42" s="138"/>
      <c r="O42" s="135" t="s">
        <v>150</v>
      </c>
      <c r="P42" s="135">
        <v>1</v>
      </c>
      <c r="Q42" s="135" t="s">
        <v>150</v>
      </c>
      <c r="R42" s="135" t="s">
        <v>150</v>
      </c>
      <c r="S42" s="135" t="s">
        <v>150</v>
      </c>
      <c r="T42" s="135" t="s">
        <v>150</v>
      </c>
      <c r="U42" s="135" t="s">
        <v>150</v>
      </c>
      <c r="V42" s="135" t="s">
        <v>150</v>
      </c>
      <c r="W42" s="135" t="s">
        <v>150</v>
      </c>
      <c r="X42" s="135" t="s">
        <v>150</v>
      </c>
      <c r="Y42" s="138"/>
      <c r="Z42" s="138"/>
    </row>
    <row r="43" spans="2:26" ht="47.25" customHeight="1">
      <c r="B43" s="306">
        <v>35</v>
      </c>
      <c r="C43" s="188" t="s">
        <v>531</v>
      </c>
      <c r="D43" s="138"/>
      <c r="E43" s="135" t="s">
        <v>45</v>
      </c>
      <c r="F43" s="305" t="s">
        <v>2</v>
      </c>
      <c r="G43" s="136" t="s">
        <v>148</v>
      </c>
      <c r="H43" s="138"/>
      <c r="I43" s="138"/>
      <c r="J43" s="133">
        <v>2000000</v>
      </c>
      <c r="K43" s="138"/>
      <c r="L43" s="138"/>
      <c r="M43" s="138"/>
      <c r="N43" s="138"/>
      <c r="O43" s="135" t="s">
        <v>150</v>
      </c>
      <c r="P43" s="135">
        <v>1</v>
      </c>
      <c r="Q43" s="135" t="s">
        <v>150</v>
      </c>
      <c r="R43" s="135" t="s">
        <v>150</v>
      </c>
      <c r="S43" s="135" t="s">
        <v>150</v>
      </c>
      <c r="T43" s="135" t="s">
        <v>150</v>
      </c>
      <c r="U43" s="135" t="s">
        <v>150</v>
      </c>
      <c r="V43" s="135" t="s">
        <v>150</v>
      </c>
      <c r="W43" s="135" t="s">
        <v>150</v>
      </c>
      <c r="X43" s="135" t="s">
        <v>150</v>
      </c>
      <c r="Y43" s="138"/>
      <c r="Z43" s="138"/>
    </row>
    <row r="44" spans="2:26" ht="47.25" customHeight="1">
      <c r="B44" s="306">
        <v>36</v>
      </c>
      <c r="C44" s="188" t="s">
        <v>532</v>
      </c>
      <c r="D44" s="138"/>
      <c r="E44" s="135" t="s">
        <v>45</v>
      </c>
      <c r="F44" s="305" t="s">
        <v>2</v>
      </c>
      <c r="G44" s="136" t="s">
        <v>148</v>
      </c>
      <c r="H44" s="138"/>
      <c r="I44" s="138"/>
      <c r="J44" s="133">
        <v>1000000</v>
      </c>
      <c r="K44" s="138"/>
      <c r="L44" s="138"/>
      <c r="M44" s="138"/>
      <c r="N44" s="138"/>
      <c r="O44" s="135" t="s">
        <v>150</v>
      </c>
      <c r="P44" s="135">
        <v>1</v>
      </c>
      <c r="Q44" s="135" t="s">
        <v>150</v>
      </c>
      <c r="R44" s="135" t="s">
        <v>150</v>
      </c>
      <c r="S44" s="135" t="s">
        <v>150</v>
      </c>
      <c r="T44" s="135" t="s">
        <v>150</v>
      </c>
      <c r="U44" s="135" t="s">
        <v>150</v>
      </c>
      <c r="V44" s="135" t="s">
        <v>150</v>
      </c>
      <c r="W44" s="135" t="s">
        <v>150</v>
      </c>
      <c r="X44" s="135" t="s">
        <v>150</v>
      </c>
      <c r="Y44" s="138"/>
      <c r="Z44" s="138"/>
    </row>
    <row r="45" spans="2:26" ht="47.25" customHeight="1">
      <c r="B45" s="306">
        <v>37</v>
      </c>
      <c r="C45" s="188" t="s">
        <v>533</v>
      </c>
      <c r="D45" s="138"/>
      <c r="E45" s="135" t="s">
        <v>45</v>
      </c>
      <c r="F45" s="305" t="s">
        <v>2</v>
      </c>
      <c r="G45" s="136" t="s">
        <v>148</v>
      </c>
      <c r="H45" s="138"/>
      <c r="I45" s="138"/>
      <c r="J45" s="133">
        <v>2000000</v>
      </c>
      <c r="K45" s="138"/>
      <c r="L45" s="138"/>
      <c r="M45" s="138"/>
      <c r="N45" s="138"/>
      <c r="O45" s="135" t="s">
        <v>150</v>
      </c>
      <c r="P45" s="135">
        <v>1</v>
      </c>
      <c r="Q45" s="135" t="s">
        <v>150</v>
      </c>
      <c r="R45" s="135" t="s">
        <v>150</v>
      </c>
      <c r="S45" s="135" t="s">
        <v>150</v>
      </c>
      <c r="T45" s="135" t="s">
        <v>150</v>
      </c>
      <c r="U45" s="135" t="s">
        <v>150</v>
      </c>
      <c r="V45" s="135" t="s">
        <v>150</v>
      </c>
      <c r="W45" s="135" t="s">
        <v>150</v>
      </c>
      <c r="X45" s="135" t="s">
        <v>150</v>
      </c>
      <c r="Y45" s="138"/>
      <c r="Z45" s="138"/>
    </row>
    <row r="46" spans="2:26" ht="47.25" customHeight="1">
      <c r="B46" s="306">
        <v>38</v>
      </c>
      <c r="C46" s="188" t="s">
        <v>534</v>
      </c>
      <c r="D46" s="138"/>
      <c r="E46" s="135" t="s">
        <v>45</v>
      </c>
      <c r="F46" s="305" t="s">
        <v>2</v>
      </c>
      <c r="G46" s="136" t="s">
        <v>148</v>
      </c>
      <c r="H46" s="138"/>
      <c r="I46" s="138"/>
      <c r="J46" s="133">
        <v>1500000</v>
      </c>
      <c r="K46" s="138"/>
      <c r="L46" s="138"/>
      <c r="M46" s="138"/>
      <c r="N46" s="138"/>
      <c r="O46" s="135" t="s">
        <v>150</v>
      </c>
      <c r="P46" s="135">
        <v>1</v>
      </c>
      <c r="Q46" s="135" t="s">
        <v>150</v>
      </c>
      <c r="R46" s="135" t="s">
        <v>150</v>
      </c>
      <c r="S46" s="135" t="s">
        <v>150</v>
      </c>
      <c r="T46" s="135" t="s">
        <v>150</v>
      </c>
      <c r="U46" s="135" t="s">
        <v>150</v>
      </c>
      <c r="V46" s="135" t="s">
        <v>150</v>
      </c>
      <c r="W46" s="135" t="s">
        <v>150</v>
      </c>
      <c r="X46" s="135" t="s">
        <v>150</v>
      </c>
      <c r="Y46" s="138"/>
      <c r="Z46" s="138"/>
    </row>
    <row r="47" spans="2:26" ht="47.25" customHeight="1">
      <c r="B47" s="306">
        <v>39</v>
      </c>
      <c r="C47" s="188" t="s">
        <v>535</v>
      </c>
      <c r="D47" s="138"/>
      <c r="E47" s="135" t="s">
        <v>45</v>
      </c>
      <c r="F47" s="305" t="s">
        <v>2</v>
      </c>
      <c r="G47" s="136" t="s">
        <v>148</v>
      </c>
      <c r="H47" s="138"/>
      <c r="I47" s="138"/>
      <c r="J47" s="133">
        <v>1500000</v>
      </c>
      <c r="K47" s="138"/>
      <c r="L47" s="138"/>
      <c r="M47" s="138"/>
      <c r="N47" s="138"/>
      <c r="O47" s="135" t="s">
        <v>150</v>
      </c>
      <c r="P47" s="135">
        <v>1</v>
      </c>
      <c r="Q47" s="135" t="s">
        <v>150</v>
      </c>
      <c r="R47" s="135" t="s">
        <v>150</v>
      </c>
      <c r="S47" s="135" t="s">
        <v>150</v>
      </c>
      <c r="T47" s="135" t="s">
        <v>150</v>
      </c>
      <c r="U47" s="135" t="s">
        <v>150</v>
      </c>
      <c r="V47" s="135" t="s">
        <v>150</v>
      </c>
      <c r="W47" s="135" t="s">
        <v>150</v>
      </c>
      <c r="X47" s="135" t="s">
        <v>150</v>
      </c>
      <c r="Y47" s="138"/>
      <c r="Z47" s="138"/>
    </row>
    <row r="48" spans="2:26" ht="47.25" customHeight="1">
      <c r="B48" s="306">
        <v>40</v>
      </c>
      <c r="C48" s="188" t="s">
        <v>536</v>
      </c>
      <c r="D48" s="138"/>
      <c r="E48" s="135" t="s">
        <v>45</v>
      </c>
      <c r="F48" s="305" t="s">
        <v>2</v>
      </c>
      <c r="G48" s="136" t="s">
        <v>148</v>
      </c>
      <c r="H48" s="138"/>
      <c r="I48" s="138"/>
      <c r="J48" s="133">
        <v>2000000</v>
      </c>
      <c r="K48" s="138"/>
      <c r="L48" s="138"/>
      <c r="M48" s="138"/>
      <c r="N48" s="138"/>
      <c r="O48" s="135" t="s">
        <v>150</v>
      </c>
      <c r="P48" s="135">
        <v>1</v>
      </c>
      <c r="Q48" s="135" t="s">
        <v>150</v>
      </c>
      <c r="R48" s="135" t="s">
        <v>150</v>
      </c>
      <c r="S48" s="135" t="s">
        <v>150</v>
      </c>
      <c r="T48" s="135" t="s">
        <v>150</v>
      </c>
      <c r="U48" s="135" t="s">
        <v>150</v>
      </c>
      <c r="V48" s="135" t="s">
        <v>150</v>
      </c>
      <c r="W48" s="135" t="s">
        <v>150</v>
      </c>
      <c r="X48" s="135" t="s">
        <v>150</v>
      </c>
      <c r="Y48" s="138"/>
      <c r="Z48" s="138"/>
    </row>
    <row r="49" spans="2:26" ht="47.25" customHeight="1">
      <c r="B49" s="306">
        <v>41</v>
      </c>
      <c r="C49" s="188" t="s">
        <v>537</v>
      </c>
      <c r="D49" s="138"/>
      <c r="E49" s="135" t="s">
        <v>45</v>
      </c>
      <c r="F49" s="305" t="s">
        <v>2</v>
      </c>
      <c r="G49" s="136" t="s">
        <v>148</v>
      </c>
      <c r="H49" s="138"/>
      <c r="I49" s="138"/>
      <c r="J49" s="133">
        <v>2000000</v>
      </c>
      <c r="K49" s="138"/>
      <c r="L49" s="138"/>
      <c r="M49" s="138"/>
      <c r="N49" s="138"/>
      <c r="O49" s="135" t="s">
        <v>150</v>
      </c>
      <c r="P49" s="135">
        <v>1</v>
      </c>
      <c r="Q49" s="135" t="s">
        <v>150</v>
      </c>
      <c r="R49" s="135" t="s">
        <v>150</v>
      </c>
      <c r="S49" s="135" t="s">
        <v>150</v>
      </c>
      <c r="T49" s="135" t="s">
        <v>150</v>
      </c>
      <c r="U49" s="135" t="s">
        <v>150</v>
      </c>
      <c r="V49" s="135" t="s">
        <v>150</v>
      </c>
      <c r="W49" s="135" t="s">
        <v>150</v>
      </c>
      <c r="X49" s="135" t="s">
        <v>150</v>
      </c>
      <c r="Y49" s="138"/>
      <c r="Z49" s="138"/>
    </row>
    <row r="50" spans="2:26" ht="47.25" customHeight="1">
      <c r="B50" s="306">
        <v>42</v>
      </c>
      <c r="C50" s="188" t="s">
        <v>538</v>
      </c>
      <c r="D50" s="138"/>
      <c r="E50" s="135" t="s">
        <v>45</v>
      </c>
      <c r="F50" s="305" t="s">
        <v>2</v>
      </c>
      <c r="G50" s="136" t="s">
        <v>148</v>
      </c>
      <c r="H50" s="138"/>
      <c r="I50" s="138"/>
      <c r="J50" s="133">
        <v>2000000</v>
      </c>
      <c r="K50" s="138"/>
      <c r="L50" s="138"/>
      <c r="M50" s="138"/>
      <c r="N50" s="138"/>
      <c r="O50" s="135" t="s">
        <v>150</v>
      </c>
      <c r="P50" s="135" t="s">
        <v>150</v>
      </c>
      <c r="Q50" s="135" t="s">
        <v>150</v>
      </c>
      <c r="R50" s="135" t="s">
        <v>150</v>
      </c>
      <c r="S50" s="135" t="s">
        <v>150</v>
      </c>
      <c r="T50" s="135" t="s">
        <v>150</v>
      </c>
      <c r="U50" s="135" t="s">
        <v>150</v>
      </c>
      <c r="V50" s="135" t="s">
        <v>150</v>
      </c>
      <c r="W50" s="135" t="s">
        <v>150</v>
      </c>
      <c r="X50" s="135">
        <v>1</v>
      </c>
      <c r="Y50" s="138"/>
      <c r="Z50" s="138"/>
    </row>
    <row r="51" spans="2:26" ht="47.25" customHeight="1">
      <c r="B51" s="306">
        <v>43</v>
      </c>
      <c r="C51" s="188" t="s">
        <v>539</v>
      </c>
      <c r="D51" s="138"/>
      <c r="E51" s="135" t="s">
        <v>45</v>
      </c>
      <c r="F51" s="305" t="s">
        <v>2</v>
      </c>
      <c r="G51" s="136" t="s">
        <v>148</v>
      </c>
      <c r="H51" s="138"/>
      <c r="I51" s="138"/>
      <c r="J51" s="133">
        <v>2000000</v>
      </c>
      <c r="K51" s="138"/>
      <c r="L51" s="138"/>
      <c r="M51" s="138"/>
      <c r="N51" s="138"/>
      <c r="O51" s="135" t="s">
        <v>150</v>
      </c>
      <c r="P51" s="135" t="s">
        <v>150</v>
      </c>
      <c r="Q51" s="135" t="s">
        <v>150</v>
      </c>
      <c r="R51" s="135" t="s">
        <v>150</v>
      </c>
      <c r="S51" s="135" t="s">
        <v>150</v>
      </c>
      <c r="T51" s="135">
        <v>1</v>
      </c>
      <c r="U51" s="135" t="s">
        <v>150</v>
      </c>
      <c r="V51" s="135" t="s">
        <v>150</v>
      </c>
      <c r="W51" s="135" t="s">
        <v>150</v>
      </c>
      <c r="X51" s="135" t="s">
        <v>150</v>
      </c>
      <c r="Y51" s="138"/>
      <c r="Z51" s="138"/>
    </row>
    <row r="52" spans="2:26" ht="47.25" customHeight="1">
      <c r="B52" s="306">
        <v>44</v>
      </c>
      <c r="C52" s="188" t="s">
        <v>540</v>
      </c>
      <c r="D52" s="138"/>
      <c r="E52" s="135" t="s">
        <v>45</v>
      </c>
      <c r="F52" s="305" t="s">
        <v>2</v>
      </c>
      <c r="G52" s="136" t="s">
        <v>148</v>
      </c>
      <c r="H52" s="138"/>
      <c r="I52" s="138"/>
      <c r="J52" s="133">
        <v>500000</v>
      </c>
      <c r="K52" s="138"/>
      <c r="L52" s="138"/>
      <c r="M52" s="138"/>
      <c r="N52" s="138"/>
      <c r="O52" s="135" t="s">
        <v>150</v>
      </c>
      <c r="P52" s="135">
        <v>1</v>
      </c>
      <c r="Q52" s="135" t="s">
        <v>150</v>
      </c>
      <c r="R52" s="135" t="s">
        <v>150</v>
      </c>
      <c r="S52" s="135" t="s">
        <v>150</v>
      </c>
      <c r="T52" s="135" t="s">
        <v>150</v>
      </c>
      <c r="U52" s="135" t="s">
        <v>150</v>
      </c>
      <c r="V52" s="135" t="s">
        <v>150</v>
      </c>
      <c r="W52" s="135" t="s">
        <v>150</v>
      </c>
      <c r="X52" s="135" t="s">
        <v>150</v>
      </c>
      <c r="Y52" s="138"/>
      <c r="Z52" s="138"/>
    </row>
    <row r="53" spans="2:26" ht="47.25" customHeight="1">
      <c r="B53" s="306">
        <v>45</v>
      </c>
      <c r="C53" s="188" t="s">
        <v>541</v>
      </c>
      <c r="D53" s="138"/>
      <c r="E53" s="135" t="s">
        <v>45</v>
      </c>
      <c r="F53" s="305" t="s">
        <v>2</v>
      </c>
      <c r="G53" s="136" t="s">
        <v>148</v>
      </c>
      <c r="H53" s="138"/>
      <c r="I53" s="138"/>
      <c r="J53" s="133">
        <v>500000</v>
      </c>
      <c r="K53" s="138"/>
      <c r="L53" s="138"/>
      <c r="M53" s="138"/>
      <c r="N53" s="138"/>
      <c r="O53" s="135" t="s">
        <v>150</v>
      </c>
      <c r="P53" s="135">
        <v>1</v>
      </c>
      <c r="Q53" s="135" t="s">
        <v>150</v>
      </c>
      <c r="R53" s="135" t="s">
        <v>150</v>
      </c>
      <c r="S53" s="135" t="s">
        <v>150</v>
      </c>
      <c r="T53" s="135" t="s">
        <v>150</v>
      </c>
      <c r="U53" s="135" t="s">
        <v>150</v>
      </c>
      <c r="V53" s="135" t="s">
        <v>150</v>
      </c>
      <c r="W53" s="135" t="s">
        <v>150</v>
      </c>
      <c r="X53" s="135" t="s">
        <v>150</v>
      </c>
      <c r="Y53" s="138"/>
      <c r="Z53" s="138"/>
    </row>
    <row r="54" spans="2:26" ht="47.25" customHeight="1">
      <c r="B54" s="306">
        <v>46</v>
      </c>
      <c r="C54" s="237" t="s">
        <v>3036</v>
      </c>
      <c r="D54" s="138"/>
      <c r="E54" s="135" t="s">
        <v>15</v>
      </c>
      <c r="F54" s="305" t="s">
        <v>2</v>
      </c>
      <c r="G54" s="136" t="s">
        <v>148</v>
      </c>
      <c r="H54" s="138"/>
      <c r="I54" s="138"/>
      <c r="J54" s="261">
        <v>2500000</v>
      </c>
      <c r="K54" s="138"/>
      <c r="L54" s="138"/>
      <c r="M54" s="138"/>
      <c r="N54" s="138"/>
      <c r="O54" s="135">
        <v>1</v>
      </c>
      <c r="P54" s="135" t="s">
        <v>150</v>
      </c>
      <c r="Q54" s="135" t="s">
        <v>150</v>
      </c>
      <c r="R54" s="135" t="s">
        <v>150</v>
      </c>
      <c r="S54" s="135" t="s">
        <v>150</v>
      </c>
      <c r="T54" s="135" t="s">
        <v>150</v>
      </c>
      <c r="U54" s="135" t="s">
        <v>150</v>
      </c>
      <c r="V54" s="135" t="s">
        <v>150</v>
      </c>
      <c r="W54" s="135" t="s">
        <v>150</v>
      </c>
      <c r="X54" s="135" t="s">
        <v>150</v>
      </c>
      <c r="Y54" s="138"/>
      <c r="Z54" s="138"/>
    </row>
    <row r="55" spans="2:26" ht="47.25" customHeight="1">
      <c r="B55" s="306">
        <v>47</v>
      </c>
      <c r="C55" s="237" t="s">
        <v>3037</v>
      </c>
      <c r="D55" s="138"/>
      <c r="E55" s="135" t="s">
        <v>15</v>
      </c>
      <c r="F55" s="305" t="s">
        <v>2</v>
      </c>
      <c r="G55" s="136" t="s">
        <v>148</v>
      </c>
      <c r="H55" s="138"/>
      <c r="I55" s="138"/>
      <c r="J55" s="261">
        <v>1500000</v>
      </c>
      <c r="K55" s="138"/>
      <c r="L55" s="138"/>
      <c r="M55" s="138"/>
      <c r="N55" s="138"/>
      <c r="O55" s="135">
        <v>1</v>
      </c>
      <c r="P55" s="135" t="s">
        <v>150</v>
      </c>
      <c r="Q55" s="135" t="s">
        <v>150</v>
      </c>
      <c r="R55" s="135" t="s">
        <v>150</v>
      </c>
      <c r="S55" s="135" t="s">
        <v>150</v>
      </c>
      <c r="T55" s="135" t="s">
        <v>150</v>
      </c>
      <c r="U55" s="135" t="s">
        <v>150</v>
      </c>
      <c r="V55" s="135" t="s">
        <v>150</v>
      </c>
      <c r="W55" s="135" t="s">
        <v>150</v>
      </c>
      <c r="X55" s="135" t="s">
        <v>150</v>
      </c>
      <c r="Y55" s="138"/>
      <c r="Z55" s="138"/>
    </row>
    <row r="56" spans="2:26" ht="47.25" customHeight="1">
      <c r="B56" s="306">
        <v>48</v>
      </c>
      <c r="C56" s="237" t="s">
        <v>3038</v>
      </c>
      <c r="D56" s="138"/>
      <c r="E56" s="135" t="s">
        <v>45</v>
      </c>
      <c r="F56" s="305" t="s">
        <v>2</v>
      </c>
      <c r="G56" s="136" t="s">
        <v>148</v>
      </c>
      <c r="H56" s="138"/>
      <c r="I56" s="138"/>
      <c r="J56" s="261">
        <v>1500000</v>
      </c>
      <c r="K56" s="138"/>
      <c r="L56" s="138"/>
      <c r="M56" s="138"/>
      <c r="N56" s="138"/>
      <c r="O56" s="135">
        <v>1</v>
      </c>
      <c r="P56" s="135" t="s">
        <v>150</v>
      </c>
      <c r="Q56" s="135" t="s">
        <v>150</v>
      </c>
      <c r="R56" s="135" t="s">
        <v>150</v>
      </c>
      <c r="S56" s="135" t="s">
        <v>150</v>
      </c>
      <c r="T56" s="135" t="s">
        <v>150</v>
      </c>
      <c r="U56" s="135" t="s">
        <v>150</v>
      </c>
      <c r="V56" s="135" t="s">
        <v>150</v>
      </c>
      <c r="W56" s="135" t="s">
        <v>150</v>
      </c>
      <c r="X56" s="135" t="s">
        <v>150</v>
      </c>
      <c r="Y56" s="138"/>
      <c r="Z56" s="138"/>
    </row>
    <row r="57" spans="2:26" ht="47.25" customHeight="1">
      <c r="B57" s="306">
        <v>49</v>
      </c>
      <c r="C57" s="237" t="s">
        <v>3039</v>
      </c>
      <c r="D57" s="138"/>
      <c r="E57" s="135" t="s">
        <v>45</v>
      </c>
      <c r="F57" s="305" t="s">
        <v>2</v>
      </c>
      <c r="G57" s="136" t="s">
        <v>148</v>
      </c>
      <c r="H57" s="138"/>
      <c r="I57" s="138"/>
      <c r="J57" s="261">
        <v>2000000</v>
      </c>
      <c r="K57" s="138"/>
      <c r="L57" s="138"/>
      <c r="M57" s="138"/>
      <c r="N57" s="138"/>
      <c r="O57" s="135">
        <v>1</v>
      </c>
      <c r="P57" s="135" t="s">
        <v>150</v>
      </c>
      <c r="Q57" s="135" t="s">
        <v>150</v>
      </c>
      <c r="R57" s="135" t="s">
        <v>150</v>
      </c>
      <c r="S57" s="135" t="s">
        <v>150</v>
      </c>
      <c r="T57" s="135" t="s">
        <v>150</v>
      </c>
      <c r="U57" s="135" t="s">
        <v>150</v>
      </c>
      <c r="V57" s="135" t="s">
        <v>150</v>
      </c>
      <c r="W57" s="135" t="s">
        <v>150</v>
      </c>
      <c r="X57" s="135" t="s">
        <v>150</v>
      </c>
      <c r="Y57" s="138"/>
      <c r="Z57" s="138"/>
    </row>
    <row r="58" spans="2:26" ht="47.25" customHeight="1">
      <c r="B58" s="306">
        <v>50</v>
      </c>
      <c r="C58" s="237" t="s">
        <v>3040</v>
      </c>
      <c r="D58" s="138"/>
      <c r="E58" s="135" t="s">
        <v>45</v>
      </c>
      <c r="F58" s="305" t="s">
        <v>2</v>
      </c>
      <c r="G58" s="136" t="s">
        <v>148</v>
      </c>
      <c r="H58" s="138"/>
      <c r="I58" s="138"/>
      <c r="J58" s="261">
        <v>2000000</v>
      </c>
      <c r="K58" s="138"/>
      <c r="L58" s="138"/>
      <c r="M58" s="138"/>
      <c r="N58" s="138"/>
      <c r="O58" s="135">
        <v>1</v>
      </c>
      <c r="P58" s="135" t="s">
        <v>150</v>
      </c>
      <c r="Q58" s="135" t="s">
        <v>150</v>
      </c>
      <c r="R58" s="135" t="s">
        <v>150</v>
      </c>
      <c r="S58" s="135" t="s">
        <v>150</v>
      </c>
      <c r="T58" s="135" t="s">
        <v>150</v>
      </c>
      <c r="U58" s="135" t="s">
        <v>150</v>
      </c>
      <c r="V58" s="135" t="s">
        <v>150</v>
      </c>
      <c r="W58" s="135" t="s">
        <v>150</v>
      </c>
      <c r="X58" s="135" t="s">
        <v>150</v>
      </c>
      <c r="Y58" s="138"/>
      <c r="Z58" s="138"/>
    </row>
    <row r="59" spans="2:26" ht="47.25" customHeight="1">
      <c r="B59" s="306">
        <v>51</v>
      </c>
      <c r="C59" s="237" t="s">
        <v>3041</v>
      </c>
      <c r="D59" s="138"/>
      <c r="E59" s="135" t="s">
        <v>45</v>
      </c>
      <c r="F59" s="305" t="s">
        <v>2</v>
      </c>
      <c r="G59" s="136" t="s">
        <v>148</v>
      </c>
      <c r="H59" s="138"/>
      <c r="I59" s="138"/>
      <c r="J59" s="261">
        <v>2000000</v>
      </c>
      <c r="K59" s="138"/>
      <c r="L59" s="138"/>
      <c r="M59" s="138"/>
      <c r="N59" s="138"/>
      <c r="O59" s="135">
        <v>1</v>
      </c>
      <c r="P59" s="135" t="s">
        <v>150</v>
      </c>
      <c r="Q59" s="135" t="s">
        <v>150</v>
      </c>
      <c r="R59" s="135" t="s">
        <v>150</v>
      </c>
      <c r="S59" s="135" t="s">
        <v>150</v>
      </c>
      <c r="T59" s="135" t="s">
        <v>150</v>
      </c>
      <c r="U59" s="135" t="s">
        <v>150</v>
      </c>
      <c r="V59" s="135" t="s">
        <v>150</v>
      </c>
      <c r="W59" s="135" t="s">
        <v>150</v>
      </c>
      <c r="X59" s="135" t="s">
        <v>150</v>
      </c>
      <c r="Y59" s="138"/>
      <c r="Z59" s="138"/>
    </row>
    <row r="60" spans="2:26" ht="47.25" customHeight="1">
      <c r="B60" s="306">
        <v>52</v>
      </c>
      <c r="C60" s="237" t="s">
        <v>3042</v>
      </c>
      <c r="D60" s="138"/>
      <c r="E60" s="135" t="s">
        <v>45</v>
      </c>
      <c r="F60" s="305" t="s">
        <v>2</v>
      </c>
      <c r="G60" s="136" t="s">
        <v>148</v>
      </c>
      <c r="H60" s="138"/>
      <c r="I60" s="138"/>
      <c r="J60" s="261">
        <v>2000000</v>
      </c>
      <c r="K60" s="138"/>
      <c r="L60" s="138"/>
      <c r="M60" s="138"/>
      <c r="N60" s="138"/>
      <c r="O60" s="135">
        <v>1</v>
      </c>
      <c r="P60" s="135" t="s">
        <v>150</v>
      </c>
      <c r="Q60" s="135" t="s">
        <v>150</v>
      </c>
      <c r="R60" s="135" t="s">
        <v>150</v>
      </c>
      <c r="S60" s="135" t="s">
        <v>150</v>
      </c>
      <c r="T60" s="135" t="s">
        <v>150</v>
      </c>
      <c r="U60" s="135" t="s">
        <v>150</v>
      </c>
      <c r="V60" s="135" t="s">
        <v>150</v>
      </c>
      <c r="W60" s="135" t="s">
        <v>150</v>
      </c>
      <c r="X60" s="135" t="s">
        <v>150</v>
      </c>
      <c r="Y60" s="138"/>
      <c r="Z60" s="138"/>
    </row>
    <row r="61" spans="2:26" ht="47.25" customHeight="1">
      <c r="B61" s="306">
        <v>53</v>
      </c>
      <c r="C61" s="237" t="s">
        <v>3043</v>
      </c>
      <c r="D61" s="138"/>
      <c r="E61" s="135" t="s">
        <v>45</v>
      </c>
      <c r="F61" s="305" t="s">
        <v>2</v>
      </c>
      <c r="G61" s="136" t="s">
        <v>148</v>
      </c>
      <c r="H61" s="138"/>
      <c r="I61" s="138"/>
      <c r="J61" s="261">
        <v>2000000</v>
      </c>
      <c r="K61" s="138"/>
      <c r="L61" s="138"/>
      <c r="M61" s="138"/>
      <c r="N61" s="138"/>
      <c r="O61" s="135">
        <v>1</v>
      </c>
      <c r="P61" s="135" t="s">
        <v>150</v>
      </c>
      <c r="Q61" s="135" t="s">
        <v>150</v>
      </c>
      <c r="R61" s="135" t="s">
        <v>150</v>
      </c>
      <c r="S61" s="135" t="s">
        <v>150</v>
      </c>
      <c r="T61" s="135" t="s">
        <v>150</v>
      </c>
      <c r="U61" s="135" t="s">
        <v>150</v>
      </c>
      <c r="V61" s="135" t="s">
        <v>150</v>
      </c>
      <c r="W61" s="135" t="s">
        <v>150</v>
      </c>
      <c r="X61" s="135" t="s">
        <v>150</v>
      </c>
      <c r="Y61" s="138"/>
      <c r="Z61" s="138"/>
    </row>
    <row r="62" spans="2:26" ht="47.25" customHeight="1">
      <c r="B62" s="306">
        <v>54</v>
      </c>
      <c r="C62" s="237" t="s">
        <v>3044</v>
      </c>
      <c r="D62" s="138"/>
      <c r="E62" s="135" t="s">
        <v>45</v>
      </c>
      <c r="F62" s="305" t="s">
        <v>2</v>
      </c>
      <c r="G62" s="136" t="s">
        <v>148</v>
      </c>
      <c r="H62" s="138"/>
      <c r="I62" s="138"/>
      <c r="J62" s="261">
        <v>2000000</v>
      </c>
      <c r="K62" s="138"/>
      <c r="L62" s="138"/>
      <c r="M62" s="138"/>
      <c r="N62" s="138"/>
      <c r="O62" s="135">
        <v>1</v>
      </c>
      <c r="P62" s="135" t="s">
        <v>150</v>
      </c>
      <c r="Q62" s="135" t="s">
        <v>150</v>
      </c>
      <c r="R62" s="135" t="s">
        <v>150</v>
      </c>
      <c r="S62" s="135" t="s">
        <v>150</v>
      </c>
      <c r="T62" s="135" t="s">
        <v>150</v>
      </c>
      <c r="U62" s="135" t="s">
        <v>150</v>
      </c>
      <c r="V62" s="135" t="s">
        <v>150</v>
      </c>
      <c r="W62" s="135" t="s">
        <v>150</v>
      </c>
      <c r="X62" s="135" t="s">
        <v>150</v>
      </c>
      <c r="Y62" s="138"/>
      <c r="Z62" s="138"/>
    </row>
    <row r="63" spans="2:26">
      <c r="B63" s="700" t="s">
        <v>87</v>
      </c>
      <c r="C63" s="700"/>
      <c r="D63" s="110"/>
      <c r="E63" s="130"/>
      <c r="F63" s="130"/>
      <c r="G63" s="132"/>
      <c r="H63" s="110"/>
      <c r="I63" s="110"/>
      <c r="J63" s="172">
        <f>SUM(J9:J62)</f>
        <v>71500000</v>
      </c>
      <c r="K63" s="110"/>
      <c r="L63" s="110"/>
      <c r="M63" s="162">
        <f>SUM(M9:M62)</f>
        <v>0</v>
      </c>
      <c r="N63" s="110"/>
      <c r="O63" s="131">
        <f>SUM(O9:O62)</f>
        <v>10</v>
      </c>
      <c r="P63" s="131">
        <f t="shared" ref="P63:Y63" si="0">SUM(P9:P62)</f>
        <v>39</v>
      </c>
      <c r="Q63" s="131">
        <f t="shared" si="0"/>
        <v>0</v>
      </c>
      <c r="R63" s="131">
        <f t="shared" si="0"/>
        <v>0</v>
      </c>
      <c r="S63" s="131">
        <f t="shared" si="0"/>
        <v>0</v>
      </c>
      <c r="T63" s="131">
        <f t="shared" si="0"/>
        <v>2</v>
      </c>
      <c r="U63" s="131">
        <f t="shared" si="0"/>
        <v>1</v>
      </c>
      <c r="V63" s="131">
        <f t="shared" si="0"/>
        <v>0</v>
      </c>
      <c r="W63" s="131">
        <f t="shared" si="0"/>
        <v>0</v>
      </c>
      <c r="X63" s="131">
        <f t="shared" si="0"/>
        <v>2</v>
      </c>
      <c r="Y63" s="147">
        <f t="shared" si="0"/>
        <v>0</v>
      </c>
      <c r="Z63" s="110"/>
    </row>
    <row r="64" spans="2:26">
      <c r="B64" s="112"/>
      <c r="C64" s="113"/>
      <c r="D64" s="113"/>
      <c r="E64" s="141"/>
      <c r="F64" s="141"/>
      <c r="G64" s="300"/>
      <c r="H64" s="113"/>
      <c r="I64" s="113"/>
      <c r="J64" s="173"/>
      <c r="K64" s="113"/>
      <c r="L64" s="113"/>
      <c r="M64" s="113"/>
      <c r="N64" s="113"/>
      <c r="O64" s="113">
        <f>SUM(O63:X63)</f>
        <v>54</v>
      </c>
      <c r="P64" s="113"/>
      <c r="Q64" s="113"/>
      <c r="R64" s="113"/>
      <c r="S64" s="113"/>
      <c r="T64" s="113"/>
      <c r="U64" s="113"/>
      <c r="V64" s="113"/>
      <c r="W64" s="113"/>
      <c r="X64" s="113"/>
      <c r="Y64" s="113"/>
    </row>
    <row r="65" spans="2:23">
      <c r="B65" s="701" t="s">
        <v>88</v>
      </c>
      <c r="C65" s="701"/>
      <c r="D65" s="114"/>
      <c r="E65" s="702" t="s">
        <v>89</v>
      </c>
      <c r="F65" s="702"/>
      <c r="G65" s="702"/>
      <c r="H65" s="702"/>
      <c r="I65" s="702"/>
      <c r="J65" s="702"/>
      <c r="K65" s="113"/>
      <c r="L65" s="113"/>
      <c r="N65" s="113"/>
      <c r="O65" s="113"/>
      <c r="P65" s="113"/>
      <c r="Q65" s="113"/>
      <c r="R65" s="113"/>
      <c r="S65" s="113"/>
      <c r="T65" s="113"/>
      <c r="U65" s="113"/>
    </row>
    <row r="66" spans="2:23">
      <c r="B66" s="677" t="s">
        <v>90</v>
      </c>
      <c r="C66" s="678"/>
      <c r="D66" s="679"/>
      <c r="E66" s="703" t="s">
        <v>91</v>
      </c>
      <c r="F66" s="704"/>
      <c r="G66" s="704"/>
      <c r="H66" s="704"/>
      <c r="I66" s="704"/>
      <c r="J66" s="704"/>
      <c r="K66" s="115"/>
      <c r="L66" s="116"/>
      <c r="M66" s="116"/>
      <c r="N66" s="115"/>
      <c r="O66" s="115"/>
      <c r="P66" s="117"/>
      <c r="Q66" s="118"/>
      <c r="R66" s="118"/>
      <c r="S66" s="118"/>
      <c r="T66" s="119"/>
      <c r="U66" s="119"/>
      <c r="V66" s="120"/>
      <c r="W66" s="120"/>
    </row>
    <row r="67" spans="2:23">
      <c r="B67" s="677" t="s">
        <v>92</v>
      </c>
      <c r="C67" s="678"/>
      <c r="D67" s="679"/>
      <c r="E67" s="690" t="s">
        <v>93</v>
      </c>
      <c r="F67" s="691"/>
      <c r="G67" s="691"/>
      <c r="H67" s="691"/>
      <c r="I67" s="691"/>
      <c r="J67" s="691"/>
      <c r="K67" s="691"/>
      <c r="L67" s="691"/>
      <c r="M67" s="691"/>
      <c r="N67" s="691"/>
      <c r="O67" s="691"/>
      <c r="P67" s="692"/>
      <c r="Q67" s="121"/>
      <c r="R67" s="121"/>
      <c r="S67" s="121"/>
      <c r="T67" s="121"/>
      <c r="U67" s="121"/>
      <c r="V67" s="121"/>
      <c r="W67" s="121"/>
    </row>
    <row r="68" spans="2:23">
      <c r="B68" s="677" t="s">
        <v>94</v>
      </c>
      <c r="C68" s="678"/>
      <c r="D68" s="679"/>
      <c r="E68" s="142" t="s">
        <v>149</v>
      </c>
      <c r="F68" s="229"/>
      <c r="G68" s="302"/>
      <c r="H68" s="122"/>
      <c r="I68" s="122"/>
      <c r="J68" s="174"/>
      <c r="K68" s="118"/>
      <c r="L68" s="124"/>
      <c r="M68" s="124"/>
      <c r="N68" s="118"/>
      <c r="O68" s="118"/>
      <c r="P68" s="125"/>
      <c r="Q68" s="118"/>
      <c r="R68" s="118"/>
      <c r="S68" s="118"/>
      <c r="T68" s="119"/>
      <c r="U68" s="119"/>
      <c r="V68" s="120"/>
      <c r="W68" s="120"/>
    </row>
    <row r="69" spans="2:23">
      <c r="B69" s="677" t="s">
        <v>95</v>
      </c>
      <c r="C69" s="678"/>
      <c r="D69" s="679"/>
      <c r="E69" s="680" t="s">
        <v>96</v>
      </c>
      <c r="F69" s="681"/>
      <c r="G69" s="681"/>
      <c r="H69" s="681"/>
      <c r="I69" s="681"/>
      <c r="J69" s="681"/>
      <c r="K69" s="681"/>
      <c r="L69" s="681"/>
      <c r="M69" s="681"/>
      <c r="N69" s="681"/>
      <c r="O69" s="681"/>
      <c r="P69" s="125"/>
      <c r="Q69" s="118"/>
      <c r="R69" s="118"/>
      <c r="S69" s="118"/>
      <c r="T69" s="119"/>
      <c r="U69" s="119"/>
      <c r="V69" s="120"/>
      <c r="W69" s="120"/>
    </row>
    <row r="70" spans="2:23">
      <c r="B70" s="677" t="s">
        <v>97</v>
      </c>
      <c r="C70" s="678"/>
      <c r="D70" s="679"/>
      <c r="E70" s="680" t="s">
        <v>98</v>
      </c>
      <c r="F70" s="681"/>
      <c r="G70" s="681"/>
      <c r="H70" s="681"/>
      <c r="I70" s="681"/>
      <c r="J70" s="681"/>
      <c r="K70" s="681"/>
      <c r="L70" s="681"/>
      <c r="M70" s="681"/>
      <c r="N70" s="681"/>
      <c r="O70" s="681"/>
      <c r="P70" s="125"/>
      <c r="Q70" s="118"/>
      <c r="R70" s="118"/>
      <c r="S70" s="118"/>
      <c r="T70" s="119"/>
      <c r="U70" s="119"/>
      <c r="V70" s="120"/>
      <c r="W70" s="120"/>
    </row>
    <row r="71" spans="2:23">
      <c r="B71" s="677" t="s">
        <v>99</v>
      </c>
      <c r="C71" s="678"/>
      <c r="D71" s="679"/>
      <c r="E71" s="680" t="s">
        <v>100</v>
      </c>
      <c r="F71" s="681"/>
      <c r="G71" s="681"/>
      <c r="H71" s="681"/>
      <c r="I71" s="681"/>
      <c r="J71" s="681"/>
      <c r="K71" s="681"/>
      <c r="L71" s="681"/>
      <c r="M71" s="681"/>
      <c r="N71" s="681"/>
      <c r="O71" s="681"/>
      <c r="P71" s="125"/>
      <c r="Q71" s="118"/>
      <c r="R71" s="118"/>
      <c r="S71" s="118"/>
      <c r="T71" s="119"/>
      <c r="U71" s="119"/>
      <c r="V71" s="120"/>
      <c r="W71" s="120"/>
    </row>
    <row r="72" spans="2:23">
      <c r="B72" s="684" t="s">
        <v>101</v>
      </c>
      <c r="C72" s="685"/>
      <c r="D72" s="686"/>
      <c r="E72" s="680" t="s">
        <v>102</v>
      </c>
      <c r="F72" s="681"/>
      <c r="G72" s="681"/>
      <c r="H72" s="681"/>
      <c r="I72" s="681"/>
      <c r="J72" s="681"/>
      <c r="K72" s="681"/>
      <c r="L72" s="681"/>
      <c r="M72" s="681"/>
      <c r="N72" s="681"/>
      <c r="O72" s="681"/>
      <c r="P72" s="125"/>
      <c r="Q72" s="118"/>
      <c r="R72" s="118"/>
      <c r="S72" s="118"/>
      <c r="T72" s="119"/>
      <c r="U72" s="119"/>
      <c r="V72" s="120"/>
      <c r="W72" s="120"/>
    </row>
    <row r="73" spans="2:23">
      <c r="B73" s="677" t="s">
        <v>103</v>
      </c>
      <c r="C73" s="678"/>
      <c r="D73" s="679"/>
      <c r="E73" s="687" t="s">
        <v>104</v>
      </c>
      <c r="F73" s="688"/>
      <c r="G73" s="688"/>
      <c r="H73" s="688"/>
      <c r="I73" s="688"/>
      <c r="J73" s="688"/>
      <c r="K73" s="688"/>
      <c r="L73" s="688"/>
      <c r="M73" s="688"/>
      <c r="N73" s="688"/>
      <c r="O73" s="688"/>
      <c r="P73" s="689"/>
      <c r="Q73" s="118"/>
      <c r="R73" s="118"/>
      <c r="S73" s="118"/>
      <c r="T73" s="119"/>
      <c r="U73" s="119"/>
      <c r="V73" s="120"/>
      <c r="W73" s="120"/>
    </row>
    <row r="74" spans="2:23">
      <c r="B74" s="677" t="s">
        <v>105</v>
      </c>
      <c r="C74" s="678"/>
      <c r="D74" s="678"/>
      <c r="H74" s="123"/>
      <c r="I74" s="435"/>
      <c r="J74" s="174"/>
      <c r="K74" s="123"/>
      <c r="L74" s="123"/>
      <c r="M74" s="123"/>
      <c r="N74" s="123"/>
      <c r="O74" s="120"/>
      <c r="P74" s="120"/>
      <c r="Q74" s="120"/>
      <c r="R74" s="120"/>
      <c r="S74" s="120"/>
      <c r="T74" s="120"/>
      <c r="U74" s="120"/>
      <c r="V74" s="120"/>
      <c r="W74" s="120"/>
    </row>
    <row r="75" spans="2:23">
      <c r="B75" s="682" t="s">
        <v>106</v>
      </c>
      <c r="C75" s="683"/>
      <c r="D75" s="683"/>
      <c r="G75" s="300"/>
      <c r="H75" s="113"/>
      <c r="I75" s="113"/>
      <c r="J75" s="173"/>
      <c r="K75" s="126"/>
      <c r="L75" s="126"/>
      <c r="M75" s="126"/>
      <c r="N75" s="126"/>
      <c r="O75" s="126"/>
      <c r="P75" s="126"/>
      <c r="Q75" s="126"/>
      <c r="R75" s="126"/>
    </row>
    <row r="76" spans="2:23">
      <c r="B76" s="677" t="s">
        <v>107</v>
      </c>
      <c r="C76" s="678"/>
      <c r="D76" s="678"/>
    </row>
    <row r="77" spans="2:23">
      <c r="C77" s="128" t="s">
        <v>108</v>
      </c>
      <c r="D77" s="129"/>
      <c r="G77" s="304"/>
      <c r="H77" s="129"/>
      <c r="I77" s="129"/>
      <c r="J77" s="176"/>
      <c r="K77" s="129"/>
    </row>
  </sheetData>
  <autoFilter ref="B5:Z77"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</autoFilter>
  <mergeCells count="49">
    <mergeCell ref="B2:S2"/>
    <mergeCell ref="T2:Z2"/>
    <mergeCell ref="B3:X3"/>
    <mergeCell ref="B4:D4"/>
    <mergeCell ref="B5:B8"/>
    <mergeCell ref="C5:C8"/>
    <mergeCell ref="D5:D8"/>
    <mergeCell ref="E5:E8"/>
    <mergeCell ref="G5:G8"/>
    <mergeCell ref="H5:H8"/>
    <mergeCell ref="L5:L8"/>
    <mergeCell ref="M5:X5"/>
    <mergeCell ref="Y5:Y8"/>
    <mergeCell ref="Z5:Z8"/>
    <mergeCell ref="M6:N6"/>
    <mergeCell ref="O6:X6"/>
    <mergeCell ref="X7:X8"/>
    <mergeCell ref="B63:C63"/>
    <mergeCell ref="B65:C65"/>
    <mergeCell ref="E65:J65"/>
    <mergeCell ref="B66:D66"/>
    <mergeCell ref="E66:J66"/>
    <mergeCell ref="O7:O8"/>
    <mergeCell ref="P7:S7"/>
    <mergeCell ref="T7:T8"/>
    <mergeCell ref="U7:U8"/>
    <mergeCell ref="V7:V8"/>
    <mergeCell ref="W7:W8"/>
    <mergeCell ref="J5:J8"/>
    <mergeCell ref="K5:K8"/>
    <mergeCell ref="B67:D67"/>
    <mergeCell ref="E67:P67"/>
    <mergeCell ref="B68:D68"/>
    <mergeCell ref="M7:M8"/>
    <mergeCell ref="N7:N8"/>
    <mergeCell ref="F5:F8"/>
    <mergeCell ref="B69:D69"/>
    <mergeCell ref="E69:O69"/>
    <mergeCell ref="B74:D74"/>
    <mergeCell ref="B75:D75"/>
    <mergeCell ref="B76:D76"/>
    <mergeCell ref="B71:D71"/>
    <mergeCell ref="E71:O71"/>
    <mergeCell ref="B72:D72"/>
    <mergeCell ref="E72:O72"/>
    <mergeCell ref="B73:D73"/>
    <mergeCell ref="E73:P73"/>
    <mergeCell ref="B70:D70"/>
    <mergeCell ref="E70:O70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2:Z101"/>
  <sheetViews>
    <sheetView workbookViewId="0">
      <selection activeCell="I9" sqref="I9"/>
    </sheetView>
  </sheetViews>
  <sheetFormatPr defaultRowHeight="15.75"/>
  <cols>
    <col min="1" max="1" width="1.42578125" style="104" customWidth="1"/>
    <col min="2" max="2" width="5.7109375" style="127" customWidth="1"/>
    <col min="3" max="3" width="33.140625" style="104" customWidth="1"/>
    <col min="4" max="4" width="10" style="104" customWidth="1"/>
    <col min="5" max="6" width="9.28515625" style="143" customWidth="1"/>
    <col min="7" max="7" width="16.7109375" style="104" customWidth="1"/>
    <col min="8" max="9" width="15.42578125" style="104" customWidth="1"/>
    <col min="10" max="10" width="13.42578125" style="342" customWidth="1"/>
    <col min="11" max="11" width="10.7109375" style="104" customWidth="1"/>
    <col min="12" max="12" width="16.7109375" style="378" customWidth="1"/>
    <col min="13" max="13" width="10.140625" style="104" customWidth="1"/>
    <col min="14" max="14" width="4.85546875" style="104" customWidth="1"/>
    <col min="15" max="24" width="4.7109375" style="104" customWidth="1"/>
    <col min="25" max="25" width="6.140625" style="127" customWidth="1"/>
    <col min="26" max="26" width="6.140625" style="104" customWidth="1"/>
  </cols>
  <sheetData>
    <row r="2" spans="2:26" ht="18.75">
      <c r="B2" s="709" t="s">
        <v>64</v>
      </c>
      <c r="C2" s="709"/>
      <c r="D2" s="709"/>
      <c r="E2" s="709"/>
      <c r="F2" s="709"/>
      <c r="G2" s="709"/>
      <c r="H2" s="709"/>
      <c r="I2" s="709"/>
      <c r="J2" s="709"/>
      <c r="K2" s="709"/>
      <c r="L2" s="709"/>
      <c r="M2" s="709"/>
      <c r="N2" s="709"/>
      <c r="O2" s="709"/>
      <c r="P2" s="709"/>
      <c r="Q2" s="709"/>
      <c r="R2" s="709"/>
      <c r="S2" s="709"/>
      <c r="T2" s="710" t="s">
        <v>65</v>
      </c>
      <c r="U2" s="710"/>
      <c r="V2" s="710"/>
      <c r="W2" s="710"/>
      <c r="X2" s="710"/>
      <c r="Y2" s="710"/>
      <c r="Z2" s="710"/>
    </row>
    <row r="3" spans="2:26" ht="18.75">
      <c r="B3" s="709" t="s">
        <v>66</v>
      </c>
      <c r="C3" s="709"/>
      <c r="D3" s="709"/>
      <c r="E3" s="709"/>
      <c r="F3" s="709"/>
      <c r="G3" s="709"/>
      <c r="H3" s="709"/>
      <c r="I3" s="709"/>
      <c r="J3" s="709"/>
      <c r="K3" s="709"/>
      <c r="L3" s="709"/>
      <c r="M3" s="709"/>
      <c r="N3" s="709"/>
      <c r="O3" s="709"/>
      <c r="P3" s="709"/>
      <c r="Q3" s="709"/>
      <c r="R3" s="709"/>
      <c r="S3" s="709"/>
      <c r="T3" s="709"/>
      <c r="U3" s="709"/>
      <c r="V3" s="709"/>
      <c r="W3" s="709"/>
      <c r="X3" s="709"/>
      <c r="Y3" s="379"/>
    </row>
    <row r="4" spans="2:26">
      <c r="B4" s="711" t="s">
        <v>113</v>
      </c>
      <c r="C4" s="711"/>
      <c r="D4" s="711"/>
      <c r="E4" s="140"/>
      <c r="F4" s="140"/>
      <c r="G4" s="106"/>
      <c r="H4" s="106"/>
      <c r="I4" s="106"/>
      <c r="J4" s="337"/>
      <c r="K4" s="106"/>
      <c r="L4" s="370"/>
      <c r="M4" s="107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12"/>
    </row>
    <row r="5" spans="2:26">
      <c r="B5" s="712" t="s">
        <v>67</v>
      </c>
      <c r="C5" s="713" t="s">
        <v>68</v>
      </c>
      <c r="D5" s="695" t="s">
        <v>69</v>
      </c>
      <c r="E5" s="697" t="s">
        <v>70</v>
      </c>
      <c r="F5" s="697" t="s">
        <v>570</v>
      </c>
      <c r="G5" s="695" t="s">
        <v>71</v>
      </c>
      <c r="H5" s="695" t="s">
        <v>72</v>
      </c>
      <c r="I5" s="454"/>
      <c r="J5" s="724" t="s">
        <v>73</v>
      </c>
      <c r="K5" s="695" t="s">
        <v>74</v>
      </c>
      <c r="L5" s="695" t="s">
        <v>75</v>
      </c>
      <c r="M5" s="714" t="s">
        <v>76</v>
      </c>
      <c r="N5" s="714"/>
      <c r="O5" s="714"/>
      <c r="P5" s="714"/>
      <c r="Q5" s="714"/>
      <c r="R5" s="714"/>
      <c r="S5" s="714"/>
      <c r="T5" s="714"/>
      <c r="U5" s="714"/>
      <c r="V5" s="714"/>
      <c r="W5" s="714"/>
      <c r="X5" s="714"/>
      <c r="Y5" s="715" t="s">
        <v>77</v>
      </c>
      <c r="Z5" s="718" t="s">
        <v>78</v>
      </c>
    </row>
    <row r="6" spans="2:26">
      <c r="B6" s="712"/>
      <c r="C6" s="713"/>
      <c r="D6" s="708"/>
      <c r="E6" s="698"/>
      <c r="F6" s="698"/>
      <c r="G6" s="708"/>
      <c r="H6" s="708"/>
      <c r="I6" s="456"/>
      <c r="J6" s="725"/>
      <c r="K6" s="708"/>
      <c r="L6" s="708"/>
      <c r="M6" s="714" t="s">
        <v>79</v>
      </c>
      <c r="N6" s="714"/>
      <c r="O6" s="721" t="s">
        <v>80</v>
      </c>
      <c r="P6" s="722"/>
      <c r="Q6" s="722"/>
      <c r="R6" s="722"/>
      <c r="S6" s="722"/>
      <c r="T6" s="722"/>
      <c r="U6" s="722"/>
      <c r="V6" s="722"/>
      <c r="W6" s="722"/>
      <c r="X6" s="723"/>
      <c r="Y6" s="716"/>
      <c r="Z6" s="719"/>
    </row>
    <row r="7" spans="2:26" ht="28.5">
      <c r="B7" s="712"/>
      <c r="C7" s="713"/>
      <c r="D7" s="708"/>
      <c r="E7" s="698"/>
      <c r="F7" s="698"/>
      <c r="G7" s="708"/>
      <c r="H7" s="708"/>
      <c r="I7" s="456" t="s">
        <v>3270</v>
      </c>
      <c r="J7" s="725"/>
      <c r="K7" s="708"/>
      <c r="L7" s="708"/>
      <c r="M7" s="693" t="s">
        <v>81</v>
      </c>
      <c r="N7" s="695" t="s">
        <v>82</v>
      </c>
      <c r="O7" s="695" t="s">
        <v>0</v>
      </c>
      <c r="P7" s="705" t="s">
        <v>1</v>
      </c>
      <c r="Q7" s="706"/>
      <c r="R7" s="706"/>
      <c r="S7" s="707"/>
      <c r="T7" s="695" t="s">
        <v>2</v>
      </c>
      <c r="U7" s="695" t="s">
        <v>3</v>
      </c>
      <c r="V7" s="695" t="s">
        <v>4</v>
      </c>
      <c r="W7" s="695" t="s">
        <v>5</v>
      </c>
      <c r="X7" s="695" t="s">
        <v>6</v>
      </c>
      <c r="Y7" s="716"/>
      <c r="Z7" s="719"/>
    </row>
    <row r="8" spans="2:26" ht="27" customHeight="1">
      <c r="B8" s="712"/>
      <c r="C8" s="713"/>
      <c r="D8" s="696"/>
      <c r="E8" s="699"/>
      <c r="F8" s="699"/>
      <c r="G8" s="696"/>
      <c r="H8" s="696"/>
      <c r="I8" s="455"/>
      <c r="J8" s="726"/>
      <c r="K8" s="696"/>
      <c r="L8" s="696"/>
      <c r="M8" s="694"/>
      <c r="N8" s="696"/>
      <c r="O8" s="696"/>
      <c r="P8" s="109" t="s">
        <v>83</v>
      </c>
      <c r="Q8" s="109" t="s">
        <v>84</v>
      </c>
      <c r="R8" s="109" t="s">
        <v>85</v>
      </c>
      <c r="S8" s="109" t="s">
        <v>86</v>
      </c>
      <c r="T8" s="696"/>
      <c r="U8" s="696"/>
      <c r="V8" s="696"/>
      <c r="W8" s="696"/>
      <c r="X8" s="696"/>
      <c r="Y8" s="717"/>
      <c r="Z8" s="720"/>
    </row>
    <row r="9" spans="2:26" ht="47.25" customHeight="1">
      <c r="B9" s="167">
        <v>1</v>
      </c>
      <c r="C9" s="321" t="s">
        <v>2725</v>
      </c>
      <c r="D9" s="321" t="s">
        <v>2751</v>
      </c>
      <c r="E9" s="167" t="s">
        <v>45</v>
      </c>
      <c r="F9" s="167" t="s">
        <v>2</v>
      </c>
      <c r="G9" s="136" t="s">
        <v>127</v>
      </c>
      <c r="H9" s="323"/>
      <c r="I9" s="323"/>
      <c r="J9" s="286">
        <v>1000000</v>
      </c>
      <c r="K9" s="168"/>
      <c r="L9" s="371"/>
      <c r="M9" s="168"/>
      <c r="N9" s="168"/>
      <c r="O9" s="167">
        <v>1</v>
      </c>
      <c r="P9" s="167" t="s">
        <v>150</v>
      </c>
      <c r="Q9" s="167" t="s">
        <v>150</v>
      </c>
      <c r="R9" s="167" t="s">
        <v>150</v>
      </c>
      <c r="S9" s="167" t="s">
        <v>150</v>
      </c>
      <c r="T9" s="167" t="s">
        <v>150</v>
      </c>
      <c r="U9" s="167" t="s">
        <v>150</v>
      </c>
      <c r="V9" s="167" t="s">
        <v>150</v>
      </c>
      <c r="W9" s="167" t="s">
        <v>150</v>
      </c>
      <c r="X9" s="167" t="s">
        <v>150</v>
      </c>
      <c r="Y9" s="380"/>
      <c r="Z9" s="168"/>
    </row>
    <row r="10" spans="2:26" ht="47.25" customHeight="1">
      <c r="B10" s="167">
        <v>2</v>
      </c>
      <c r="C10" s="293" t="s">
        <v>2726</v>
      </c>
      <c r="D10" s="321" t="s">
        <v>2751</v>
      </c>
      <c r="E10" s="167" t="s">
        <v>45</v>
      </c>
      <c r="F10" s="167" t="s">
        <v>2</v>
      </c>
      <c r="G10" s="136" t="s">
        <v>127</v>
      </c>
      <c r="H10" s="323"/>
      <c r="I10" s="323"/>
      <c r="J10" s="286">
        <v>1000000</v>
      </c>
      <c r="K10" s="168"/>
      <c r="L10" s="371"/>
      <c r="M10" s="168"/>
      <c r="N10" s="168"/>
      <c r="O10" s="167">
        <v>1</v>
      </c>
      <c r="P10" s="167" t="s">
        <v>150</v>
      </c>
      <c r="Q10" s="167" t="s">
        <v>150</v>
      </c>
      <c r="R10" s="167" t="s">
        <v>150</v>
      </c>
      <c r="S10" s="167" t="s">
        <v>150</v>
      </c>
      <c r="T10" s="167" t="s">
        <v>150</v>
      </c>
      <c r="U10" s="167" t="s">
        <v>150</v>
      </c>
      <c r="V10" s="167" t="s">
        <v>150</v>
      </c>
      <c r="W10" s="167" t="s">
        <v>150</v>
      </c>
      <c r="X10" s="167" t="s">
        <v>150</v>
      </c>
      <c r="Y10" s="380"/>
      <c r="Z10" s="168"/>
    </row>
    <row r="11" spans="2:26" ht="47.25" customHeight="1">
      <c r="B11" s="167">
        <v>3</v>
      </c>
      <c r="C11" s="321" t="s">
        <v>2727</v>
      </c>
      <c r="D11" s="321" t="s">
        <v>2752</v>
      </c>
      <c r="E11" s="167" t="s">
        <v>45</v>
      </c>
      <c r="F11" s="167" t="s">
        <v>2</v>
      </c>
      <c r="G11" s="136" t="s">
        <v>127</v>
      </c>
      <c r="H11" s="323"/>
      <c r="I11" s="323"/>
      <c r="J11" s="287">
        <v>1000000</v>
      </c>
      <c r="K11" s="168"/>
      <c r="L11" s="371" t="s">
        <v>3102</v>
      </c>
      <c r="M11" s="168"/>
      <c r="N11" s="168"/>
      <c r="O11" s="167" t="s">
        <v>150</v>
      </c>
      <c r="P11" s="167" t="s">
        <v>150</v>
      </c>
      <c r="Q11" s="167" t="s">
        <v>150</v>
      </c>
      <c r="R11" s="167">
        <v>1</v>
      </c>
      <c r="S11" s="167" t="s">
        <v>150</v>
      </c>
      <c r="T11" s="167" t="s">
        <v>150</v>
      </c>
      <c r="U11" s="167" t="s">
        <v>150</v>
      </c>
      <c r="V11" s="167" t="s">
        <v>150</v>
      </c>
      <c r="W11" s="167" t="s">
        <v>150</v>
      </c>
      <c r="X11" s="167" t="s">
        <v>150</v>
      </c>
      <c r="Y11" s="380">
        <v>417</v>
      </c>
      <c r="Z11" s="168"/>
    </row>
    <row r="12" spans="2:26" ht="47.25" customHeight="1">
      <c r="B12" s="167">
        <v>4</v>
      </c>
      <c r="C12" s="293" t="s">
        <v>2728</v>
      </c>
      <c r="D12" s="321" t="s">
        <v>2752</v>
      </c>
      <c r="E12" s="167" t="s">
        <v>45</v>
      </c>
      <c r="F12" s="167" t="s">
        <v>2</v>
      </c>
      <c r="G12" s="136" t="s">
        <v>127</v>
      </c>
      <c r="H12" s="323"/>
      <c r="I12" s="323"/>
      <c r="J12" s="287">
        <v>1000000</v>
      </c>
      <c r="K12" s="168"/>
      <c r="L12" s="371" t="s">
        <v>3102</v>
      </c>
      <c r="M12" s="168"/>
      <c r="N12" s="168"/>
      <c r="O12" s="167" t="s">
        <v>150</v>
      </c>
      <c r="P12" s="167" t="s">
        <v>150</v>
      </c>
      <c r="Q12" s="167" t="s">
        <v>150</v>
      </c>
      <c r="R12" s="167">
        <v>1</v>
      </c>
      <c r="S12" s="167" t="s">
        <v>150</v>
      </c>
      <c r="T12" s="167" t="s">
        <v>150</v>
      </c>
      <c r="U12" s="167" t="s">
        <v>150</v>
      </c>
      <c r="V12" s="167" t="s">
        <v>150</v>
      </c>
      <c r="W12" s="167" t="s">
        <v>150</v>
      </c>
      <c r="X12" s="167" t="s">
        <v>150</v>
      </c>
      <c r="Y12" s="380">
        <v>397</v>
      </c>
      <c r="Z12" s="168"/>
    </row>
    <row r="13" spans="2:26" ht="47.25" customHeight="1">
      <c r="B13" s="167">
        <v>5</v>
      </c>
      <c r="C13" s="293" t="s">
        <v>2729</v>
      </c>
      <c r="D13" s="293" t="s">
        <v>340</v>
      </c>
      <c r="E13" s="167" t="s">
        <v>45</v>
      </c>
      <c r="F13" s="167" t="s">
        <v>2</v>
      </c>
      <c r="G13" s="136" t="s">
        <v>127</v>
      </c>
      <c r="H13" s="323"/>
      <c r="I13" s="323"/>
      <c r="J13" s="287">
        <v>1000000</v>
      </c>
      <c r="K13" s="168"/>
      <c r="L13" s="371"/>
      <c r="M13" s="168"/>
      <c r="N13" s="168"/>
      <c r="O13" s="167" t="s">
        <v>150</v>
      </c>
      <c r="P13" s="167">
        <v>1</v>
      </c>
      <c r="Q13" s="167" t="s">
        <v>150</v>
      </c>
      <c r="R13" s="167" t="s">
        <v>150</v>
      </c>
      <c r="S13" s="167" t="s">
        <v>150</v>
      </c>
      <c r="T13" s="167" t="s">
        <v>150</v>
      </c>
      <c r="U13" s="167" t="s">
        <v>150</v>
      </c>
      <c r="V13" s="167" t="s">
        <v>150</v>
      </c>
      <c r="W13" s="167" t="s">
        <v>150</v>
      </c>
      <c r="X13" s="167" t="s">
        <v>150</v>
      </c>
      <c r="Y13" s="380"/>
      <c r="Z13" s="168"/>
    </row>
    <row r="14" spans="2:26" ht="47.25" customHeight="1">
      <c r="B14" s="167">
        <v>6</v>
      </c>
      <c r="C14" s="293" t="s">
        <v>2730</v>
      </c>
      <c r="D14" s="293" t="s">
        <v>340</v>
      </c>
      <c r="E14" s="167" t="s">
        <v>45</v>
      </c>
      <c r="F14" s="167" t="s">
        <v>2</v>
      </c>
      <c r="G14" s="136" t="s">
        <v>127</v>
      </c>
      <c r="H14" s="323"/>
      <c r="I14" s="323"/>
      <c r="J14" s="286">
        <v>1000000</v>
      </c>
      <c r="K14" s="168"/>
      <c r="L14" s="371"/>
      <c r="M14" s="168"/>
      <c r="N14" s="168"/>
      <c r="O14" s="167">
        <v>1</v>
      </c>
      <c r="P14" s="167" t="s">
        <v>150</v>
      </c>
      <c r="Q14" s="167" t="s">
        <v>150</v>
      </c>
      <c r="R14" s="167" t="s">
        <v>150</v>
      </c>
      <c r="S14" s="167" t="s">
        <v>150</v>
      </c>
      <c r="T14" s="167" t="s">
        <v>150</v>
      </c>
      <c r="U14" s="167" t="s">
        <v>150</v>
      </c>
      <c r="V14" s="167" t="s">
        <v>150</v>
      </c>
      <c r="W14" s="167" t="s">
        <v>150</v>
      </c>
      <c r="X14" s="167" t="s">
        <v>150</v>
      </c>
      <c r="Y14" s="380"/>
      <c r="Z14" s="168"/>
    </row>
    <row r="15" spans="2:26" ht="47.25" customHeight="1">
      <c r="B15" s="167">
        <v>7</v>
      </c>
      <c r="C15" s="293" t="s">
        <v>2731</v>
      </c>
      <c r="D15" s="293" t="s">
        <v>495</v>
      </c>
      <c r="E15" s="167" t="s">
        <v>45</v>
      </c>
      <c r="F15" s="167" t="s">
        <v>2</v>
      </c>
      <c r="G15" s="136" t="s">
        <v>127</v>
      </c>
      <c r="H15" s="323"/>
      <c r="I15" s="323"/>
      <c r="J15" s="286">
        <v>1000000</v>
      </c>
      <c r="K15" s="168"/>
      <c r="L15" s="371" t="s">
        <v>3103</v>
      </c>
      <c r="M15" s="168"/>
      <c r="N15" s="168"/>
      <c r="O15" s="167" t="s">
        <v>150</v>
      </c>
      <c r="P15" s="167" t="s">
        <v>150</v>
      </c>
      <c r="Q15" s="167" t="s">
        <v>150</v>
      </c>
      <c r="R15" s="167">
        <v>1</v>
      </c>
      <c r="S15" s="167" t="s">
        <v>150</v>
      </c>
      <c r="T15" s="167" t="s">
        <v>150</v>
      </c>
      <c r="U15" s="167" t="s">
        <v>150</v>
      </c>
      <c r="V15" s="167" t="s">
        <v>150</v>
      </c>
      <c r="W15" s="167" t="s">
        <v>150</v>
      </c>
      <c r="X15" s="167" t="s">
        <v>150</v>
      </c>
      <c r="Y15" s="380">
        <v>160</v>
      </c>
      <c r="Z15" s="168"/>
    </row>
    <row r="16" spans="2:26" ht="47.25" customHeight="1">
      <c r="B16" s="167">
        <v>8</v>
      </c>
      <c r="C16" s="293" t="s">
        <v>2732</v>
      </c>
      <c r="D16" s="293" t="s">
        <v>2753</v>
      </c>
      <c r="E16" s="167" t="s">
        <v>45</v>
      </c>
      <c r="F16" s="167" t="s">
        <v>2</v>
      </c>
      <c r="G16" s="136" t="s">
        <v>127</v>
      </c>
      <c r="H16" s="323"/>
      <c r="I16" s="323"/>
      <c r="J16" s="286">
        <v>1000000</v>
      </c>
      <c r="K16" s="168"/>
      <c r="L16" s="371" t="s">
        <v>3104</v>
      </c>
      <c r="M16" s="168"/>
      <c r="N16" s="168"/>
      <c r="O16" s="167" t="s">
        <v>150</v>
      </c>
      <c r="P16" s="167" t="s">
        <v>150</v>
      </c>
      <c r="Q16" s="167" t="s">
        <v>150</v>
      </c>
      <c r="R16" s="167">
        <v>1</v>
      </c>
      <c r="S16" s="167" t="s">
        <v>150</v>
      </c>
      <c r="T16" s="167" t="s">
        <v>150</v>
      </c>
      <c r="U16" s="167" t="s">
        <v>150</v>
      </c>
      <c r="V16" s="167" t="s">
        <v>150</v>
      </c>
      <c r="W16" s="167" t="s">
        <v>150</v>
      </c>
      <c r="X16" s="167" t="s">
        <v>150</v>
      </c>
      <c r="Y16" s="380">
        <v>35</v>
      </c>
      <c r="Z16" s="168"/>
    </row>
    <row r="17" spans="2:26" ht="47.25" customHeight="1">
      <c r="B17" s="167">
        <v>9</v>
      </c>
      <c r="C17" s="293" t="s">
        <v>2733</v>
      </c>
      <c r="D17" s="293" t="s">
        <v>2753</v>
      </c>
      <c r="E17" s="167" t="s">
        <v>45</v>
      </c>
      <c r="F17" s="167" t="s">
        <v>2</v>
      </c>
      <c r="G17" s="136" t="s">
        <v>127</v>
      </c>
      <c r="H17" s="323"/>
      <c r="I17" s="323"/>
      <c r="J17" s="286">
        <v>1000000</v>
      </c>
      <c r="K17" s="168"/>
      <c r="L17" s="371"/>
      <c r="M17" s="168"/>
      <c r="N17" s="168"/>
      <c r="O17" s="167" t="s">
        <v>150</v>
      </c>
      <c r="P17" s="167">
        <v>1</v>
      </c>
      <c r="Q17" s="167" t="s">
        <v>150</v>
      </c>
      <c r="R17" s="167" t="s">
        <v>150</v>
      </c>
      <c r="S17" s="167" t="s">
        <v>150</v>
      </c>
      <c r="T17" s="167" t="s">
        <v>150</v>
      </c>
      <c r="U17" s="167" t="s">
        <v>150</v>
      </c>
      <c r="V17" s="167" t="s">
        <v>150</v>
      </c>
      <c r="W17" s="167" t="s">
        <v>150</v>
      </c>
      <c r="X17" s="167" t="s">
        <v>150</v>
      </c>
      <c r="Y17" s="380"/>
      <c r="Z17" s="168"/>
    </row>
    <row r="18" spans="2:26" ht="47.25" customHeight="1">
      <c r="B18" s="167">
        <v>10</v>
      </c>
      <c r="C18" s="293" t="s">
        <v>2734</v>
      </c>
      <c r="D18" s="293" t="s">
        <v>2754</v>
      </c>
      <c r="E18" s="167" t="s">
        <v>45</v>
      </c>
      <c r="F18" s="167" t="s">
        <v>2</v>
      </c>
      <c r="G18" s="136" t="s">
        <v>127</v>
      </c>
      <c r="H18" s="323"/>
      <c r="I18" s="323"/>
      <c r="J18" s="286">
        <v>1000000</v>
      </c>
      <c r="K18" s="168"/>
      <c r="L18" s="371"/>
      <c r="M18" s="168"/>
      <c r="N18" s="168"/>
      <c r="O18" s="167">
        <v>1</v>
      </c>
      <c r="P18" s="167" t="s">
        <v>150</v>
      </c>
      <c r="Q18" s="167" t="s">
        <v>150</v>
      </c>
      <c r="R18" s="167" t="s">
        <v>150</v>
      </c>
      <c r="S18" s="167" t="s">
        <v>150</v>
      </c>
      <c r="T18" s="167" t="s">
        <v>150</v>
      </c>
      <c r="U18" s="167" t="s">
        <v>150</v>
      </c>
      <c r="V18" s="167" t="s">
        <v>150</v>
      </c>
      <c r="W18" s="167" t="s">
        <v>150</v>
      </c>
      <c r="X18" s="167" t="s">
        <v>150</v>
      </c>
      <c r="Y18" s="380"/>
      <c r="Z18" s="168"/>
    </row>
    <row r="19" spans="2:26" ht="47.25" customHeight="1">
      <c r="B19" s="167">
        <v>11</v>
      </c>
      <c r="C19" s="293" t="s">
        <v>2735</v>
      </c>
      <c r="D19" s="293" t="s">
        <v>2754</v>
      </c>
      <c r="E19" s="167" t="s">
        <v>45</v>
      </c>
      <c r="F19" s="167" t="s">
        <v>2</v>
      </c>
      <c r="G19" s="136" t="s">
        <v>127</v>
      </c>
      <c r="H19" s="323"/>
      <c r="I19" s="323"/>
      <c r="J19" s="287">
        <v>1000000</v>
      </c>
      <c r="K19" s="168"/>
      <c r="L19" s="371"/>
      <c r="M19" s="168"/>
      <c r="N19" s="168"/>
      <c r="O19" s="167">
        <v>1</v>
      </c>
      <c r="P19" s="167" t="s">
        <v>150</v>
      </c>
      <c r="Q19" s="167" t="s">
        <v>150</v>
      </c>
      <c r="R19" s="167" t="s">
        <v>150</v>
      </c>
      <c r="S19" s="167" t="s">
        <v>150</v>
      </c>
      <c r="T19" s="167" t="s">
        <v>150</v>
      </c>
      <c r="U19" s="167" t="s">
        <v>150</v>
      </c>
      <c r="V19" s="167" t="s">
        <v>150</v>
      </c>
      <c r="W19" s="167" t="s">
        <v>150</v>
      </c>
      <c r="X19" s="167" t="s">
        <v>150</v>
      </c>
      <c r="Y19" s="380"/>
      <c r="Z19" s="168"/>
    </row>
    <row r="20" spans="2:26" ht="47.25" customHeight="1">
      <c r="B20" s="167">
        <v>12</v>
      </c>
      <c r="C20" s="293" t="s">
        <v>2736</v>
      </c>
      <c r="D20" s="293" t="s">
        <v>2755</v>
      </c>
      <c r="E20" s="167" t="s">
        <v>45</v>
      </c>
      <c r="F20" s="167" t="s">
        <v>2</v>
      </c>
      <c r="G20" s="136" t="s">
        <v>127</v>
      </c>
      <c r="H20" s="323"/>
      <c r="I20" s="323"/>
      <c r="J20" s="287">
        <v>1000000</v>
      </c>
      <c r="K20" s="168"/>
      <c r="L20" s="371"/>
      <c r="M20" s="168"/>
      <c r="N20" s="168"/>
      <c r="O20" s="167" t="s">
        <v>150</v>
      </c>
      <c r="P20" s="167">
        <v>1</v>
      </c>
      <c r="Q20" s="167" t="s">
        <v>150</v>
      </c>
      <c r="R20" s="167" t="s">
        <v>150</v>
      </c>
      <c r="S20" s="167" t="s">
        <v>150</v>
      </c>
      <c r="T20" s="167" t="s">
        <v>150</v>
      </c>
      <c r="U20" s="167" t="s">
        <v>150</v>
      </c>
      <c r="V20" s="167" t="s">
        <v>150</v>
      </c>
      <c r="W20" s="167" t="s">
        <v>150</v>
      </c>
      <c r="X20" s="167" t="s">
        <v>150</v>
      </c>
      <c r="Y20" s="380"/>
      <c r="Z20" s="168"/>
    </row>
    <row r="21" spans="2:26" ht="47.25" customHeight="1">
      <c r="B21" s="167">
        <v>13</v>
      </c>
      <c r="C21" s="293" t="s">
        <v>2737</v>
      </c>
      <c r="D21" s="293" t="s">
        <v>2756</v>
      </c>
      <c r="E21" s="167" t="s">
        <v>45</v>
      </c>
      <c r="F21" s="167" t="s">
        <v>2</v>
      </c>
      <c r="G21" s="136" t="s">
        <v>127</v>
      </c>
      <c r="H21" s="323"/>
      <c r="I21" s="323"/>
      <c r="J21" s="287">
        <v>1000000</v>
      </c>
      <c r="K21" s="168"/>
      <c r="L21" s="371"/>
      <c r="M21" s="168"/>
      <c r="N21" s="168"/>
      <c r="O21" s="167">
        <v>1</v>
      </c>
      <c r="P21" s="167" t="s">
        <v>150</v>
      </c>
      <c r="Q21" s="167" t="s">
        <v>150</v>
      </c>
      <c r="R21" s="167" t="s">
        <v>150</v>
      </c>
      <c r="S21" s="167" t="s">
        <v>150</v>
      </c>
      <c r="T21" s="167" t="s">
        <v>150</v>
      </c>
      <c r="U21" s="167" t="s">
        <v>150</v>
      </c>
      <c r="V21" s="167" t="s">
        <v>150</v>
      </c>
      <c r="W21" s="167" t="s">
        <v>150</v>
      </c>
      <c r="X21" s="167" t="s">
        <v>150</v>
      </c>
      <c r="Y21" s="380"/>
      <c r="Z21" s="168"/>
    </row>
    <row r="22" spans="2:26" ht="47.25" customHeight="1">
      <c r="B22" s="167">
        <v>14</v>
      </c>
      <c r="C22" s="293" t="s">
        <v>2738</v>
      </c>
      <c r="D22" s="293" t="s">
        <v>2757</v>
      </c>
      <c r="E22" s="167" t="s">
        <v>45</v>
      </c>
      <c r="F22" s="167" t="s">
        <v>2</v>
      </c>
      <c r="G22" s="136" t="s">
        <v>127</v>
      </c>
      <c r="H22" s="323"/>
      <c r="I22" s="323"/>
      <c r="J22" s="287">
        <v>1000000</v>
      </c>
      <c r="K22" s="168"/>
      <c r="L22" s="371"/>
      <c r="M22" s="168"/>
      <c r="N22" s="168"/>
      <c r="O22" s="167">
        <v>1</v>
      </c>
      <c r="P22" s="167" t="s">
        <v>150</v>
      </c>
      <c r="Q22" s="167" t="s">
        <v>150</v>
      </c>
      <c r="R22" s="167" t="s">
        <v>150</v>
      </c>
      <c r="S22" s="167" t="s">
        <v>150</v>
      </c>
      <c r="T22" s="167" t="s">
        <v>150</v>
      </c>
      <c r="U22" s="167" t="s">
        <v>150</v>
      </c>
      <c r="V22" s="167" t="s">
        <v>150</v>
      </c>
      <c r="W22" s="167" t="s">
        <v>150</v>
      </c>
      <c r="X22" s="167" t="s">
        <v>150</v>
      </c>
      <c r="Y22" s="380"/>
      <c r="Z22" s="168"/>
    </row>
    <row r="23" spans="2:26" ht="47.25" customHeight="1">
      <c r="B23" s="167">
        <v>15</v>
      </c>
      <c r="C23" s="293" t="s">
        <v>2739</v>
      </c>
      <c r="D23" s="293" t="s">
        <v>2758</v>
      </c>
      <c r="E23" s="167" t="s">
        <v>45</v>
      </c>
      <c r="F23" s="167" t="s">
        <v>2</v>
      </c>
      <c r="G23" s="136" t="s">
        <v>127</v>
      </c>
      <c r="H23" s="323"/>
      <c r="I23" s="323"/>
      <c r="J23" s="287">
        <v>1000000</v>
      </c>
      <c r="K23" s="168"/>
      <c r="L23" s="371"/>
      <c r="M23" s="168"/>
      <c r="N23" s="168"/>
      <c r="O23" s="167">
        <v>1</v>
      </c>
      <c r="P23" s="167" t="s">
        <v>150</v>
      </c>
      <c r="Q23" s="167" t="s">
        <v>150</v>
      </c>
      <c r="R23" s="167" t="s">
        <v>150</v>
      </c>
      <c r="S23" s="167" t="s">
        <v>150</v>
      </c>
      <c r="T23" s="167" t="s">
        <v>150</v>
      </c>
      <c r="U23" s="167" t="s">
        <v>150</v>
      </c>
      <c r="V23" s="167" t="s">
        <v>150</v>
      </c>
      <c r="W23" s="167" t="s">
        <v>150</v>
      </c>
      <c r="X23" s="167" t="s">
        <v>150</v>
      </c>
      <c r="Y23" s="380"/>
      <c r="Z23" s="168"/>
    </row>
    <row r="24" spans="2:26" ht="47.25" customHeight="1">
      <c r="B24" s="167">
        <v>16</v>
      </c>
      <c r="C24" s="293" t="s">
        <v>2740</v>
      </c>
      <c r="D24" s="293" t="s">
        <v>2759</v>
      </c>
      <c r="E24" s="167" t="s">
        <v>45</v>
      </c>
      <c r="F24" s="167" t="s">
        <v>2</v>
      </c>
      <c r="G24" s="136" t="s">
        <v>127</v>
      </c>
      <c r="H24" s="323"/>
      <c r="I24" s="323"/>
      <c r="J24" s="287">
        <v>1000000</v>
      </c>
      <c r="K24" s="168"/>
      <c r="L24" s="371" t="s">
        <v>3105</v>
      </c>
      <c r="M24" s="168"/>
      <c r="N24" s="168"/>
      <c r="O24" s="167" t="s">
        <v>150</v>
      </c>
      <c r="P24" s="167" t="s">
        <v>150</v>
      </c>
      <c r="Q24" s="167" t="s">
        <v>150</v>
      </c>
      <c r="R24" s="167">
        <v>1</v>
      </c>
      <c r="S24" s="167" t="s">
        <v>150</v>
      </c>
      <c r="T24" s="167" t="s">
        <v>150</v>
      </c>
      <c r="U24" s="167" t="s">
        <v>150</v>
      </c>
      <c r="V24" s="167" t="s">
        <v>150</v>
      </c>
      <c r="W24" s="167" t="s">
        <v>150</v>
      </c>
      <c r="X24" s="167" t="s">
        <v>150</v>
      </c>
      <c r="Y24" s="380">
        <v>20</v>
      </c>
      <c r="Z24" s="168"/>
    </row>
    <row r="25" spans="2:26" ht="47.25" customHeight="1">
      <c r="B25" s="167">
        <v>17</v>
      </c>
      <c r="C25" s="293" t="s">
        <v>2741</v>
      </c>
      <c r="D25" s="293" t="s">
        <v>2760</v>
      </c>
      <c r="E25" s="167" t="s">
        <v>45</v>
      </c>
      <c r="F25" s="167" t="s">
        <v>2</v>
      </c>
      <c r="G25" s="136" t="s">
        <v>127</v>
      </c>
      <c r="H25" s="323"/>
      <c r="I25" s="323"/>
      <c r="J25" s="287">
        <v>1000000</v>
      </c>
      <c r="K25" s="168"/>
      <c r="L25" s="371"/>
      <c r="M25" s="168"/>
      <c r="N25" s="168"/>
      <c r="O25" s="167" t="s">
        <v>150</v>
      </c>
      <c r="P25" s="167">
        <v>1</v>
      </c>
      <c r="Q25" s="167" t="s">
        <v>150</v>
      </c>
      <c r="R25" s="167" t="s">
        <v>150</v>
      </c>
      <c r="S25" s="167" t="s">
        <v>150</v>
      </c>
      <c r="T25" s="167" t="s">
        <v>150</v>
      </c>
      <c r="U25" s="167" t="s">
        <v>150</v>
      </c>
      <c r="V25" s="167" t="s">
        <v>150</v>
      </c>
      <c r="W25" s="167" t="s">
        <v>150</v>
      </c>
      <c r="X25" s="167" t="s">
        <v>150</v>
      </c>
      <c r="Y25" s="380"/>
      <c r="Z25" s="168"/>
    </row>
    <row r="26" spans="2:26" ht="47.25" customHeight="1">
      <c r="B26" s="167">
        <v>18</v>
      </c>
      <c r="C26" s="293" t="s">
        <v>2742</v>
      </c>
      <c r="D26" s="293" t="s">
        <v>2761</v>
      </c>
      <c r="E26" s="167" t="s">
        <v>45</v>
      </c>
      <c r="F26" s="167" t="s">
        <v>2</v>
      </c>
      <c r="G26" s="136" t="s">
        <v>127</v>
      </c>
      <c r="H26" s="323"/>
      <c r="I26" s="323"/>
      <c r="J26" s="287">
        <v>1000000</v>
      </c>
      <c r="K26" s="168"/>
      <c r="L26" s="371"/>
      <c r="M26" s="168"/>
      <c r="N26" s="168"/>
      <c r="O26" s="167">
        <v>1</v>
      </c>
      <c r="P26" s="167" t="s">
        <v>150</v>
      </c>
      <c r="Q26" s="167" t="s">
        <v>150</v>
      </c>
      <c r="R26" s="167" t="s">
        <v>150</v>
      </c>
      <c r="S26" s="167" t="s">
        <v>150</v>
      </c>
      <c r="T26" s="167" t="s">
        <v>150</v>
      </c>
      <c r="U26" s="167" t="s">
        <v>150</v>
      </c>
      <c r="V26" s="167" t="s">
        <v>150</v>
      </c>
      <c r="W26" s="167" t="s">
        <v>150</v>
      </c>
      <c r="X26" s="167" t="s">
        <v>150</v>
      </c>
      <c r="Y26" s="380"/>
      <c r="Z26" s="168"/>
    </row>
    <row r="27" spans="2:26" ht="47.25" customHeight="1">
      <c r="B27" s="167">
        <v>19</v>
      </c>
      <c r="C27" s="293" t="s">
        <v>2743</v>
      </c>
      <c r="D27" s="293" t="s">
        <v>2762</v>
      </c>
      <c r="E27" s="167" t="s">
        <v>45</v>
      </c>
      <c r="F27" s="167" t="s">
        <v>2</v>
      </c>
      <c r="G27" s="136" t="s">
        <v>127</v>
      </c>
      <c r="H27" s="323"/>
      <c r="I27" s="323"/>
      <c r="J27" s="287">
        <v>1000000</v>
      </c>
      <c r="K27" s="168"/>
      <c r="L27" s="371" t="s">
        <v>3106</v>
      </c>
      <c r="M27" s="168"/>
      <c r="N27" s="168"/>
      <c r="O27" s="167" t="s">
        <v>150</v>
      </c>
      <c r="P27" s="167" t="s">
        <v>150</v>
      </c>
      <c r="Q27" s="167" t="s">
        <v>150</v>
      </c>
      <c r="R27" s="167">
        <v>1</v>
      </c>
      <c r="S27" s="167" t="s">
        <v>150</v>
      </c>
      <c r="T27" s="167" t="s">
        <v>150</v>
      </c>
      <c r="U27" s="167" t="s">
        <v>150</v>
      </c>
      <c r="V27" s="167" t="s">
        <v>150</v>
      </c>
      <c r="W27" s="167" t="s">
        <v>150</v>
      </c>
      <c r="X27" s="167" t="s">
        <v>150</v>
      </c>
      <c r="Y27" s="380">
        <v>60</v>
      </c>
      <c r="Z27" s="168"/>
    </row>
    <row r="28" spans="2:26" ht="47.25" customHeight="1">
      <c r="B28" s="167">
        <v>20</v>
      </c>
      <c r="C28" s="293" t="s">
        <v>2744</v>
      </c>
      <c r="D28" s="293" t="s">
        <v>2763</v>
      </c>
      <c r="E28" s="167" t="s">
        <v>45</v>
      </c>
      <c r="F28" s="167" t="s">
        <v>2</v>
      </c>
      <c r="G28" s="136" t="s">
        <v>127</v>
      </c>
      <c r="H28" s="323"/>
      <c r="I28" s="323"/>
      <c r="J28" s="287">
        <v>1000000</v>
      </c>
      <c r="K28" s="168"/>
      <c r="L28" s="371"/>
      <c r="M28" s="168"/>
      <c r="N28" s="168"/>
      <c r="O28" s="167" t="s">
        <v>150</v>
      </c>
      <c r="P28" s="167">
        <v>1</v>
      </c>
      <c r="Q28" s="167" t="s">
        <v>150</v>
      </c>
      <c r="R28" s="167" t="s">
        <v>150</v>
      </c>
      <c r="S28" s="167" t="s">
        <v>150</v>
      </c>
      <c r="T28" s="167" t="s">
        <v>150</v>
      </c>
      <c r="U28" s="167" t="s">
        <v>150</v>
      </c>
      <c r="V28" s="167" t="s">
        <v>150</v>
      </c>
      <c r="W28" s="167" t="s">
        <v>150</v>
      </c>
      <c r="X28" s="167" t="s">
        <v>150</v>
      </c>
      <c r="Y28" s="380"/>
      <c r="Z28" s="168"/>
    </row>
    <row r="29" spans="2:26" ht="47.25" customHeight="1">
      <c r="B29" s="167">
        <v>21</v>
      </c>
      <c r="C29" s="293" t="s">
        <v>2745</v>
      </c>
      <c r="D29" s="293" t="s">
        <v>2764</v>
      </c>
      <c r="E29" s="167" t="s">
        <v>45</v>
      </c>
      <c r="F29" s="167" t="s">
        <v>2</v>
      </c>
      <c r="G29" s="136" t="s">
        <v>127</v>
      </c>
      <c r="H29" s="323"/>
      <c r="I29" s="323"/>
      <c r="J29" s="287">
        <v>1000000</v>
      </c>
      <c r="K29" s="168"/>
      <c r="L29" s="371"/>
      <c r="M29" s="168"/>
      <c r="N29" s="168"/>
      <c r="O29" s="167">
        <v>1</v>
      </c>
      <c r="P29" s="167" t="s">
        <v>150</v>
      </c>
      <c r="Q29" s="167" t="s">
        <v>150</v>
      </c>
      <c r="R29" s="167" t="s">
        <v>150</v>
      </c>
      <c r="S29" s="167" t="s">
        <v>150</v>
      </c>
      <c r="T29" s="167" t="s">
        <v>150</v>
      </c>
      <c r="U29" s="167" t="s">
        <v>150</v>
      </c>
      <c r="V29" s="167" t="s">
        <v>150</v>
      </c>
      <c r="W29" s="167" t="s">
        <v>150</v>
      </c>
      <c r="X29" s="167" t="s">
        <v>150</v>
      </c>
      <c r="Y29" s="380"/>
      <c r="Z29" s="168"/>
    </row>
    <row r="30" spans="2:26" ht="47.25" customHeight="1">
      <c r="B30" s="167">
        <v>22</v>
      </c>
      <c r="C30" s="293" t="s">
        <v>2746</v>
      </c>
      <c r="D30" s="293" t="s">
        <v>340</v>
      </c>
      <c r="E30" s="167" t="s">
        <v>45</v>
      </c>
      <c r="F30" s="167" t="s">
        <v>2</v>
      </c>
      <c r="G30" s="136" t="s">
        <v>127</v>
      </c>
      <c r="H30" s="323"/>
      <c r="I30" s="323"/>
      <c r="J30" s="287">
        <v>1000000</v>
      </c>
      <c r="K30" s="168"/>
      <c r="L30" s="371"/>
      <c r="M30" s="168"/>
      <c r="N30" s="168"/>
      <c r="O30" s="167" t="s">
        <v>150</v>
      </c>
      <c r="P30" s="167">
        <v>1</v>
      </c>
      <c r="Q30" s="167" t="s">
        <v>150</v>
      </c>
      <c r="R30" s="167" t="s">
        <v>150</v>
      </c>
      <c r="S30" s="167" t="s">
        <v>150</v>
      </c>
      <c r="T30" s="167" t="s">
        <v>150</v>
      </c>
      <c r="U30" s="167" t="s">
        <v>150</v>
      </c>
      <c r="V30" s="167" t="s">
        <v>150</v>
      </c>
      <c r="W30" s="167" t="s">
        <v>150</v>
      </c>
      <c r="X30" s="167" t="s">
        <v>150</v>
      </c>
      <c r="Y30" s="380"/>
      <c r="Z30" s="168"/>
    </row>
    <row r="31" spans="2:26" ht="47.25" customHeight="1">
      <c r="B31" s="167">
        <v>23</v>
      </c>
      <c r="C31" s="293" t="s">
        <v>2747</v>
      </c>
      <c r="D31" s="293" t="s">
        <v>2765</v>
      </c>
      <c r="E31" s="167" t="s">
        <v>45</v>
      </c>
      <c r="F31" s="167" t="s">
        <v>2</v>
      </c>
      <c r="G31" s="136" t="s">
        <v>127</v>
      </c>
      <c r="H31" s="323"/>
      <c r="I31" s="323"/>
      <c r="J31" s="287">
        <v>1000000</v>
      </c>
      <c r="K31" s="168"/>
      <c r="L31" s="371"/>
      <c r="M31" s="168"/>
      <c r="N31" s="168"/>
      <c r="O31" s="167">
        <v>1</v>
      </c>
      <c r="P31" s="167" t="s">
        <v>150</v>
      </c>
      <c r="Q31" s="167" t="s">
        <v>150</v>
      </c>
      <c r="R31" s="167" t="s">
        <v>150</v>
      </c>
      <c r="S31" s="167" t="s">
        <v>150</v>
      </c>
      <c r="T31" s="167" t="s">
        <v>150</v>
      </c>
      <c r="U31" s="167" t="s">
        <v>150</v>
      </c>
      <c r="V31" s="167" t="s">
        <v>150</v>
      </c>
      <c r="W31" s="167" t="s">
        <v>150</v>
      </c>
      <c r="X31" s="167" t="s">
        <v>150</v>
      </c>
      <c r="Y31" s="380"/>
      <c r="Z31" s="168"/>
    </row>
    <row r="32" spans="2:26" ht="47.25" customHeight="1">
      <c r="B32" s="167">
        <v>24</v>
      </c>
      <c r="C32" s="293" t="s">
        <v>2748</v>
      </c>
      <c r="D32" s="293" t="s">
        <v>2755</v>
      </c>
      <c r="E32" s="167" t="s">
        <v>45</v>
      </c>
      <c r="F32" s="167" t="s">
        <v>2</v>
      </c>
      <c r="G32" s="136" t="s">
        <v>127</v>
      </c>
      <c r="H32" s="323"/>
      <c r="I32" s="323"/>
      <c r="J32" s="287">
        <v>1000000</v>
      </c>
      <c r="K32" s="168"/>
      <c r="L32" s="371"/>
      <c r="M32" s="168"/>
      <c r="N32" s="168"/>
      <c r="O32" s="167" t="s">
        <v>150</v>
      </c>
      <c r="P32" s="167">
        <v>1</v>
      </c>
      <c r="Q32" s="167" t="s">
        <v>150</v>
      </c>
      <c r="R32" s="167" t="s">
        <v>150</v>
      </c>
      <c r="S32" s="167" t="s">
        <v>150</v>
      </c>
      <c r="T32" s="167" t="s">
        <v>150</v>
      </c>
      <c r="U32" s="167" t="s">
        <v>150</v>
      </c>
      <c r="V32" s="167" t="s">
        <v>150</v>
      </c>
      <c r="W32" s="167" t="s">
        <v>150</v>
      </c>
      <c r="X32" s="167" t="s">
        <v>150</v>
      </c>
      <c r="Y32" s="380"/>
      <c r="Z32" s="168"/>
    </row>
    <row r="33" spans="2:26" ht="47.25" customHeight="1">
      <c r="B33" s="167">
        <v>25</v>
      </c>
      <c r="C33" s="293" t="s">
        <v>2749</v>
      </c>
      <c r="D33" s="293" t="s">
        <v>2766</v>
      </c>
      <c r="E33" s="167" t="s">
        <v>45</v>
      </c>
      <c r="F33" s="167" t="s">
        <v>2</v>
      </c>
      <c r="G33" s="136" t="s">
        <v>127</v>
      </c>
      <c r="H33" s="323"/>
      <c r="I33" s="323"/>
      <c r="J33" s="287">
        <v>1000000</v>
      </c>
      <c r="K33" s="168"/>
      <c r="L33" s="371"/>
      <c r="M33" s="168"/>
      <c r="N33" s="168"/>
      <c r="O33" s="167">
        <v>1</v>
      </c>
      <c r="P33" s="167" t="s">
        <v>150</v>
      </c>
      <c r="Q33" s="167" t="s">
        <v>150</v>
      </c>
      <c r="R33" s="167" t="s">
        <v>150</v>
      </c>
      <c r="S33" s="167" t="s">
        <v>150</v>
      </c>
      <c r="T33" s="167" t="s">
        <v>150</v>
      </c>
      <c r="U33" s="167" t="s">
        <v>150</v>
      </c>
      <c r="V33" s="167" t="s">
        <v>150</v>
      </c>
      <c r="W33" s="167" t="s">
        <v>150</v>
      </c>
      <c r="X33" s="167" t="s">
        <v>150</v>
      </c>
      <c r="Y33" s="380"/>
      <c r="Z33" s="168"/>
    </row>
    <row r="34" spans="2:26" ht="47.25" customHeight="1">
      <c r="B34" s="167">
        <v>26</v>
      </c>
      <c r="C34" s="294" t="s">
        <v>2750</v>
      </c>
      <c r="D34" s="294" t="s">
        <v>2760</v>
      </c>
      <c r="E34" s="167" t="s">
        <v>45</v>
      </c>
      <c r="F34" s="167" t="s">
        <v>2</v>
      </c>
      <c r="G34" s="136" t="s">
        <v>127</v>
      </c>
      <c r="H34" s="323"/>
      <c r="I34" s="323"/>
      <c r="J34" s="287">
        <v>1000000</v>
      </c>
      <c r="K34" s="168"/>
      <c r="L34" s="371" t="s">
        <v>3107</v>
      </c>
      <c r="M34" s="168"/>
      <c r="N34" s="168"/>
      <c r="O34" s="167" t="s">
        <v>150</v>
      </c>
      <c r="P34" s="167" t="s">
        <v>150</v>
      </c>
      <c r="Q34" s="167" t="s">
        <v>150</v>
      </c>
      <c r="R34" s="167">
        <v>1</v>
      </c>
      <c r="S34" s="167" t="s">
        <v>150</v>
      </c>
      <c r="T34" s="167" t="s">
        <v>150</v>
      </c>
      <c r="U34" s="167" t="s">
        <v>150</v>
      </c>
      <c r="V34" s="167" t="s">
        <v>150</v>
      </c>
      <c r="W34" s="167" t="s">
        <v>150</v>
      </c>
      <c r="X34" s="167" t="s">
        <v>150</v>
      </c>
      <c r="Y34" s="380"/>
      <c r="Z34" s="168">
        <v>46</v>
      </c>
    </row>
    <row r="35" spans="2:26" ht="47.25" customHeight="1">
      <c r="B35" s="167">
        <v>27</v>
      </c>
      <c r="C35" s="299" t="s">
        <v>2767</v>
      </c>
      <c r="D35" s="293" t="s">
        <v>2763</v>
      </c>
      <c r="E35" s="167" t="s">
        <v>15</v>
      </c>
      <c r="F35" s="167" t="s">
        <v>2</v>
      </c>
      <c r="G35" s="136" t="s">
        <v>127</v>
      </c>
      <c r="H35" s="323"/>
      <c r="I35" s="323"/>
      <c r="J35" s="287">
        <v>1000000</v>
      </c>
      <c r="K35" s="168"/>
      <c r="L35" s="371"/>
      <c r="M35" s="168"/>
      <c r="N35" s="168"/>
      <c r="O35" s="167">
        <v>1</v>
      </c>
      <c r="P35" s="167" t="s">
        <v>150</v>
      </c>
      <c r="Q35" s="167" t="s">
        <v>150</v>
      </c>
      <c r="R35" s="167" t="s">
        <v>150</v>
      </c>
      <c r="S35" s="167" t="s">
        <v>150</v>
      </c>
      <c r="T35" s="167" t="s">
        <v>150</v>
      </c>
      <c r="U35" s="167" t="s">
        <v>150</v>
      </c>
      <c r="V35" s="167" t="s">
        <v>150</v>
      </c>
      <c r="W35" s="167" t="s">
        <v>150</v>
      </c>
      <c r="X35" s="167" t="s">
        <v>150</v>
      </c>
      <c r="Y35" s="380"/>
      <c r="Z35" s="168"/>
    </row>
    <row r="36" spans="2:26" ht="47.25" customHeight="1">
      <c r="B36" s="167">
        <v>28</v>
      </c>
      <c r="C36" s="293" t="s">
        <v>2768</v>
      </c>
      <c r="D36" s="293" t="s">
        <v>2773</v>
      </c>
      <c r="E36" s="167" t="s">
        <v>15</v>
      </c>
      <c r="F36" s="167" t="s">
        <v>2</v>
      </c>
      <c r="G36" s="136" t="s">
        <v>127</v>
      </c>
      <c r="H36" s="323"/>
      <c r="I36" s="323"/>
      <c r="J36" s="287">
        <v>1000000</v>
      </c>
      <c r="K36" s="168"/>
      <c r="L36" s="371"/>
      <c r="M36" s="168"/>
      <c r="N36" s="168"/>
      <c r="O36" s="167">
        <v>1</v>
      </c>
      <c r="P36" s="167" t="s">
        <v>150</v>
      </c>
      <c r="Q36" s="167" t="s">
        <v>150</v>
      </c>
      <c r="R36" s="167" t="s">
        <v>150</v>
      </c>
      <c r="S36" s="167" t="s">
        <v>150</v>
      </c>
      <c r="T36" s="167" t="s">
        <v>150</v>
      </c>
      <c r="U36" s="167" t="s">
        <v>150</v>
      </c>
      <c r="V36" s="167" t="s">
        <v>150</v>
      </c>
      <c r="W36" s="167" t="s">
        <v>150</v>
      </c>
      <c r="X36" s="167" t="s">
        <v>150</v>
      </c>
      <c r="Y36" s="380"/>
      <c r="Z36" s="168"/>
    </row>
    <row r="37" spans="2:26" ht="47.25" customHeight="1">
      <c r="B37" s="167">
        <v>29</v>
      </c>
      <c r="C37" s="322" t="s">
        <v>2769</v>
      </c>
      <c r="D37" s="293" t="s">
        <v>2757</v>
      </c>
      <c r="E37" s="167" t="s">
        <v>15</v>
      </c>
      <c r="F37" s="167" t="s">
        <v>2</v>
      </c>
      <c r="G37" s="136" t="s">
        <v>127</v>
      </c>
      <c r="H37" s="323"/>
      <c r="I37" s="323"/>
      <c r="J37" s="338">
        <v>1000000</v>
      </c>
      <c r="K37" s="168"/>
      <c r="L37" s="371"/>
      <c r="M37" s="168"/>
      <c r="N37" s="168"/>
      <c r="O37" s="167">
        <v>1</v>
      </c>
      <c r="P37" s="167" t="s">
        <v>150</v>
      </c>
      <c r="Q37" s="167" t="s">
        <v>150</v>
      </c>
      <c r="R37" s="167" t="s">
        <v>150</v>
      </c>
      <c r="S37" s="167" t="s">
        <v>150</v>
      </c>
      <c r="T37" s="167" t="s">
        <v>150</v>
      </c>
      <c r="U37" s="167" t="s">
        <v>150</v>
      </c>
      <c r="V37" s="167" t="s">
        <v>150</v>
      </c>
      <c r="W37" s="167" t="s">
        <v>150</v>
      </c>
      <c r="X37" s="167" t="s">
        <v>150</v>
      </c>
      <c r="Y37" s="380"/>
      <c r="Z37" s="168"/>
    </row>
    <row r="38" spans="2:26" ht="47.25" customHeight="1">
      <c r="B38" s="167">
        <v>30</v>
      </c>
      <c r="C38" s="293" t="s">
        <v>2770</v>
      </c>
      <c r="D38" s="293" t="s">
        <v>2774</v>
      </c>
      <c r="E38" s="167" t="s">
        <v>15</v>
      </c>
      <c r="F38" s="167" t="s">
        <v>2</v>
      </c>
      <c r="G38" s="136" t="s">
        <v>127</v>
      </c>
      <c r="H38" s="323"/>
      <c r="I38" s="323"/>
      <c r="J38" s="287">
        <v>1000000</v>
      </c>
      <c r="K38" s="168"/>
      <c r="L38" s="371"/>
      <c r="M38" s="168"/>
      <c r="N38" s="168"/>
      <c r="O38" s="167">
        <v>1</v>
      </c>
      <c r="P38" s="167" t="s">
        <v>150</v>
      </c>
      <c r="Q38" s="167" t="s">
        <v>150</v>
      </c>
      <c r="R38" s="167" t="s">
        <v>150</v>
      </c>
      <c r="S38" s="167" t="s">
        <v>150</v>
      </c>
      <c r="T38" s="167" t="s">
        <v>150</v>
      </c>
      <c r="U38" s="167" t="s">
        <v>150</v>
      </c>
      <c r="V38" s="167" t="s">
        <v>150</v>
      </c>
      <c r="W38" s="167" t="s">
        <v>150</v>
      </c>
      <c r="X38" s="167" t="s">
        <v>150</v>
      </c>
      <c r="Y38" s="380"/>
      <c r="Z38" s="168"/>
    </row>
    <row r="39" spans="2:26" ht="47.25" customHeight="1">
      <c r="B39" s="167">
        <v>31</v>
      </c>
      <c r="C39" s="322" t="s">
        <v>2771</v>
      </c>
      <c r="D39" s="293" t="s">
        <v>2759</v>
      </c>
      <c r="E39" s="167" t="s">
        <v>15</v>
      </c>
      <c r="F39" s="167" t="s">
        <v>2</v>
      </c>
      <c r="G39" s="136" t="s">
        <v>127</v>
      </c>
      <c r="H39" s="323"/>
      <c r="I39" s="323"/>
      <c r="J39" s="287">
        <v>1000000</v>
      </c>
      <c r="K39" s="168"/>
      <c r="L39" s="371"/>
      <c r="M39" s="168"/>
      <c r="N39" s="168"/>
      <c r="O39" s="167">
        <v>1</v>
      </c>
      <c r="P39" s="167" t="s">
        <v>150</v>
      </c>
      <c r="Q39" s="167" t="s">
        <v>150</v>
      </c>
      <c r="R39" s="167" t="s">
        <v>150</v>
      </c>
      <c r="S39" s="167" t="s">
        <v>150</v>
      </c>
      <c r="T39" s="167" t="s">
        <v>150</v>
      </c>
      <c r="U39" s="167" t="s">
        <v>150</v>
      </c>
      <c r="V39" s="167" t="s">
        <v>150</v>
      </c>
      <c r="W39" s="167" t="s">
        <v>150</v>
      </c>
      <c r="X39" s="167" t="s">
        <v>150</v>
      </c>
      <c r="Y39" s="380"/>
      <c r="Z39" s="168"/>
    </row>
    <row r="40" spans="2:26" ht="47.25" customHeight="1">
      <c r="B40" s="167">
        <v>32</v>
      </c>
      <c r="C40" s="322" t="s">
        <v>2772</v>
      </c>
      <c r="D40" s="322" t="s">
        <v>2760</v>
      </c>
      <c r="E40" s="167" t="s">
        <v>15</v>
      </c>
      <c r="F40" s="167" t="s">
        <v>2</v>
      </c>
      <c r="G40" s="136" t="s">
        <v>127</v>
      </c>
      <c r="H40" s="323"/>
      <c r="I40" s="323"/>
      <c r="J40" s="338">
        <v>1000000</v>
      </c>
      <c r="K40" s="168"/>
      <c r="L40" s="371"/>
      <c r="M40" s="168"/>
      <c r="N40" s="168"/>
      <c r="O40" s="167">
        <v>1</v>
      </c>
      <c r="P40" s="167" t="s">
        <v>150</v>
      </c>
      <c r="Q40" s="167" t="s">
        <v>150</v>
      </c>
      <c r="R40" s="167" t="s">
        <v>150</v>
      </c>
      <c r="S40" s="167" t="s">
        <v>150</v>
      </c>
      <c r="T40" s="167" t="s">
        <v>150</v>
      </c>
      <c r="U40" s="167" t="s">
        <v>150</v>
      </c>
      <c r="V40" s="167" t="s">
        <v>150</v>
      </c>
      <c r="W40" s="167" t="s">
        <v>150</v>
      </c>
      <c r="X40" s="167" t="s">
        <v>150</v>
      </c>
      <c r="Y40" s="380"/>
      <c r="Z40" s="168"/>
    </row>
    <row r="41" spans="2:26" ht="47.25" customHeight="1">
      <c r="B41" s="167">
        <v>33</v>
      </c>
      <c r="C41" s="299" t="s">
        <v>2775</v>
      </c>
      <c r="D41" s="293" t="s">
        <v>2762</v>
      </c>
      <c r="E41" s="167" t="s">
        <v>47</v>
      </c>
      <c r="F41" s="167" t="s">
        <v>2</v>
      </c>
      <c r="G41" s="136" t="s">
        <v>127</v>
      </c>
      <c r="H41" s="323"/>
      <c r="I41" s="323"/>
      <c r="J41" s="287">
        <v>1000000</v>
      </c>
      <c r="K41" s="168"/>
      <c r="L41" s="371" t="s">
        <v>3108</v>
      </c>
      <c r="M41" s="168"/>
      <c r="N41" s="168"/>
      <c r="O41" s="167" t="s">
        <v>150</v>
      </c>
      <c r="P41" s="167" t="s">
        <v>150</v>
      </c>
      <c r="Q41" s="167" t="s">
        <v>150</v>
      </c>
      <c r="R41" s="167">
        <v>1</v>
      </c>
      <c r="S41" s="167" t="s">
        <v>150</v>
      </c>
      <c r="T41" s="167" t="s">
        <v>150</v>
      </c>
      <c r="U41" s="167" t="s">
        <v>150</v>
      </c>
      <c r="V41" s="167" t="s">
        <v>150</v>
      </c>
      <c r="W41" s="167" t="s">
        <v>150</v>
      </c>
      <c r="X41" s="167" t="s">
        <v>150</v>
      </c>
      <c r="Y41" s="380"/>
      <c r="Z41" s="168"/>
    </row>
    <row r="42" spans="2:26" ht="47.25" customHeight="1">
      <c r="B42" s="167">
        <v>34</v>
      </c>
      <c r="C42" s="293" t="s">
        <v>2776</v>
      </c>
      <c r="D42" s="293" t="s">
        <v>2759</v>
      </c>
      <c r="E42" s="167" t="s">
        <v>47</v>
      </c>
      <c r="F42" s="167" t="s">
        <v>2</v>
      </c>
      <c r="G42" s="136" t="s">
        <v>127</v>
      </c>
      <c r="H42" s="323"/>
      <c r="I42" s="323"/>
      <c r="J42" s="287">
        <v>1000000</v>
      </c>
      <c r="K42" s="168"/>
      <c r="L42" s="371"/>
      <c r="M42" s="168"/>
      <c r="N42" s="168"/>
      <c r="O42" s="167">
        <v>1</v>
      </c>
      <c r="P42" s="167" t="s">
        <v>150</v>
      </c>
      <c r="Q42" s="167" t="s">
        <v>150</v>
      </c>
      <c r="R42" s="167" t="s">
        <v>150</v>
      </c>
      <c r="S42" s="167" t="s">
        <v>150</v>
      </c>
      <c r="T42" s="167" t="s">
        <v>150</v>
      </c>
      <c r="U42" s="167" t="s">
        <v>150</v>
      </c>
      <c r="V42" s="167" t="s">
        <v>150</v>
      </c>
      <c r="W42" s="167" t="s">
        <v>150</v>
      </c>
      <c r="X42" s="167" t="s">
        <v>150</v>
      </c>
      <c r="Y42" s="380"/>
      <c r="Z42" s="168"/>
    </row>
    <row r="43" spans="2:26" ht="47.25" customHeight="1">
      <c r="B43" s="167">
        <v>35</v>
      </c>
      <c r="C43" s="165" t="s">
        <v>196</v>
      </c>
      <c r="D43" s="168"/>
      <c r="E43" s="167" t="s">
        <v>45</v>
      </c>
      <c r="F43" s="167" t="s">
        <v>2</v>
      </c>
      <c r="G43" s="169" t="s">
        <v>148</v>
      </c>
      <c r="H43" s="168"/>
      <c r="I43" s="168"/>
      <c r="J43" s="166">
        <v>1000000</v>
      </c>
      <c r="K43" s="168"/>
      <c r="L43" s="371" t="s">
        <v>3108</v>
      </c>
      <c r="M43" s="168"/>
      <c r="N43" s="168"/>
      <c r="O43" s="167" t="s">
        <v>150</v>
      </c>
      <c r="P43" s="167" t="s">
        <v>150</v>
      </c>
      <c r="Q43" s="167" t="s">
        <v>150</v>
      </c>
      <c r="R43" s="167" t="s">
        <v>150</v>
      </c>
      <c r="S43" s="167">
        <v>1</v>
      </c>
      <c r="T43" s="167" t="s">
        <v>150</v>
      </c>
      <c r="U43" s="167" t="s">
        <v>150</v>
      </c>
      <c r="V43" s="167" t="s">
        <v>150</v>
      </c>
      <c r="W43" s="167" t="s">
        <v>150</v>
      </c>
      <c r="X43" s="167" t="s">
        <v>150</v>
      </c>
      <c r="Y43" s="380"/>
      <c r="Z43" s="168"/>
    </row>
    <row r="44" spans="2:26" ht="47.25" customHeight="1">
      <c r="B44" s="167">
        <v>36</v>
      </c>
      <c r="C44" s="165" t="s">
        <v>197</v>
      </c>
      <c r="D44" s="168"/>
      <c r="E44" s="167" t="s">
        <v>45</v>
      </c>
      <c r="F44" s="167" t="s">
        <v>2</v>
      </c>
      <c r="G44" s="169" t="s">
        <v>148</v>
      </c>
      <c r="H44" s="168"/>
      <c r="I44" s="168"/>
      <c r="J44" s="166">
        <v>1000000</v>
      </c>
      <c r="K44" s="168"/>
      <c r="L44" s="371"/>
      <c r="M44" s="168"/>
      <c r="N44" s="168"/>
      <c r="O44" s="167" t="s">
        <v>150</v>
      </c>
      <c r="P44" s="167">
        <v>1</v>
      </c>
      <c r="Q44" s="167" t="s">
        <v>150</v>
      </c>
      <c r="R44" s="167" t="s">
        <v>150</v>
      </c>
      <c r="S44" s="167" t="s">
        <v>150</v>
      </c>
      <c r="T44" s="167" t="s">
        <v>150</v>
      </c>
      <c r="U44" s="167" t="s">
        <v>150</v>
      </c>
      <c r="V44" s="167" t="s">
        <v>150</v>
      </c>
      <c r="W44" s="167" t="s">
        <v>150</v>
      </c>
      <c r="X44" s="167" t="s">
        <v>150</v>
      </c>
      <c r="Y44" s="380"/>
      <c r="Z44" s="168"/>
    </row>
    <row r="45" spans="2:26" ht="47.25" customHeight="1">
      <c r="B45" s="167">
        <v>37</v>
      </c>
      <c r="C45" s="165" t="s">
        <v>198</v>
      </c>
      <c r="D45" s="168"/>
      <c r="E45" s="167" t="s">
        <v>45</v>
      </c>
      <c r="F45" s="167" t="s">
        <v>2</v>
      </c>
      <c r="G45" s="169" t="s">
        <v>148</v>
      </c>
      <c r="H45" s="168"/>
      <c r="I45" s="168"/>
      <c r="J45" s="166">
        <v>1000000</v>
      </c>
      <c r="K45" s="168"/>
      <c r="L45" s="371" t="s">
        <v>3109</v>
      </c>
      <c r="M45" s="168"/>
      <c r="N45" s="168"/>
      <c r="O45" s="167" t="s">
        <v>150</v>
      </c>
      <c r="P45" s="167" t="s">
        <v>150</v>
      </c>
      <c r="Q45" s="167" t="s">
        <v>150</v>
      </c>
      <c r="R45" s="167" t="s">
        <v>150</v>
      </c>
      <c r="S45" s="167">
        <v>1</v>
      </c>
      <c r="T45" s="167" t="s">
        <v>150</v>
      </c>
      <c r="U45" s="167" t="s">
        <v>150</v>
      </c>
      <c r="V45" s="167" t="s">
        <v>150</v>
      </c>
      <c r="W45" s="167" t="s">
        <v>150</v>
      </c>
      <c r="X45" s="167" t="s">
        <v>150</v>
      </c>
      <c r="Y45" s="380"/>
      <c r="Z45" s="168"/>
    </row>
    <row r="46" spans="2:26" ht="47.25" customHeight="1">
      <c r="B46" s="167">
        <v>38</v>
      </c>
      <c r="C46" s="165" t="s">
        <v>199</v>
      </c>
      <c r="D46" s="168"/>
      <c r="E46" s="167" t="s">
        <v>45</v>
      </c>
      <c r="F46" s="167" t="s">
        <v>2</v>
      </c>
      <c r="G46" s="169" t="s">
        <v>148</v>
      </c>
      <c r="H46" s="168"/>
      <c r="I46" s="168"/>
      <c r="J46" s="166">
        <v>1000000</v>
      </c>
      <c r="K46" s="168"/>
      <c r="L46" s="371"/>
      <c r="M46" s="168"/>
      <c r="N46" s="168"/>
      <c r="O46" s="167" t="s">
        <v>150</v>
      </c>
      <c r="P46" s="167">
        <v>1</v>
      </c>
      <c r="Q46" s="167" t="s">
        <v>150</v>
      </c>
      <c r="R46" s="167" t="s">
        <v>150</v>
      </c>
      <c r="S46" s="167" t="s">
        <v>150</v>
      </c>
      <c r="T46" s="167" t="s">
        <v>150</v>
      </c>
      <c r="U46" s="167" t="s">
        <v>150</v>
      </c>
      <c r="V46" s="167" t="s">
        <v>150</v>
      </c>
      <c r="W46" s="167" t="s">
        <v>150</v>
      </c>
      <c r="X46" s="167" t="s">
        <v>150</v>
      </c>
      <c r="Y46" s="380"/>
      <c r="Z46" s="168"/>
    </row>
    <row r="47" spans="2:26" ht="47.25" customHeight="1">
      <c r="B47" s="167">
        <v>39</v>
      </c>
      <c r="C47" s="165" t="s">
        <v>200</v>
      </c>
      <c r="D47" s="168"/>
      <c r="E47" s="167" t="s">
        <v>45</v>
      </c>
      <c r="F47" s="167" t="s">
        <v>2</v>
      </c>
      <c r="G47" s="169" t="s">
        <v>148</v>
      </c>
      <c r="H47" s="168"/>
      <c r="I47" s="168"/>
      <c r="J47" s="166">
        <v>1000000</v>
      </c>
      <c r="K47" s="168"/>
      <c r="L47" s="371"/>
      <c r="M47" s="168"/>
      <c r="N47" s="168"/>
      <c r="O47" s="167" t="s">
        <v>150</v>
      </c>
      <c r="P47" s="167">
        <v>1</v>
      </c>
      <c r="Q47" s="167" t="s">
        <v>150</v>
      </c>
      <c r="R47" s="167" t="s">
        <v>150</v>
      </c>
      <c r="S47" s="167" t="s">
        <v>150</v>
      </c>
      <c r="T47" s="167" t="s">
        <v>150</v>
      </c>
      <c r="U47" s="167" t="s">
        <v>150</v>
      </c>
      <c r="V47" s="167" t="s">
        <v>150</v>
      </c>
      <c r="W47" s="167" t="s">
        <v>150</v>
      </c>
      <c r="X47" s="167" t="s">
        <v>150</v>
      </c>
      <c r="Y47" s="380"/>
      <c r="Z47" s="168"/>
    </row>
    <row r="48" spans="2:26" ht="47.25" customHeight="1">
      <c r="B48" s="167">
        <v>40</v>
      </c>
      <c r="C48" s="165" t="s">
        <v>201</v>
      </c>
      <c r="D48" s="168"/>
      <c r="E48" s="167" t="s">
        <v>45</v>
      </c>
      <c r="F48" s="167" t="s">
        <v>2</v>
      </c>
      <c r="G48" s="169" t="s">
        <v>148</v>
      </c>
      <c r="H48" s="168"/>
      <c r="I48" s="168"/>
      <c r="J48" s="166">
        <v>1000000</v>
      </c>
      <c r="K48" s="168"/>
      <c r="L48" s="371" t="s">
        <v>3110</v>
      </c>
      <c r="M48" s="168"/>
      <c r="N48" s="168"/>
      <c r="O48" s="167" t="s">
        <v>150</v>
      </c>
      <c r="P48" s="167" t="s">
        <v>150</v>
      </c>
      <c r="Q48" s="167" t="s">
        <v>150</v>
      </c>
      <c r="R48" s="167" t="s">
        <v>150</v>
      </c>
      <c r="S48" s="167">
        <v>1</v>
      </c>
      <c r="T48" s="167" t="s">
        <v>150</v>
      </c>
      <c r="U48" s="167" t="s">
        <v>150</v>
      </c>
      <c r="V48" s="167" t="s">
        <v>150</v>
      </c>
      <c r="W48" s="167" t="s">
        <v>150</v>
      </c>
      <c r="X48" s="167" t="s">
        <v>150</v>
      </c>
      <c r="Y48" s="380"/>
      <c r="Z48" s="168"/>
    </row>
    <row r="49" spans="2:26" ht="47.25" customHeight="1">
      <c r="B49" s="167">
        <v>41</v>
      </c>
      <c r="C49" s="165" t="s">
        <v>202</v>
      </c>
      <c r="D49" s="168"/>
      <c r="E49" s="167" t="s">
        <v>45</v>
      </c>
      <c r="F49" s="167" t="s">
        <v>2</v>
      </c>
      <c r="G49" s="169" t="s">
        <v>148</v>
      </c>
      <c r="H49" s="168"/>
      <c r="I49" s="168"/>
      <c r="J49" s="166">
        <v>1000000</v>
      </c>
      <c r="K49" s="168"/>
      <c r="L49" s="371" t="s">
        <v>3110</v>
      </c>
      <c r="M49" s="168"/>
      <c r="N49" s="168"/>
      <c r="O49" s="167" t="s">
        <v>150</v>
      </c>
      <c r="P49" s="167" t="s">
        <v>150</v>
      </c>
      <c r="Q49" s="167" t="s">
        <v>150</v>
      </c>
      <c r="R49" s="167" t="s">
        <v>150</v>
      </c>
      <c r="S49" s="167">
        <v>1</v>
      </c>
      <c r="T49" s="167" t="s">
        <v>150</v>
      </c>
      <c r="U49" s="167" t="s">
        <v>150</v>
      </c>
      <c r="V49" s="167" t="s">
        <v>150</v>
      </c>
      <c r="W49" s="167" t="s">
        <v>150</v>
      </c>
      <c r="X49" s="167" t="s">
        <v>150</v>
      </c>
      <c r="Y49" s="380"/>
      <c r="Z49" s="168"/>
    </row>
    <row r="50" spans="2:26" ht="47.25" customHeight="1">
      <c r="B50" s="167">
        <v>42</v>
      </c>
      <c r="C50" s="165" t="s">
        <v>203</v>
      </c>
      <c r="D50" s="168"/>
      <c r="E50" s="167" t="s">
        <v>45</v>
      </c>
      <c r="F50" s="167" t="s">
        <v>2</v>
      </c>
      <c r="G50" s="169" t="s">
        <v>148</v>
      </c>
      <c r="H50" s="168"/>
      <c r="I50" s="168"/>
      <c r="J50" s="166">
        <v>1000000</v>
      </c>
      <c r="K50" s="168"/>
      <c r="L50" s="371" t="s">
        <v>3111</v>
      </c>
      <c r="M50" s="168"/>
      <c r="N50" s="168"/>
      <c r="O50" s="167" t="s">
        <v>150</v>
      </c>
      <c r="P50" s="167" t="s">
        <v>150</v>
      </c>
      <c r="Q50" s="167" t="s">
        <v>150</v>
      </c>
      <c r="R50" s="167" t="s">
        <v>150</v>
      </c>
      <c r="S50" s="167">
        <v>1</v>
      </c>
      <c r="T50" s="167" t="s">
        <v>150</v>
      </c>
      <c r="U50" s="167" t="s">
        <v>150</v>
      </c>
      <c r="V50" s="167" t="s">
        <v>150</v>
      </c>
      <c r="W50" s="167" t="s">
        <v>150</v>
      </c>
      <c r="X50" s="167" t="s">
        <v>150</v>
      </c>
      <c r="Y50" s="380"/>
      <c r="Z50" s="168"/>
    </row>
    <row r="51" spans="2:26" ht="47.25" customHeight="1">
      <c r="B51" s="167">
        <v>43</v>
      </c>
      <c r="C51" s="165" t="s">
        <v>204</v>
      </c>
      <c r="D51" s="168"/>
      <c r="E51" s="167" t="s">
        <v>45</v>
      </c>
      <c r="F51" s="167" t="s">
        <v>2</v>
      </c>
      <c r="G51" s="169" t="s">
        <v>148</v>
      </c>
      <c r="H51" s="168"/>
      <c r="I51" s="168"/>
      <c r="J51" s="166">
        <v>1000000</v>
      </c>
      <c r="K51" s="168"/>
      <c r="L51" s="371" t="s">
        <v>3112</v>
      </c>
      <c r="M51" s="168"/>
      <c r="N51" s="168"/>
      <c r="O51" s="167" t="s">
        <v>150</v>
      </c>
      <c r="P51" s="167" t="s">
        <v>150</v>
      </c>
      <c r="Q51" s="167" t="s">
        <v>150</v>
      </c>
      <c r="R51" s="167" t="s">
        <v>150</v>
      </c>
      <c r="S51" s="167">
        <v>1</v>
      </c>
      <c r="T51" s="167" t="s">
        <v>150</v>
      </c>
      <c r="U51" s="167" t="s">
        <v>150</v>
      </c>
      <c r="V51" s="167" t="s">
        <v>150</v>
      </c>
      <c r="W51" s="167" t="s">
        <v>150</v>
      </c>
      <c r="X51" s="167" t="s">
        <v>150</v>
      </c>
      <c r="Y51" s="380"/>
      <c r="Z51" s="168"/>
    </row>
    <row r="52" spans="2:26" ht="47.25" customHeight="1">
      <c r="B52" s="167">
        <v>44</v>
      </c>
      <c r="C52" s="165" t="s">
        <v>205</v>
      </c>
      <c r="D52" s="168"/>
      <c r="E52" s="167" t="s">
        <v>45</v>
      </c>
      <c r="F52" s="167" t="s">
        <v>2</v>
      </c>
      <c r="G52" s="169" t="s">
        <v>148</v>
      </c>
      <c r="H52" s="168"/>
      <c r="I52" s="168"/>
      <c r="J52" s="166">
        <v>1000000</v>
      </c>
      <c r="K52" s="168"/>
      <c r="L52" s="371"/>
      <c r="M52" s="168"/>
      <c r="N52" s="168"/>
      <c r="O52" s="167" t="s">
        <v>150</v>
      </c>
      <c r="P52" s="167" t="s">
        <v>150</v>
      </c>
      <c r="Q52" s="167" t="s">
        <v>150</v>
      </c>
      <c r="R52" s="167" t="s">
        <v>150</v>
      </c>
      <c r="S52" s="167">
        <v>1</v>
      </c>
      <c r="T52" s="167" t="s">
        <v>150</v>
      </c>
      <c r="U52" s="167" t="s">
        <v>150</v>
      </c>
      <c r="V52" s="167" t="s">
        <v>150</v>
      </c>
      <c r="W52" s="167" t="s">
        <v>150</v>
      </c>
      <c r="X52" s="167" t="s">
        <v>150</v>
      </c>
      <c r="Y52" s="380"/>
      <c r="Z52" s="168"/>
    </row>
    <row r="53" spans="2:26" ht="47.25" customHeight="1">
      <c r="B53" s="167">
        <v>45</v>
      </c>
      <c r="C53" s="165" t="s">
        <v>206</v>
      </c>
      <c r="D53" s="168"/>
      <c r="E53" s="167" t="s">
        <v>45</v>
      </c>
      <c r="F53" s="167" t="s">
        <v>2</v>
      </c>
      <c r="G53" s="169" t="s">
        <v>148</v>
      </c>
      <c r="H53" s="168"/>
      <c r="I53" s="168"/>
      <c r="J53" s="166">
        <v>1000000</v>
      </c>
      <c r="K53" s="168"/>
      <c r="L53" s="371" t="s">
        <v>3113</v>
      </c>
      <c r="M53" s="168"/>
      <c r="N53" s="168"/>
      <c r="O53" s="167" t="s">
        <v>150</v>
      </c>
      <c r="P53" s="167" t="s">
        <v>150</v>
      </c>
      <c r="Q53" s="167" t="s">
        <v>150</v>
      </c>
      <c r="R53" s="167" t="s">
        <v>150</v>
      </c>
      <c r="S53" s="167">
        <v>1</v>
      </c>
      <c r="T53" s="167" t="s">
        <v>150</v>
      </c>
      <c r="U53" s="167" t="s">
        <v>150</v>
      </c>
      <c r="V53" s="167" t="s">
        <v>150</v>
      </c>
      <c r="W53" s="167" t="s">
        <v>150</v>
      </c>
      <c r="X53" s="167" t="s">
        <v>150</v>
      </c>
      <c r="Y53" s="380"/>
      <c r="Z53" s="168"/>
    </row>
    <row r="54" spans="2:26" ht="47.25" customHeight="1">
      <c r="B54" s="167">
        <v>46</v>
      </c>
      <c r="C54" s="165" t="s">
        <v>207</v>
      </c>
      <c r="D54" s="168"/>
      <c r="E54" s="167" t="s">
        <v>45</v>
      </c>
      <c r="F54" s="167" t="s">
        <v>2</v>
      </c>
      <c r="G54" s="169" t="s">
        <v>148</v>
      </c>
      <c r="H54" s="168"/>
      <c r="I54" s="168"/>
      <c r="J54" s="166">
        <v>1000000</v>
      </c>
      <c r="K54" s="168"/>
      <c r="L54" s="371" t="s">
        <v>3113</v>
      </c>
      <c r="M54" s="168"/>
      <c r="N54" s="168"/>
      <c r="O54" s="167" t="s">
        <v>150</v>
      </c>
      <c r="P54" s="167" t="s">
        <v>150</v>
      </c>
      <c r="Q54" s="167" t="s">
        <v>150</v>
      </c>
      <c r="R54" s="167" t="s">
        <v>150</v>
      </c>
      <c r="S54" s="167">
        <v>1</v>
      </c>
      <c r="T54" s="167" t="s">
        <v>150</v>
      </c>
      <c r="U54" s="167" t="s">
        <v>150</v>
      </c>
      <c r="V54" s="167" t="s">
        <v>150</v>
      </c>
      <c r="W54" s="167" t="s">
        <v>150</v>
      </c>
      <c r="X54" s="167" t="s">
        <v>150</v>
      </c>
      <c r="Y54" s="380"/>
      <c r="Z54" s="168"/>
    </row>
    <row r="55" spans="2:26" ht="47.25" customHeight="1">
      <c r="B55" s="167">
        <v>47</v>
      </c>
      <c r="C55" s="165" t="s">
        <v>208</v>
      </c>
      <c r="D55" s="168"/>
      <c r="E55" s="167" t="s">
        <v>45</v>
      </c>
      <c r="F55" s="167" t="s">
        <v>2</v>
      </c>
      <c r="G55" s="169" t="s">
        <v>148</v>
      </c>
      <c r="H55" s="168"/>
      <c r="I55" s="168"/>
      <c r="J55" s="166">
        <v>500000</v>
      </c>
      <c r="K55" s="168"/>
      <c r="L55" s="371"/>
      <c r="M55" s="168"/>
      <c r="N55" s="168"/>
      <c r="O55" s="167" t="s">
        <v>150</v>
      </c>
      <c r="P55" s="167">
        <v>1</v>
      </c>
      <c r="Q55" s="167" t="s">
        <v>150</v>
      </c>
      <c r="R55" s="167" t="s">
        <v>150</v>
      </c>
      <c r="S55" s="167" t="s">
        <v>150</v>
      </c>
      <c r="T55" s="167" t="s">
        <v>150</v>
      </c>
      <c r="U55" s="167" t="s">
        <v>150</v>
      </c>
      <c r="V55" s="167" t="s">
        <v>150</v>
      </c>
      <c r="W55" s="167" t="s">
        <v>150</v>
      </c>
      <c r="X55" s="167" t="s">
        <v>150</v>
      </c>
      <c r="Y55" s="380"/>
      <c r="Z55" s="168"/>
    </row>
    <row r="56" spans="2:26" ht="47.25" customHeight="1">
      <c r="B56" s="167">
        <v>48</v>
      </c>
      <c r="C56" s="165" t="s">
        <v>209</v>
      </c>
      <c r="D56" s="168"/>
      <c r="E56" s="167" t="s">
        <v>45</v>
      </c>
      <c r="F56" s="167" t="s">
        <v>2</v>
      </c>
      <c r="G56" s="169" t="s">
        <v>148</v>
      </c>
      <c r="H56" s="168"/>
      <c r="I56" s="168"/>
      <c r="J56" s="166">
        <v>500000</v>
      </c>
      <c r="K56" s="168"/>
      <c r="L56" s="371"/>
      <c r="M56" s="168"/>
      <c r="N56" s="168"/>
      <c r="O56" s="167" t="s">
        <v>150</v>
      </c>
      <c r="P56" s="167">
        <v>1</v>
      </c>
      <c r="Q56" s="167" t="s">
        <v>150</v>
      </c>
      <c r="R56" s="167" t="s">
        <v>150</v>
      </c>
      <c r="S56" s="167" t="s">
        <v>150</v>
      </c>
      <c r="T56" s="167" t="s">
        <v>150</v>
      </c>
      <c r="U56" s="167" t="s">
        <v>150</v>
      </c>
      <c r="V56" s="167" t="s">
        <v>150</v>
      </c>
      <c r="W56" s="167" t="s">
        <v>150</v>
      </c>
      <c r="X56" s="167" t="s">
        <v>150</v>
      </c>
      <c r="Y56" s="380"/>
      <c r="Z56" s="168"/>
    </row>
    <row r="57" spans="2:26" ht="47.25" customHeight="1">
      <c r="B57" s="167">
        <v>49</v>
      </c>
      <c r="C57" s="165" t="s">
        <v>210</v>
      </c>
      <c r="D57" s="168"/>
      <c r="E57" s="167" t="s">
        <v>45</v>
      </c>
      <c r="F57" s="167" t="s">
        <v>2</v>
      </c>
      <c r="G57" s="169" t="s">
        <v>148</v>
      </c>
      <c r="H57" s="168"/>
      <c r="I57" s="168"/>
      <c r="J57" s="166">
        <v>1000000</v>
      </c>
      <c r="K57" s="168"/>
      <c r="L57" s="371"/>
      <c r="M57" s="168"/>
      <c r="N57" s="168"/>
      <c r="O57" s="167" t="s">
        <v>150</v>
      </c>
      <c r="P57" s="167">
        <v>1</v>
      </c>
      <c r="Q57" s="167" t="s">
        <v>150</v>
      </c>
      <c r="R57" s="167" t="s">
        <v>150</v>
      </c>
      <c r="S57" s="167" t="s">
        <v>150</v>
      </c>
      <c r="T57" s="167" t="s">
        <v>150</v>
      </c>
      <c r="U57" s="167" t="s">
        <v>150</v>
      </c>
      <c r="V57" s="167" t="s">
        <v>150</v>
      </c>
      <c r="W57" s="167" t="s">
        <v>150</v>
      </c>
      <c r="X57" s="167" t="s">
        <v>150</v>
      </c>
      <c r="Y57" s="380"/>
      <c r="Z57" s="168"/>
    </row>
    <row r="58" spans="2:26" ht="47.25" customHeight="1">
      <c r="B58" s="167">
        <v>50</v>
      </c>
      <c r="C58" s="165" t="s">
        <v>211</v>
      </c>
      <c r="D58" s="168"/>
      <c r="E58" s="167" t="s">
        <v>45</v>
      </c>
      <c r="F58" s="167" t="s">
        <v>2</v>
      </c>
      <c r="G58" s="169" t="s">
        <v>148</v>
      </c>
      <c r="H58" s="168"/>
      <c r="I58" s="168"/>
      <c r="J58" s="166">
        <v>1000000</v>
      </c>
      <c r="K58" s="168"/>
      <c r="L58" s="371"/>
      <c r="M58" s="168"/>
      <c r="N58" s="168"/>
      <c r="O58" s="167" t="s">
        <v>150</v>
      </c>
      <c r="P58" s="167">
        <v>1</v>
      </c>
      <c r="Q58" s="167" t="s">
        <v>150</v>
      </c>
      <c r="R58" s="167" t="s">
        <v>150</v>
      </c>
      <c r="S58" s="167" t="s">
        <v>150</v>
      </c>
      <c r="T58" s="167" t="s">
        <v>150</v>
      </c>
      <c r="U58" s="167" t="s">
        <v>150</v>
      </c>
      <c r="V58" s="167" t="s">
        <v>150</v>
      </c>
      <c r="W58" s="167" t="s">
        <v>150</v>
      </c>
      <c r="X58" s="167" t="s">
        <v>150</v>
      </c>
      <c r="Y58" s="380"/>
      <c r="Z58" s="168"/>
    </row>
    <row r="59" spans="2:26" ht="47.25" customHeight="1">
      <c r="B59" s="167">
        <v>51</v>
      </c>
      <c r="C59" s="165" t="s">
        <v>212</v>
      </c>
      <c r="D59" s="168"/>
      <c r="E59" s="167" t="s">
        <v>45</v>
      </c>
      <c r="F59" s="167" t="s">
        <v>2</v>
      </c>
      <c r="G59" s="169" t="s">
        <v>148</v>
      </c>
      <c r="H59" s="168"/>
      <c r="I59" s="168"/>
      <c r="J59" s="166">
        <v>500000</v>
      </c>
      <c r="K59" s="168"/>
      <c r="L59" s="371"/>
      <c r="M59" s="168"/>
      <c r="N59" s="168"/>
      <c r="O59" s="167" t="s">
        <v>150</v>
      </c>
      <c r="P59" s="167">
        <v>1</v>
      </c>
      <c r="Q59" s="167" t="s">
        <v>150</v>
      </c>
      <c r="R59" s="167" t="s">
        <v>150</v>
      </c>
      <c r="S59" s="167" t="s">
        <v>150</v>
      </c>
      <c r="T59" s="167" t="s">
        <v>150</v>
      </c>
      <c r="U59" s="167" t="s">
        <v>150</v>
      </c>
      <c r="V59" s="167" t="s">
        <v>150</v>
      </c>
      <c r="W59" s="167" t="s">
        <v>150</v>
      </c>
      <c r="X59" s="167" t="s">
        <v>150</v>
      </c>
      <c r="Y59" s="380"/>
      <c r="Z59" s="168"/>
    </row>
    <row r="60" spans="2:26" ht="47.25" customHeight="1">
      <c r="B60" s="167">
        <v>52</v>
      </c>
      <c r="C60" s="165" t="s">
        <v>213</v>
      </c>
      <c r="D60" s="168"/>
      <c r="E60" s="167" t="s">
        <v>45</v>
      </c>
      <c r="F60" s="167" t="s">
        <v>2</v>
      </c>
      <c r="G60" s="169" t="s">
        <v>148</v>
      </c>
      <c r="H60" s="168"/>
      <c r="I60" s="168"/>
      <c r="J60" s="166">
        <v>500000</v>
      </c>
      <c r="K60" s="168"/>
      <c r="L60" s="371"/>
      <c r="M60" s="168"/>
      <c r="N60" s="168"/>
      <c r="O60" s="167" t="s">
        <v>150</v>
      </c>
      <c r="P60" s="167">
        <v>1</v>
      </c>
      <c r="Q60" s="167" t="s">
        <v>150</v>
      </c>
      <c r="R60" s="167" t="s">
        <v>150</v>
      </c>
      <c r="S60" s="167" t="s">
        <v>150</v>
      </c>
      <c r="T60" s="167" t="s">
        <v>150</v>
      </c>
      <c r="U60" s="167" t="s">
        <v>150</v>
      </c>
      <c r="V60" s="167" t="s">
        <v>150</v>
      </c>
      <c r="W60" s="167" t="s">
        <v>150</v>
      </c>
      <c r="X60" s="167" t="s">
        <v>150</v>
      </c>
      <c r="Y60" s="380"/>
      <c r="Z60" s="168"/>
    </row>
    <row r="61" spans="2:26" ht="47.25" customHeight="1">
      <c r="B61" s="167">
        <v>53</v>
      </c>
      <c r="C61" s="165" t="s">
        <v>214</v>
      </c>
      <c r="D61" s="168"/>
      <c r="E61" s="167" t="s">
        <v>47</v>
      </c>
      <c r="F61" s="167" t="s">
        <v>2</v>
      </c>
      <c r="G61" s="169" t="s">
        <v>148</v>
      </c>
      <c r="H61" s="168"/>
      <c r="I61" s="168"/>
      <c r="J61" s="166">
        <v>500000</v>
      </c>
      <c r="K61" s="168"/>
      <c r="L61" s="371" t="s">
        <v>3114</v>
      </c>
      <c r="M61" s="168"/>
      <c r="N61" s="168"/>
      <c r="O61" s="167" t="s">
        <v>150</v>
      </c>
      <c r="P61" s="167" t="s">
        <v>150</v>
      </c>
      <c r="Q61" s="167" t="s">
        <v>150</v>
      </c>
      <c r="R61" s="167" t="s">
        <v>150</v>
      </c>
      <c r="S61" s="167">
        <v>1</v>
      </c>
      <c r="T61" s="167" t="s">
        <v>150</v>
      </c>
      <c r="U61" s="167" t="s">
        <v>150</v>
      </c>
      <c r="V61" s="167" t="s">
        <v>150</v>
      </c>
      <c r="W61" s="167" t="s">
        <v>150</v>
      </c>
      <c r="X61" s="167" t="s">
        <v>150</v>
      </c>
      <c r="Y61" s="380"/>
      <c r="Z61" s="168"/>
    </row>
    <row r="62" spans="2:26" ht="47.25" customHeight="1">
      <c r="B62" s="167">
        <v>54</v>
      </c>
      <c r="C62" s="241" t="s">
        <v>3045</v>
      </c>
      <c r="D62" s="323"/>
      <c r="E62" s="167" t="s">
        <v>15</v>
      </c>
      <c r="F62" s="167" t="s">
        <v>2</v>
      </c>
      <c r="G62" s="169" t="s">
        <v>148</v>
      </c>
      <c r="H62" s="323"/>
      <c r="I62" s="323"/>
      <c r="J62" s="238">
        <v>500000</v>
      </c>
      <c r="K62" s="168"/>
      <c r="L62" s="371"/>
      <c r="M62" s="168"/>
      <c r="N62" s="168"/>
      <c r="O62" s="167">
        <v>1</v>
      </c>
      <c r="P62" s="167" t="s">
        <v>150</v>
      </c>
      <c r="Q62" s="167" t="s">
        <v>150</v>
      </c>
      <c r="R62" s="167" t="s">
        <v>150</v>
      </c>
      <c r="S62" s="167" t="s">
        <v>150</v>
      </c>
      <c r="T62" s="167" t="s">
        <v>150</v>
      </c>
      <c r="U62" s="167" t="s">
        <v>150</v>
      </c>
      <c r="V62" s="167" t="s">
        <v>150</v>
      </c>
      <c r="W62" s="167" t="s">
        <v>150</v>
      </c>
      <c r="X62" s="167" t="s">
        <v>150</v>
      </c>
      <c r="Y62" s="380"/>
      <c r="Z62" s="168"/>
    </row>
    <row r="63" spans="2:26" ht="47.25" customHeight="1">
      <c r="B63" s="167">
        <v>55</v>
      </c>
      <c r="C63" s="241" t="s">
        <v>3046</v>
      </c>
      <c r="D63" s="323"/>
      <c r="E63" s="167" t="s">
        <v>15</v>
      </c>
      <c r="F63" s="167" t="s">
        <v>2</v>
      </c>
      <c r="G63" s="169" t="s">
        <v>148</v>
      </c>
      <c r="H63" s="323"/>
      <c r="I63" s="323"/>
      <c r="J63" s="238">
        <v>500000</v>
      </c>
      <c r="K63" s="168"/>
      <c r="L63" s="371"/>
      <c r="M63" s="168"/>
      <c r="N63" s="168"/>
      <c r="O63" s="167">
        <v>1</v>
      </c>
      <c r="P63" s="167" t="s">
        <v>150</v>
      </c>
      <c r="Q63" s="167" t="s">
        <v>150</v>
      </c>
      <c r="R63" s="167" t="s">
        <v>150</v>
      </c>
      <c r="S63" s="167" t="s">
        <v>150</v>
      </c>
      <c r="T63" s="167" t="s">
        <v>150</v>
      </c>
      <c r="U63" s="167" t="s">
        <v>150</v>
      </c>
      <c r="V63" s="167" t="s">
        <v>150</v>
      </c>
      <c r="W63" s="167" t="s">
        <v>150</v>
      </c>
      <c r="X63" s="167" t="s">
        <v>150</v>
      </c>
      <c r="Y63" s="380"/>
      <c r="Z63" s="168"/>
    </row>
    <row r="64" spans="2:26" ht="47.25" customHeight="1">
      <c r="B64" s="167">
        <v>56</v>
      </c>
      <c r="C64" s="241" t="s">
        <v>3047</v>
      </c>
      <c r="D64" s="323"/>
      <c r="E64" s="167" t="s">
        <v>15</v>
      </c>
      <c r="F64" s="167" t="s">
        <v>2</v>
      </c>
      <c r="G64" s="169" t="s">
        <v>148</v>
      </c>
      <c r="H64" s="323"/>
      <c r="I64" s="323"/>
      <c r="J64" s="238">
        <v>500000</v>
      </c>
      <c r="K64" s="168"/>
      <c r="L64" s="371"/>
      <c r="M64" s="168"/>
      <c r="N64" s="168"/>
      <c r="O64" s="167">
        <v>1</v>
      </c>
      <c r="P64" s="167" t="s">
        <v>150</v>
      </c>
      <c r="Q64" s="167" t="s">
        <v>150</v>
      </c>
      <c r="R64" s="167" t="s">
        <v>150</v>
      </c>
      <c r="S64" s="167" t="s">
        <v>150</v>
      </c>
      <c r="T64" s="167" t="s">
        <v>150</v>
      </c>
      <c r="U64" s="167" t="s">
        <v>150</v>
      </c>
      <c r="V64" s="167" t="s">
        <v>150</v>
      </c>
      <c r="W64" s="167" t="s">
        <v>150</v>
      </c>
      <c r="X64" s="167" t="s">
        <v>150</v>
      </c>
      <c r="Y64" s="380"/>
      <c r="Z64" s="168"/>
    </row>
    <row r="65" spans="2:26" ht="47.25" customHeight="1">
      <c r="B65" s="167">
        <v>57</v>
      </c>
      <c r="C65" s="241" t="s">
        <v>3048</v>
      </c>
      <c r="D65" s="323"/>
      <c r="E65" s="167" t="s">
        <v>15</v>
      </c>
      <c r="F65" s="167" t="s">
        <v>2</v>
      </c>
      <c r="G65" s="169" t="s">
        <v>148</v>
      </c>
      <c r="H65" s="323"/>
      <c r="I65" s="323"/>
      <c r="J65" s="238">
        <v>500000</v>
      </c>
      <c r="K65" s="168"/>
      <c r="L65" s="371"/>
      <c r="M65" s="168"/>
      <c r="N65" s="168"/>
      <c r="O65" s="167" t="s">
        <v>150</v>
      </c>
      <c r="P65" s="167">
        <v>1</v>
      </c>
      <c r="Q65" s="167" t="s">
        <v>150</v>
      </c>
      <c r="R65" s="167" t="s">
        <v>150</v>
      </c>
      <c r="S65" s="167" t="s">
        <v>150</v>
      </c>
      <c r="T65" s="167" t="s">
        <v>150</v>
      </c>
      <c r="U65" s="167" t="s">
        <v>150</v>
      </c>
      <c r="V65" s="167" t="s">
        <v>150</v>
      </c>
      <c r="W65" s="167" t="s">
        <v>150</v>
      </c>
      <c r="X65" s="167" t="s">
        <v>150</v>
      </c>
      <c r="Y65" s="380"/>
      <c r="Z65" s="168"/>
    </row>
    <row r="66" spans="2:26" ht="47.25" customHeight="1">
      <c r="B66" s="167">
        <v>58</v>
      </c>
      <c r="C66" s="241" t="s">
        <v>3049</v>
      </c>
      <c r="D66" s="323"/>
      <c r="E66" s="167" t="s">
        <v>15</v>
      </c>
      <c r="F66" s="167" t="s">
        <v>2</v>
      </c>
      <c r="G66" s="169" t="s">
        <v>148</v>
      </c>
      <c r="H66" s="323"/>
      <c r="I66" s="323"/>
      <c r="J66" s="238">
        <v>700000</v>
      </c>
      <c r="K66" s="168"/>
      <c r="L66" s="371"/>
      <c r="M66" s="168"/>
      <c r="N66" s="168"/>
      <c r="O66" s="167" t="s">
        <v>150</v>
      </c>
      <c r="P66" s="167">
        <v>1</v>
      </c>
      <c r="Q66" s="167" t="s">
        <v>150</v>
      </c>
      <c r="R66" s="167" t="s">
        <v>150</v>
      </c>
      <c r="S66" s="167" t="s">
        <v>150</v>
      </c>
      <c r="T66" s="167" t="s">
        <v>150</v>
      </c>
      <c r="U66" s="167" t="s">
        <v>150</v>
      </c>
      <c r="V66" s="167" t="s">
        <v>150</v>
      </c>
      <c r="W66" s="167" t="s">
        <v>150</v>
      </c>
      <c r="X66" s="167" t="s">
        <v>150</v>
      </c>
      <c r="Y66" s="380"/>
      <c r="Z66" s="168"/>
    </row>
    <row r="67" spans="2:26" ht="47.25" customHeight="1">
      <c r="B67" s="167">
        <v>59</v>
      </c>
      <c r="C67" s="241" t="s">
        <v>3050</v>
      </c>
      <c r="D67" s="323"/>
      <c r="E67" s="167" t="s">
        <v>15</v>
      </c>
      <c r="F67" s="167" t="s">
        <v>2</v>
      </c>
      <c r="G67" s="169" t="s">
        <v>148</v>
      </c>
      <c r="H67" s="323"/>
      <c r="I67" s="323"/>
      <c r="J67" s="238">
        <v>500000</v>
      </c>
      <c r="K67" s="168"/>
      <c r="L67" s="371"/>
      <c r="M67" s="168"/>
      <c r="N67" s="168"/>
      <c r="O67" s="167">
        <v>1</v>
      </c>
      <c r="P67" s="167" t="s">
        <v>150</v>
      </c>
      <c r="Q67" s="167" t="s">
        <v>150</v>
      </c>
      <c r="R67" s="167" t="s">
        <v>150</v>
      </c>
      <c r="S67" s="167" t="s">
        <v>150</v>
      </c>
      <c r="T67" s="167" t="s">
        <v>150</v>
      </c>
      <c r="U67" s="167" t="s">
        <v>150</v>
      </c>
      <c r="V67" s="167" t="s">
        <v>150</v>
      </c>
      <c r="W67" s="167" t="s">
        <v>150</v>
      </c>
      <c r="X67" s="167" t="s">
        <v>150</v>
      </c>
      <c r="Y67" s="380"/>
      <c r="Z67" s="168"/>
    </row>
    <row r="68" spans="2:26" ht="47.25" customHeight="1">
      <c r="B68" s="167">
        <v>60</v>
      </c>
      <c r="C68" s="241" t="s">
        <v>3051</v>
      </c>
      <c r="D68" s="323"/>
      <c r="E68" s="167" t="s">
        <v>15</v>
      </c>
      <c r="F68" s="167" t="s">
        <v>2</v>
      </c>
      <c r="G68" s="169" t="s">
        <v>148</v>
      </c>
      <c r="H68" s="323"/>
      <c r="I68" s="323"/>
      <c r="J68" s="238">
        <v>600000</v>
      </c>
      <c r="K68" s="168"/>
      <c r="L68" s="371"/>
      <c r="M68" s="168"/>
      <c r="N68" s="168"/>
      <c r="O68" s="167" t="s">
        <v>150</v>
      </c>
      <c r="P68" s="167">
        <v>1</v>
      </c>
      <c r="Q68" s="167" t="s">
        <v>150</v>
      </c>
      <c r="R68" s="167" t="s">
        <v>150</v>
      </c>
      <c r="S68" s="167" t="s">
        <v>150</v>
      </c>
      <c r="T68" s="167" t="s">
        <v>150</v>
      </c>
      <c r="U68" s="167" t="s">
        <v>150</v>
      </c>
      <c r="V68" s="167" t="s">
        <v>150</v>
      </c>
      <c r="W68" s="167" t="s">
        <v>150</v>
      </c>
      <c r="X68" s="167" t="s">
        <v>150</v>
      </c>
      <c r="Y68" s="380"/>
      <c r="Z68" s="168"/>
    </row>
    <row r="69" spans="2:26" ht="47.25" customHeight="1">
      <c r="B69" s="167">
        <v>61</v>
      </c>
      <c r="C69" s="241" t="s">
        <v>3052</v>
      </c>
      <c r="D69" s="323"/>
      <c r="E69" s="167" t="s">
        <v>15</v>
      </c>
      <c r="F69" s="167" t="s">
        <v>2</v>
      </c>
      <c r="G69" s="169" t="s">
        <v>148</v>
      </c>
      <c r="H69" s="323"/>
      <c r="I69" s="323"/>
      <c r="J69" s="238">
        <v>500000</v>
      </c>
      <c r="K69" s="168"/>
      <c r="L69" s="371"/>
      <c r="M69" s="168"/>
      <c r="N69" s="168"/>
      <c r="O69" s="167">
        <v>1</v>
      </c>
      <c r="P69" s="167" t="s">
        <v>150</v>
      </c>
      <c r="Q69" s="167" t="s">
        <v>150</v>
      </c>
      <c r="R69" s="167" t="s">
        <v>150</v>
      </c>
      <c r="S69" s="167" t="s">
        <v>150</v>
      </c>
      <c r="T69" s="167" t="s">
        <v>150</v>
      </c>
      <c r="U69" s="167" t="s">
        <v>150</v>
      </c>
      <c r="V69" s="167" t="s">
        <v>150</v>
      </c>
      <c r="W69" s="167" t="s">
        <v>150</v>
      </c>
      <c r="X69" s="167" t="s">
        <v>150</v>
      </c>
      <c r="Y69" s="380"/>
      <c r="Z69" s="168"/>
    </row>
    <row r="70" spans="2:26" ht="47.25" customHeight="1">
      <c r="B70" s="167">
        <v>62</v>
      </c>
      <c r="C70" s="241" t="s">
        <v>3053</v>
      </c>
      <c r="D70" s="323"/>
      <c r="E70" s="167" t="s">
        <v>15</v>
      </c>
      <c r="F70" s="167" t="s">
        <v>2</v>
      </c>
      <c r="G70" s="169" t="s">
        <v>148</v>
      </c>
      <c r="H70" s="323"/>
      <c r="I70" s="323"/>
      <c r="J70" s="238">
        <v>500000</v>
      </c>
      <c r="K70" s="168"/>
      <c r="L70" s="371"/>
      <c r="M70" s="168"/>
      <c r="N70" s="168"/>
      <c r="O70" s="167" t="s">
        <v>150</v>
      </c>
      <c r="P70" s="167">
        <v>1</v>
      </c>
      <c r="Q70" s="167" t="s">
        <v>150</v>
      </c>
      <c r="R70" s="167" t="s">
        <v>150</v>
      </c>
      <c r="S70" s="167" t="s">
        <v>150</v>
      </c>
      <c r="T70" s="167" t="s">
        <v>150</v>
      </c>
      <c r="U70" s="167" t="s">
        <v>150</v>
      </c>
      <c r="V70" s="167" t="s">
        <v>150</v>
      </c>
      <c r="W70" s="167" t="s">
        <v>150</v>
      </c>
      <c r="X70" s="167" t="s">
        <v>150</v>
      </c>
      <c r="Y70" s="380"/>
      <c r="Z70" s="168"/>
    </row>
    <row r="71" spans="2:26" ht="47.25" customHeight="1">
      <c r="B71" s="167">
        <v>63</v>
      </c>
      <c r="C71" s="237" t="s">
        <v>3054</v>
      </c>
      <c r="D71" s="323"/>
      <c r="E71" s="167" t="s">
        <v>45</v>
      </c>
      <c r="F71" s="167" t="s">
        <v>2</v>
      </c>
      <c r="G71" s="169" t="s">
        <v>148</v>
      </c>
      <c r="H71" s="323"/>
      <c r="I71" s="323"/>
      <c r="J71" s="243">
        <v>1000000</v>
      </c>
      <c r="K71" s="168"/>
      <c r="L71" s="371"/>
      <c r="M71" s="168"/>
      <c r="N71" s="168"/>
      <c r="O71" s="167">
        <v>1</v>
      </c>
      <c r="P71" s="167" t="s">
        <v>150</v>
      </c>
      <c r="Q71" s="167" t="s">
        <v>150</v>
      </c>
      <c r="R71" s="167" t="s">
        <v>150</v>
      </c>
      <c r="S71" s="167" t="s">
        <v>150</v>
      </c>
      <c r="T71" s="167" t="s">
        <v>150</v>
      </c>
      <c r="U71" s="167" t="s">
        <v>150</v>
      </c>
      <c r="V71" s="167" t="s">
        <v>150</v>
      </c>
      <c r="W71" s="167" t="s">
        <v>150</v>
      </c>
      <c r="X71" s="167" t="s">
        <v>150</v>
      </c>
      <c r="Y71" s="380"/>
      <c r="Z71" s="168"/>
    </row>
    <row r="72" spans="2:26" ht="47.25" customHeight="1">
      <c r="B72" s="167">
        <v>64</v>
      </c>
      <c r="C72" s="237" t="s">
        <v>3055</v>
      </c>
      <c r="D72" s="323"/>
      <c r="E72" s="167" t="s">
        <v>45</v>
      </c>
      <c r="F72" s="167" t="s">
        <v>2</v>
      </c>
      <c r="G72" s="169" t="s">
        <v>148</v>
      </c>
      <c r="H72" s="323"/>
      <c r="I72" s="323"/>
      <c r="J72" s="243">
        <v>1000000</v>
      </c>
      <c r="K72" s="168"/>
      <c r="L72" s="371"/>
      <c r="M72" s="168"/>
      <c r="N72" s="168"/>
      <c r="O72" s="167">
        <v>1</v>
      </c>
      <c r="P72" s="167" t="s">
        <v>150</v>
      </c>
      <c r="Q72" s="167" t="s">
        <v>150</v>
      </c>
      <c r="R72" s="167" t="s">
        <v>150</v>
      </c>
      <c r="S72" s="167" t="s">
        <v>150</v>
      </c>
      <c r="T72" s="167" t="s">
        <v>150</v>
      </c>
      <c r="U72" s="167" t="s">
        <v>150</v>
      </c>
      <c r="V72" s="167" t="s">
        <v>150</v>
      </c>
      <c r="W72" s="167" t="s">
        <v>150</v>
      </c>
      <c r="X72" s="167" t="s">
        <v>150</v>
      </c>
      <c r="Y72" s="380"/>
      <c r="Z72" s="168"/>
    </row>
    <row r="73" spans="2:26" ht="47.25" customHeight="1">
      <c r="B73" s="167">
        <v>65</v>
      </c>
      <c r="C73" s="237" t="s">
        <v>3056</v>
      </c>
      <c r="D73" s="323"/>
      <c r="E73" s="167" t="s">
        <v>49</v>
      </c>
      <c r="F73" s="167" t="s">
        <v>2</v>
      </c>
      <c r="G73" s="169" t="s">
        <v>148</v>
      </c>
      <c r="H73" s="323"/>
      <c r="I73" s="323"/>
      <c r="J73" s="238">
        <v>500000</v>
      </c>
      <c r="K73" s="168"/>
      <c r="L73" s="371"/>
      <c r="M73" s="168"/>
      <c r="N73" s="168"/>
      <c r="O73" s="167">
        <v>1</v>
      </c>
      <c r="P73" s="167" t="s">
        <v>150</v>
      </c>
      <c r="Q73" s="167" t="s">
        <v>150</v>
      </c>
      <c r="R73" s="167" t="s">
        <v>150</v>
      </c>
      <c r="S73" s="167" t="s">
        <v>150</v>
      </c>
      <c r="T73" s="167" t="s">
        <v>150</v>
      </c>
      <c r="U73" s="167" t="s">
        <v>150</v>
      </c>
      <c r="V73" s="167" t="s">
        <v>150</v>
      </c>
      <c r="W73" s="167" t="s">
        <v>150</v>
      </c>
      <c r="X73" s="167" t="s">
        <v>150</v>
      </c>
      <c r="Y73" s="380"/>
      <c r="Z73" s="168"/>
    </row>
    <row r="74" spans="2:26" ht="47.25" customHeight="1">
      <c r="B74" s="167">
        <v>66</v>
      </c>
      <c r="C74" s="237" t="s">
        <v>3057</v>
      </c>
      <c r="D74" s="323"/>
      <c r="E74" s="167" t="s">
        <v>49</v>
      </c>
      <c r="F74" s="167" t="s">
        <v>2</v>
      </c>
      <c r="G74" s="169" t="s">
        <v>148</v>
      </c>
      <c r="H74" s="323"/>
      <c r="I74" s="323"/>
      <c r="J74" s="238">
        <v>500000</v>
      </c>
      <c r="K74" s="168"/>
      <c r="L74" s="371"/>
      <c r="M74" s="168"/>
      <c r="N74" s="168"/>
      <c r="O74" s="167">
        <v>1</v>
      </c>
      <c r="P74" s="167" t="s">
        <v>150</v>
      </c>
      <c r="Q74" s="167" t="s">
        <v>150</v>
      </c>
      <c r="R74" s="167" t="s">
        <v>150</v>
      </c>
      <c r="S74" s="167" t="s">
        <v>150</v>
      </c>
      <c r="T74" s="167" t="s">
        <v>150</v>
      </c>
      <c r="U74" s="167" t="s">
        <v>150</v>
      </c>
      <c r="V74" s="167" t="s">
        <v>150</v>
      </c>
      <c r="W74" s="167" t="s">
        <v>150</v>
      </c>
      <c r="X74" s="167" t="s">
        <v>150</v>
      </c>
      <c r="Y74" s="380"/>
      <c r="Z74" s="168"/>
    </row>
    <row r="75" spans="2:26" ht="47.25" customHeight="1">
      <c r="B75" s="167">
        <v>67</v>
      </c>
      <c r="C75" s="237" t="s">
        <v>3058</v>
      </c>
      <c r="D75" s="323"/>
      <c r="E75" s="167" t="s">
        <v>47</v>
      </c>
      <c r="F75" s="167" t="s">
        <v>2</v>
      </c>
      <c r="G75" s="169" t="s">
        <v>148</v>
      </c>
      <c r="H75" s="323"/>
      <c r="I75" s="323"/>
      <c r="J75" s="243">
        <v>500000</v>
      </c>
      <c r="K75" s="168"/>
      <c r="L75" s="371" t="s">
        <v>3111</v>
      </c>
      <c r="M75" s="168"/>
      <c r="N75" s="168"/>
      <c r="O75" s="167" t="s">
        <v>150</v>
      </c>
      <c r="P75" s="167" t="s">
        <v>150</v>
      </c>
      <c r="Q75" s="167" t="s">
        <v>150</v>
      </c>
      <c r="R75" s="167" t="s">
        <v>150</v>
      </c>
      <c r="S75" s="167">
        <v>1</v>
      </c>
      <c r="T75" s="167" t="s">
        <v>150</v>
      </c>
      <c r="U75" s="167" t="s">
        <v>150</v>
      </c>
      <c r="V75" s="167" t="s">
        <v>150</v>
      </c>
      <c r="W75" s="167" t="s">
        <v>150</v>
      </c>
      <c r="X75" s="167" t="s">
        <v>150</v>
      </c>
      <c r="Y75" s="380"/>
      <c r="Z75" s="168"/>
    </row>
    <row r="76" spans="2:26" ht="47.25" customHeight="1">
      <c r="B76" s="167">
        <v>68</v>
      </c>
      <c r="C76" s="237" t="s">
        <v>3059</v>
      </c>
      <c r="D76" s="323"/>
      <c r="E76" s="167" t="s">
        <v>47</v>
      </c>
      <c r="F76" s="167" t="s">
        <v>2</v>
      </c>
      <c r="G76" s="169" t="s">
        <v>148</v>
      </c>
      <c r="H76" s="323"/>
      <c r="I76" s="323"/>
      <c r="J76" s="243">
        <v>500000</v>
      </c>
      <c r="K76" s="168"/>
      <c r="L76" s="371"/>
      <c r="M76" s="168"/>
      <c r="N76" s="168"/>
      <c r="O76" s="167">
        <v>1</v>
      </c>
      <c r="P76" s="167" t="s">
        <v>150</v>
      </c>
      <c r="Q76" s="167" t="s">
        <v>150</v>
      </c>
      <c r="R76" s="167" t="s">
        <v>150</v>
      </c>
      <c r="S76" s="167" t="s">
        <v>150</v>
      </c>
      <c r="T76" s="167" t="s">
        <v>150</v>
      </c>
      <c r="U76" s="167" t="s">
        <v>150</v>
      </c>
      <c r="V76" s="167" t="s">
        <v>150</v>
      </c>
      <c r="W76" s="167" t="s">
        <v>150</v>
      </c>
      <c r="X76" s="167" t="s">
        <v>150</v>
      </c>
      <c r="Y76" s="380"/>
      <c r="Z76" s="168"/>
    </row>
    <row r="77" spans="2:26" ht="47.25" customHeight="1">
      <c r="B77" s="167">
        <v>69</v>
      </c>
      <c r="C77" s="237" t="s">
        <v>3060</v>
      </c>
      <c r="D77" s="323"/>
      <c r="E77" s="167" t="s">
        <v>47</v>
      </c>
      <c r="F77" s="167" t="s">
        <v>2</v>
      </c>
      <c r="G77" s="169" t="s">
        <v>148</v>
      </c>
      <c r="H77" s="323"/>
      <c r="I77" s="323"/>
      <c r="J77" s="243">
        <v>500000</v>
      </c>
      <c r="K77" s="168"/>
      <c r="L77" s="371"/>
      <c r="M77" s="168"/>
      <c r="N77" s="168"/>
      <c r="O77" s="167">
        <v>1</v>
      </c>
      <c r="P77" s="167" t="s">
        <v>150</v>
      </c>
      <c r="Q77" s="167" t="s">
        <v>150</v>
      </c>
      <c r="R77" s="167" t="s">
        <v>150</v>
      </c>
      <c r="S77" s="167" t="s">
        <v>150</v>
      </c>
      <c r="T77" s="167" t="s">
        <v>150</v>
      </c>
      <c r="U77" s="167" t="s">
        <v>150</v>
      </c>
      <c r="V77" s="167" t="s">
        <v>150</v>
      </c>
      <c r="W77" s="167" t="s">
        <v>150</v>
      </c>
      <c r="X77" s="167" t="s">
        <v>150</v>
      </c>
      <c r="Y77" s="380"/>
      <c r="Z77" s="168"/>
    </row>
    <row r="78" spans="2:26" ht="47.25" customHeight="1">
      <c r="B78" s="167">
        <v>70</v>
      </c>
      <c r="C78" s="237" t="s">
        <v>3061</v>
      </c>
      <c r="D78" s="323"/>
      <c r="E78" s="167" t="s">
        <v>47</v>
      </c>
      <c r="F78" s="167" t="s">
        <v>2</v>
      </c>
      <c r="G78" s="169" t="s">
        <v>148</v>
      </c>
      <c r="H78" s="323"/>
      <c r="I78" s="323"/>
      <c r="J78" s="243">
        <v>500000</v>
      </c>
      <c r="K78" s="168"/>
      <c r="L78" s="371"/>
      <c r="M78" s="168"/>
      <c r="N78" s="168"/>
      <c r="O78" s="167">
        <v>1</v>
      </c>
      <c r="P78" s="167" t="s">
        <v>150</v>
      </c>
      <c r="Q78" s="167" t="s">
        <v>150</v>
      </c>
      <c r="R78" s="167" t="s">
        <v>150</v>
      </c>
      <c r="S78" s="167" t="s">
        <v>150</v>
      </c>
      <c r="T78" s="167" t="s">
        <v>150</v>
      </c>
      <c r="U78" s="167" t="s">
        <v>150</v>
      </c>
      <c r="V78" s="167" t="s">
        <v>150</v>
      </c>
      <c r="W78" s="167" t="s">
        <v>150</v>
      </c>
      <c r="X78" s="167" t="s">
        <v>150</v>
      </c>
      <c r="Y78" s="380"/>
      <c r="Z78" s="168"/>
    </row>
    <row r="79" spans="2:26" ht="47.25" customHeight="1">
      <c r="B79" s="167">
        <v>71</v>
      </c>
      <c r="C79" s="237" t="s">
        <v>3062</v>
      </c>
      <c r="D79" s="323"/>
      <c r="E79" s="167" t="s">
        <v>47</v>
      </c>
      <c r="F79" s="167" t="s">
        <v>2</v>
      </c>
      <c r="G79" s="169" t="s">
        <v>148</v>
      </c>
      <c r="H79" s="323"/>
      <c r="I79" s="323"/>
      <c r="J79" s="243">
        <v>500000</v>
      </c>
      <c r="K79" s="168"/>
      <c r="L79" s="371"/>
      <c r="M79" s="168"/>
      <c r="N79" s="168"/>
      <c r="O79" s="167">
        <v>1</v>
      </c>
      <c r="P79" s="167" t="s">
        <v>150</v>
      </c>
      <c r="Q79" s="167" t="s">
        <v>150</v>
      </c>
      <c r="R79" s="167" t="s">
        <v>150</v>
      </c>
      <c r="S79" s="167" t="s">
        <v>150</v>
      </c>
      <c r="T79" s="167" t="s">
        <v>150</v>
      </c>
      <c r="U79" s="167" t="s">
        <v>150</v>
      </c>
      <c r="V79" s="167" t="s">
        <v>150</v>
      </c>
      <c r="W79" s="167" t="s">
        <v>150</v>
      </c>
      <c r="X79" s="167" t="s">
        <v>150</v>
      </c>
      <c r="Y79" s="380"/>
      <c r="Z79" s="168"/>
    </row>
    <row r="80" spans="2:26" ht="47.25" customHeight="1">
      <c r="B80" s="167">
        <v>72</v>
      </c>
      <c r="C80" s="237" t="s">
        <v>3063</v>
      </c>
      <c r="D80" s="323"/>
      <c r="E80" s="167" t="s">
        <v>47</v>
      </c>
      <c r="F80" s="167" t="s">
        <v>2</v>
      </c>
      <c r="G80" s="169" t="s">
        <v>148</v>
      </c>
      <c r="H80" s="323"/>
      <c r="I80" s="323"/>
      <c r="J80" s="243">
        <v>500000</v>
      </c>
      <c r="K80" s="168"/>
      <c r="L80" s="371"/>
      <c r="M80" s="168"/>
      <c r="N80" s="168"/>
      <c r="O80" s="167">
        <v>1</v>
      </c>
      <c r="P80" s="167" t="s">
        <v>150</v>
      </c>
      <c r="Q80" s="167" t="s">
        <v>150</v>
      </c>
      <c r="R80" s="167" t="s">
        <v>150</v>
      </c>
      <c r="S80" s="167" t="s">
        <v>150</v>
      </c>
      <c r="T80" s="167" t="s">
        <v>150</v>
      </c>
      <c r="U80" s="167" t="s">
        <v>150</v>
      </c>
      <c r="V80" s="167" t="s">
        <v>150</v>
      </c>
      <c r="W80" s="167" t="s">
        <v>150</v>
      </c>
      <c r="X80" s="167" t="s">
        <v>150</v>
      </c>
      <c r="Y80" s="380"/>
      <c r="Z80" s="168"/>
    </row>
    <row r="81" spans="2:26" ht="47.25" customHeight="1">
      <c r="B81" s="167">
        <v>73</v>
      </c>
      <c r="C81" s="237" t="s">
        <v>3064</v>
      </c>
      <c r="D81" s="323"/>
      <c r="E81" s="167" t="s">
        <v>47</v>
      </c>
      <c r="F81" s="167" t="s">
        <v>2</v>
      </c>
      <c r="G81" s="169" t="s">
        <v>148</v>
      </c>
      <c r="H81" s="323"/>
      <c r="I81" s="323"/>
      <c r="J81" s="243">
        <v>500000</v>
      </c>
      <c r="K81" s="168"/>
      <c r="L81" s="371"/>
      <c r="M81" s="168"/>
      <c r="N81" s="168"/>
      <c r="O81" s="167">
        <v>1</v>
      </c>
      <c r="P81" s="167" t="s">
        <v>150</v>
      </c>
      <c r="Q81" s="167" t="s">
        <v>150</v>
      </c>
      <c r="R81" s="167" t="s">
        <v>150</v>
      </c>
      <c r="S81" s="167" t="s">
        <v>150</v>
      </c>
      <c r="T81" s="167" t="s">
        <v>150</v>
      </c>
      <c r="U81" s="167" t="s">
        <v>150</v>
      </c>
      <c r="V81" s="167" t="s">
        <v>150</v>
      </c>
      <c r="W81" s="167" t="s">
        <v>150</v>
      </c>
      <c r="X81" s="167" t="s">
        <v>150</v>
      </c>
      <c r="Y81" s="380"/>
      <c r="Z81" s="168"/>
    </row>
    <row r="82" spans="2:26" ht="47.25" customHeight="1">
      <c r="B82" s="167">
        <v>74</v>
      </c>
      <c r="C82" s="237" t="s">
        <v>3065</v>
      </c>
      <c r="D82" s="323"/>
      <c r="E82" s="167" t="s">
        <v>47</v>
      </c>
      <c r="F82" s="167" t="s">
        <v>2</v>
      </c>
      <c r="G82" s="169" t="s">
        <v>148</v>
      </c>
      <c r="H82" s="323"/>
      <c r="I82" s="323"/>
      <c r="J82" s="243">
        <v>500000</v>
      </c>
      <c r="K82" s="168"/>
      <c r="L82" s="371" t="s">
        <v>3114</v>
      </c>
      <c r="M82" s="168"/>
      <c r="N82" s="168"/>
      <c r="O82" s="167" t="s">
        <v>150</v>
      </c>
      <c r="P82" s="167" t="s">
        <v>150</v>
      </c>
      <c r="Q82" s="167" t="s">
        <v>150</v>
      </c>
      <c r="R82" s="167" t="s">
        <v>150</v>
      </c>
      <c r="S82" s="167">
        <v>1</v>
      </c>
      <c r="T82" s="167" t="s">
        <v>150</v>
      </c>
      <c r="U82" s="167" t="s">
        <v>150</v>
      </c>
      <c r="V82" s="167" t="s">
        <v>150</v>
      </c>
      <c r="W82" s="167" t="s">
        <v>150</v>
      </c>
      <c r="X82" s="167" t="s">
        <v>150</v>
      </c>
      <c r="Y82" s="380"/>
      <c r="Z82" s="168"/>
    </row>
    <row r="83" spans="2:26" ht="47.25" customHeight="1">
      <c r="B83" s="167">
        <v>75</v>
      </c>
      <c r="C83" s="237" t="s">
        <v>3066</v>
      </c>
      <c r="D83" s="323"/>
      <c r="E83" s="167" t="s">
        <v>47</v>
      </c>
      <c r="F83" s="167" t="s">
        <v>2</v>
      </c>
      <c r="G83" s="169" t="s">
        <v>148</v>
      </c>
      <c r="H83" s="323"/>
      <c r="I83" s="323"/>
      <c r="J83" s="243">
        <v>500000</v>
      </c>
      <c r="K83" s="168"/>
      <c r="L83" s="371"/>
      <c r="M83" s="168"/>
      <c r="N83" s="168"/>
      <c r="O83" s="167">
        <v>1</v>
      </c>
      <c r="P83" s="167" t="s">
        <v>150</v>
      </c>
      <c r="Q83" s="167" t="s">
        <v>150</v>
      </c>
      <c r="R83" s="167" t="s">
        <v>150</v>
      </c>
      <c r="S83" s="167" t="s">
        <v>150</v>
      </c>
      <c r="T83" s="167" t="s">
        <v>150</v>
      </c>
      <c r="U83" s="167" t="s">
        <v>150</v>
      </c>
      <c r="V83" s="167" t="s">
        <v>150</v>
      </c>
      <c r="W83" s="167" t="s">
        <v>150</v>
      </c>
      <c r="X83" s="167" t="s">
        <v>150</v>
      </c>
      <c r="Y83" s="380"/>
      <c r="Z83" s="168"/>
    </row>
    <row r="84" spans="2:26" ht="47.25" customHeight="1">
      <c r="B84" s="167">
        <v>76</v>
      </c>
      <c r="C84" s="237" t="s">
        <v>3067</v>
      </c>
      <c r="D84" s="323"/>
      <c r="E84" s="167" t="s">
        <v>47</v>
      </c>
      <c r="F84" s="167" t="s">
        <v>2</v>
      </c>
      <c r="G84" s="169" t="s">
        <v>148</v>
      </c>
      <c r="H84" s="323"/>
      <c r="I84" s="323"/>
      <c r="J84" s="243">
        <v>500000</v>
      </c>
      <c r="K84" s="168"/>
      <c r="L84" s="371"/>
      <c r="M84" s="168"/>
      <c r="N84" s="168"/>
      <c r="O84" s="167">
        <v>1</v>
      </c>
      <c r="P84" s="167" t="s">
        <v>150</v>
      </c>
      <c r="Q84" s="167" t="s">
        <v>150</v>
      </c>
      <c r="R84" s="167" t="s">
        <v>150</v>
      </c>
      <c r="S84" s="167" t="s">
        <v>150</v>
      </c>
      <c r="T84" s="167" t="s">
        <v>150</v>
      </c>
      <c r="U84" s="167" t="s">
        <v>150</v>
      </c>
      <c r="V84" s="167" t="s">
        <v>150</v>
      </c>
      <c r="W84" s="167" t="s">
        <v>150</v>
      </c>
      <c r="X84" s="167" t="s">
        <v>150</v>
      </c>
      <c r="Y84" s="380"/>
      <c r="Z84" s="168"/>
    </row>
    <row r="85" spans="2:26" ht="47.25" customHeight="1">
      <c r="B85" s="167">
        <v>77</v>
      </c>
      <c r="C85" s="237" t="s">
        <v>3068</v>
      </c>
      <c r="D85" s="323"/>
      <c r="E85" s="167" t="s">
        <v>47</v>
      </c>
      <c r="F85" s="167" t="s">
        <v>2</v>
      </c>
      <c r="G85" s="169" t="s">
        <v>148</v>
      </c>
      <c r="H85" s="323"/>
      <c r="I85" s="323"/>
      <c r="J85" s="243">
        <v>500000</v>
      </c>
      <c r="K85" s="168"/>
      <c r="L85" s="371"/>
      <c r="M85" s="168"/>
      <c r="N85" s="168"/>
      <c r="O85" s="167">
        <v>1</v>
      </c>
      <c r="P85" s="167" t="s">
        <v>150</v>
      </c>
      <c r="Q85" s="167" t="s">
        <v>150</v>
      </c>
      <c r="R85" s="167" t="s">
        <v>150</v>
      </c>
      <c r="S85" s="167" t="s">
        <v>150</v>
      </c>
      <c r="T85" s="167" t="s">
        <v>150</v>
      </c>
      <c r="U85" s="167" t="s">
        <v>150</v>
      </c>
      <c r="V85" s="167" t="s">
        <v>150</v>
      </c>
      <c r="W85" s="167" t="s">
        <v>150</v>
      </c>
      <c r="X85" s="167" t="s">
        <v>150</v>
      </c>
      <c r="Y85" s="380"/>
      <c r="Z85" s="168"/>
    </row>
    <row r="86" spans="2:26" ht="47.25" customHeight="1">
      <c r="B86" s="167">
        <v>78</v>
      </c>
      <c r="C86" s="237" t="s">
        <v>3069</v>
      </c>
      <c r="D86" s="323"/>
      <c r="E86" s="167" t="s">
        <v>47</v>
      </c>
      <c r="F86" s="167" t="s">
        <v>2</v>
      </c>
      <c r="G86" s="169" t="s">
        <v>148</v>
      </c>
      <c r="H86" s="323"/>
      <c r="I86" s="323"/>
      <c r="J86" s="243">
        <v>500000</v>
      </c>
      <c r="K86" s="168"/>
      <c r="L86" s="371" t="s">
        <v>3114</v>
      </c>
      <c r="M86" s="168"/>
      <c r="N86" s="168"/>
      <c r="O86" s="167" t="s">
        <v>150</v>
      </c>
      <c r="P86" s="167" t="s">
        <v>150</v>
      </c>
      <c r="Q86" s="167" t="s">
        <v>150</v>
      </c>
      <c r="R86" s="167" t="s">
        <v>150</v>
      </c>
      <c r="S86" s="167">
        <v>1</v>
      </c>
      <c r="T86" s="167" t="s">
        <v>150</v>
      </c>
      <c r="U86" s="167" t="s">
        <v>150</v>
      </c>
      <c r="V86" s="167" t="s">
        <v>150</v>
      </c>
      <c r="W86" s="167" t="s">
        <v>150</v>
      </c>
      <c r="X86" s="167" t="s">
        <v>150</v>
      </c>
      <c r="Y86" s="380"/>
      <c r="Z86" s="168"/>
    </row>
    <row r="87" spans="2:26">
      <c r="B87" s="700" t="s">
        <v>87</v>
      </c>
      <c r="C87" s="700"/>
      <c r="D87" s="110"/>
      <c r="E87" s="130"/>
      <c r="F87" s="130"/>
      <c r="G87" s="110"/>
      <c r="H87" s="110"/>
      <c r="I87" s="110"/>
      <c r="J87" s="339">
        <f>SUM(J9:J86)</f>
        <v>64300000</v>
      </c>
      <c r="K87" s="110"/>
      <c r="L87" s="372"/>
      <c r="M87" s="162">
        <f>SUM(M9:M86)</f>
        <v>0</v>
      </c>
      <c r="N87" s="110"/>
      <c r="O87" s="131">
        <f>SUM(O9:O86)</f>
        <v>37</v>
      </c>
      <c r="P87" s="131">
        <f t="shared" ref="P87:Y87" si="0">SUM(P9:P86)</f>
        <v>20</v>
      </c>
      <c r="Q87" s="131">
        <f t="shared" si="0"/>
        <v>0</v>
      </c>
      <c r="R87" s="131">
        <f t="shared" si="0"/>
        <v>8</v>
      </c>
      <c r="S87" s="131">
        <f t="shared" si="0"/>
        <v>13</v>
      </c>
      <c r="T87" s="131">
        <f t="shared" si="0"/>
        <v>0</v>
      </c>
      <c r="U87" s="131">
        <f t="shared" si="0"/>
        <v>0</v>
      </c>
      <c r="V87" s="131">
        <f t="shared" si="0"/>
        <v>0</v>
      </c>
      <c r="W87" s="131">
        <f t="shared" si="0"/>
        <v>0</v>
      </c>
      <c r="X87" s="131">
        <f t="shared" si="0"/>
        <v>0</v>
      </c>
      <c r="Y87" s="182">
        <f t="shared" si="0"/>
        <v>1089</v>
      </c>
      <c r="Z87" s="110"/>
    </row>
    <row r="88" spans="2:26">
      <c r="B88" s="112"/>
      <c r="C88" s="113"/>
      <c r="D88" s="113"/>
      <c r="E88" s="141"/>
      <c r="F88" s="141"/>
      <c r="G88" s="113"/>
      <c r="H88" s="113"/>
      <c r="I88" s="113"/>
      <c r="J88" s="340"/>
      <c r="K88" s="113"/>
      <c r="L88" s="373"/>
      <c r="M88" s="113"/>
      <c r="O88" s="113">
        <f>SUM(O87:X87)</f>
        <v>78</v>
      </c>
      <c r="P88" s="113"/>
      <c r="Q88" s="113"/>
      <c r="R88" s="113"/>
      <c r="S88" s="113"/>
      <c r="T88" s="113"/>
      <c r="U88" s="113"/>
      <c r="V88" s="113"/>
      <c r="W88" s="113"/>
      <c r="X88" s="113"/>
      <c r="Y88" s="112"/>
    </row>
    <row r="89" spans="2:26">
      <c r="B89" s="701" t="s">
        <v>88</v>
      </c>
      <c r="C89" s="701"/>
      <c r="D89" s="114"/>
      <c r="E89" s="702" t="s">
        <v>89</v>
      </c>
      <c r="F89" s="702"/>
      <c r="G89" s="702"/>
      <c r="H89" s="702"/>
      <c r="I89" s="702"/>
      <c r="J89" s="702"/>
      <c r="K89" s="113"/>
      <c r="L89" s="373"/>
      <c r="N89" s="113"/>
      <c r="O89" s="113"/>
      <c r="P89" s="113"/>
      <c r="Q89" s="113"/>
      <c r="R89" s="113"/>
      <c r="S89" s="113"/>
      <c r="T89" s="113"/>
      <c r="U89" s="113"/>
    </row>
    <row r="90" spans="2:26">
      <c r="B90" s="677" t="s">
        <v>90</v>
      </c>
      <c r="C90" s="678"/>
      <c r="D90" s="679"/>
      <c r="E90" s="703" t="s">
        <v>91</v>
      </c>
      <c r="F90" s="704"/>
      <c r="G90" s="704"/>
      <c r="H90" s="704"/>
      <c r="I90" s="704"/>
      <c r="J90" s="704"/>
      <c r="K90" s="115"/>
      <c r="L90" s="374"/>
      <c r="M90" s="116"/>
      <c r="N90" s="115"/>
      <c r="O90" s="115"/>
      <c r="P90" s="117"/>
      <c r="Q90" s="118"/>
      <c r="R90" s="118"/>
      <c r="S90" s="118"/>
      <c r="T90" s="119"/>
      <c r="U90" s="119"/>
      <c r="V90" s="120"/>
      <c r="W90" s="120"/>
    </row>
    <row r="91" spans="2:26">
      <c r="B91" s="677" t="s">
        <v>92</v>
      </c>
      <c r="C91" s="678"/>
      <c r="D91" s="679"/>
      <c r="E91" s="690" t="s">
        <v>93</v>
      </c>
      <c r="F91" s="691"/>
      <c r="G91" s="691"/>
      <c r="H91" s="691"/>
      <c r="I91" s="691"/>
      <c r="J91" s="691"/>
      <c r="K91" s="691"/>
      <c r="L91" s="691"/>
      <c r="M91" s="691"/>
      <c r="N91" s="691"/>
      <c r="O91" s="691"/>
      <c r="P91" s="692"/>
      <c r="Q91" s="121"/>
      <c r="R91" s="121"/>
      <c r="S91" s="121"/>
      <c r="T91" s="121"/>
      <c r="U91" s="121"/>
      <c r="V91" s="121"/>
      <c r="W91" s="121"/>
    </row>
    <row r="92" spans="2:26">
      <c r="B92" s="677" t="s">
        <v>94</v>
      </c>
      <c r="C92" s="678"/>
      <c r="D92" s="679"/>
      <c r="E92" s="142" t="s">
        <v>149</v>
      </c>
      <c r="F92" s="229"/>
      <c r="G92" s="122"/>
      <c r="H92" s="122"/>
      <c r="I92" s="122"/>
      <c r="J92" s="341"/>
      <c r="K92" s="118"/>
      <c r="L92" s="375"/>
      <c r="M92" s="124"/>
      <c r="N92" s="118"/>
      <c r="O92" s="118"/>
      <c r="P92" s="125"/>
      <c r="Q92" s="118"/>
      <c r="R92" s="118"/>
      <c r="S92" s="118"/>
      <c r="T92" s="119"/>
      <c r="U92" s="119"/>
      <c r="V92" s="120"/>
      <c r="W92" s="120"/>
    </row>
    <row r="93" spans="2:26">
      <c r="B93" s="677" t="s">
        <v>95</v>
      </c>
      <c r="C93" s="678"/>
      <c r="D93" s="679"/>
      <c r="E93" s="680" t="s">
        <v>96</v>
      </c>
      <c r="F93" s="681"/>
      <c r="G93" s="681"/>
      <c r="H93" s="681"/>
      <c r="I93" s="681"/>
      <c r="J93" s="681"/>
      <c r="K93" s="681"/>
      <c r="L93" s="681"/>
      <c r="M93" s="681"/>
      <c r="N93" s="681"/>
      <c r="O93" s="681"/>
      <c r="P93" s="125"/>
      <c r="Q93" s="118"/>
      <c r="R93" s="118"/>
      <c r="S93" s="118"/>
      <c r="T93" s="119"/>
      <c r="U93" s="119"/>
      <c r="V93" s="120"/>
      <c r="W93" s="120"/>
    </row>
    <row r="94" spans="2:26">
      <c r="B94" s="677" t="s">
        <v>97</v>
      </c>
      <c r="C94" s="678"/>
      <c r="D94" s="679"/>
      <c r="E94" s="680" t="s">
        <v>98</v>
      </c>
      <c r="F94" s="681"/>
      <c r="G94" s="681"/>
      <c r="H94" s="681"/>
      <c r="I94" s="681"/>
      <c r="J94" s="681"/>
      <c r="K94" s="681"/>
      <c r="L94" s="681"/>
      <c r="M94" s="681"/>
      <c r="N94" s="681"/>
      <c r="O94" s="681"/>
      <c r="P94" s="125"/>
      <c r="Q94" s="118"/>
      <c r="R94" s="118"/>
      <c r="S94" s="118"/>
      <c r="T94" s="119"/>
      <c r="U94" s="119"/>
      <c r="V94" s="120"/>
      <c r="W94" s="120"/>
    </row>
    <row r="95" spans="2:26">
      <c r="B95" s="677" t="s">
        <v>99</v>
      </c>
      <c r="C95" s="678"/>
      <c r="D95" s="679"/>
      <c r="E95" s="680" t="s">
        <v>100</v>
      </c>
      <c r="F95" s="681"/>
      <c r="G95" s="681"/>
      <c r="H95" s="681"/>
      <c r="I95" s="681"/>
      <c r="J95" s="681"/>
      <c r="K95" s="681"/>
      <c r="L95" s="681"/>
      <c r="M95" s="681"/>
      <c r="N95" s="681"/>
      <c r="O95" s="681"/>
      <c r="P95" s="125"/>
      <c r="Q95" s="118"/>
      <c r="R95" s="118"/>
      <c r="S95" s="118"/>
      <c r="T95" s="119"/>
      <c r="U95" s="119"/>
      <c r="V95" s="120"/>
      <c r="W95" s="120"/>
    </row>
    <row r="96" spans="2:26">
      <c r="B96" s="684" t="s">
        <v>101</v>
      </c>
      <c r="C96" s="685"/>
      <c r="D96" s="686"/>
      <c r="E96" s="680" t="s">
        <v>102</v>
      </c>
      <c r="F96" s="681"/>
      <c r="G96" s="681"/>
      <c r="H96" s="681"/>
      <c r="I96" s="681"/>
      <c r="J96" s="681"/>
      <c r="K96" s="681"/>
      <c r="L96" s="681"/>
      <c r="M96" s="681"/>
      <c r="N96" s="681"/>
      <c r="O96" s="681"/>
      <c r="P96" s="125"/>
      <c r="Q96" s="118"/>
      <c r="R96" s="118"/>
      <c r="S96" s="118"/>
      <c r="T96" s="119"/>
      <c r="U96" s="119"/>
      <c r="V96" s="120"/>
      <c r="W96" s="120"/>
    </row>
    <row r="97" spans="2:23">
      <c r="B97" s="677" t="s">
        <v>103</v>
      </c>
      <c r="C97" s="678"/>
      <c r="D97" s="679"/>
      <c r="E97" s="687" t="s">
        <v>104</v>
      </c>
      <c r="F97" s="688"/>
      <c r="G97" s="688"/>
      <c r="H97" s="688"/>
      <c r="I97" s="688"/>
      <c r="J97" s="688"/>
      <c r="K97" s="688"/>
      <c r="L97" s="688"/>
      <c r="M97" s="688"/>
      <c r="N97" s="688"/>
      <c r="O97" s="688"/>
      <c r="P97" s="689"/>
      <c r="Q97" s="118"/>
      <c r="R97" s="118"/>
      <c r="S97" s="118"/>
      <c r="T97" s="119"/>
      <c r="U97" s="119"/>
      <c r="V97" s="120"/>
      <c r="W97" s="120"/>
    </row>
    <row r="98" spans="2:23">
      <c r="B98" s="677" t="s">
        <v>105</v>
      </c>
      <c r="C98" s="678"/>
      <c r="D98" s="678"/>
      <c r="H98" s="123"/>
      <c r="I98" s="453"/>
      <c r="J98" s="341"/>
      <c r="K98" s="123"/>
      <c r="L98" s="376"/>
      <c r="M98" s="123"/>
      <c r="N98" s="123"/>
      <c r="O98" s="120"/>
      <c r="P98" s="120"/>
      <c r="Q98" s="120"/>
      <c r="R98" s="120"/>
      <c r="S98" s="120"/>
      <c r="T98" s="120"/>
      <c r="U98" s="120"/>
      <c r="V98" s="120"/>
      <c r="W98" s="120"/>
    </row>
    <row r="99" spans="2:23">
      <c r="B99" s="682" t="s">
        <v>106</v>
      </c>
      <c r="C99" s="683"/>
      <c r="D99" s="683"/>
      <c r="G99" s="113"/>
      <c r="H99" s="113"/>
      <c r="I99" s="113"/>
      <c r="J99" s="340"/>
      <c r="K99" s="126"/>
      <c r="L99" s="377"/>
      <c r="M99" s="126"/>
      <c r="N99" s="126"/>
      <c r="O99" s="126"/>
      <c r="P99" s="126"/>
      <c r="Q99" s="126"/>
      <c r="R99" s="126"/>
    </row>
    <row r="100" spans="2:23">
      <c r="B100" s="677" t="s">
        <v>107</v>
      </c>
      <c r="C100" s="678"/>
      <c r="D100" s="678"/>
    </row>
    <row r="101" spans="2:23">
      <c r="C101" s="128" t="s">
        <v>108</v>
      </c>
      <c r="D101" s="129"/>
      <c r="G101" s="129"/>
      <c r="H101" s="129"/>
      <c r="I101" s="129"/>
      <c r="J101" s="343"/>
      <c r="K101" s="129"/>
    </row>
  </sheetData>
  <autoFilter ref="B5:Z101"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</autoFilter>
  <mergeCells count="49">
    <mergeCell ref="B2:S2"/>
    <mergeCell ref="T2:Z2"/>
    <mergeCell ref="B3:X3"/>
    <mergeCell ref="B4:D4"/>
    <mergeCell ref="B5:B8"/>
    <mergeCell ref="C5:C8"/>
    <mergeCell ref="D5:D8"/>
    <mergeCell ref="E5:E8"/>
    <mergeCell ref="G5:G8"/>
    <mergeCell ref="H5:H8"/>
    <mergeCell ref="L5:L8"/>
    <mergeCell ref="M5:X5"/>
    <mergeCell ref="Y5:Y8"/>
    <mergeCell ref="Z5:Z8"/>
    <mergeCell ref="M6:N6"/>
    <mergeCell ref="O6:X6"/>
    <mergeCell ref="X7:X8"/>
    <mergeCell ref="B87:C87"/>
    <mergeCell ref="B89:C89"/>
    <mergeCell ref="E89:J89"/>
    <mergeCell ref="B90:D90"/>
    <mergeCell ref="E90:J90"/>
    <mergeCell ref="O7:O8"/>
    <mergeCell ref="P7:S7"/>
    <mergeCell ref="T7:T8"/>
    <mergeCell ref="U7:U8"/>
    <mergeCell ref="V7:V8"/>
    <mergeCell ref="W7:W8"/>
    <mergeCell ref="J5:J8"/>
    <mergeCell ref="K5:K8"/>
    <mergeCell ref="B91:D91"/>
    <mergeCell ref="E91:P91"/>
    <mergeCell ref="B92:D92"/>
    <mergeCell ref="M7:M8"/>
    <mergeCell ref="N7:N8"/>
    <mergeCell ref="F5:F8"/>
    <mergeCell ref="B93:D93"/>
    <mergeCell ref="E93:O93"/>
    <mergeCell ref="B98:D98"/>
    <mergeCell ref="B99:D99"/>
    <mergeCell ref="B100:D100"/>
    <mergeCell ref="B95:D95"/>
    <mergeCell ref="E95:O95"/>
    <mergeCell ref="B96:D96"/>
    <mergeCell ref="E96:O96"/>
    <mergeCell ref="B97:D97"/>
    <mergeCell ref="E97:P97"/>
    <mergeCell ref="B94:D94"/>
    <mergeCell ref="E94:O9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Z278"/>
  <sheetViews>
    <sheetView workbookViewId="0">
      <selection activeCell="I9" sqref="I9"/>
    </sheetView>
  </sheetViews>
  <sheetFormatPr defaultRowHeight="15.75"/>
  <cols>
    <col min="1" max="1" width="1.42578125" style="104" customWidth="1"/>
    <col min="2" max="2" width="5.28515625" style="127" customWidth="1"/>
    <col min="3" max="3" width="33.140625" style="104" customWidth="1"/>
    <col min="4" max="4" width="15" style="104" customWidth="1"/>
    <col min="5" max="6" width="9.28515625" style="143" customWidth="1"/>
    <col min="7" max="7" width="20.7109375" style="104" customWidth="1"/>
    <col min="8" max="9" width="15.42578125" style="127" customWidth="1"/>
    <col min="10" max="10" width="15" style="160" customWidth="1"/>
    <col min="11" max="11" width="10.7109375" style="378" customWidth="1"/>
    <col min="12" max="12" width="16.7109375" style="104" customWidth="1"/>
    <col min="13" max="13" width="10.140625" style="104" customWidth="1"/>
    <col min="14" max="14" width="4.85546875" style="104" customWidth="1"/>
    <col min="15" max="15" width="6.85546875" style="104" customWidth="1"/>
    <col min="16" max="19" width="4.7109375" style="104" customWidth="1"/>
    <col min="20" max="20" width="6.7109375" style="104" customWidth="1"/>
    <col min="21" max="22" width="6.28515625" style="104" customWidth="1"/>
    <col min="23" max="23" width="6.5703125" style="104" customWidth="1"/>
    <col min="24" max="24" width="5.7109375" style="104" customWidth="1"/>
    <col min="25" max="25" width="9.85546875" style="127" customWidth="1"/>
    <col min="26" max="26" width="6.140625" style="104" customWidth="1"/>
  </cols>
  <sheetData>
    <row r="2" spans="2:26" ht="18.75">
      <c r="B2" s="709" t="s">
        <v>64</v>
      </c>
      <c r="C2" s="709"/>
      <c r="D2" s="709"/>
      <c r="E2" s="709"/>
      <c r="F2" s="709"/>
      <c r="G2" s="709"/>
      <c r="H2" s="730"/>
      <c r="I2" s="730"/>
      <c r="J2" s="709"/>
      <c r="K2" s="730"/>
      <c r="L2" s="709"/>
      <c r="M2" s="709"/>
      <c r="N2" s="709"/>
      <c r="O2" s="709"/>
      <c r="P2" s="709"/>
      <c r="Q2" s="709"/>
      <c r="R2" s="709"/>
      <c r="S2" s="709"/>
      <c r="T2" s="710" t="s">
        <v>65</v>
      </c>
      <c r="U2" s="710"/>
      <c r="V2" s="710"/>
      <c r="W2" s="710"/>
      <c r="X2" s="710"/>
      <c r="Y2" s="731"/>
      <c r="Z2" s="710"/>
    </row>
    <row r="3" spans="2:26" ht="18.75">
      <c r="B3" s="709" t="s">
        <v>66</v>
      </c>
      <c r="C3" s="709"/>
      <c r="D3" s="709"/>
      <c r="E3" s="709"/>
      <c r="F3" s="709"/>
      <c r="G3" s="709"/>
      <c r="H3" s="730"/>
      <c r="I3" s="730"/>
      <c r="J3" s="709"/>
      <c r="K3" s="730"/>
      <c r="L3" s="709"/>
      <c r="M3" s="709"/>
      <c r="N3" s="709"/>
      <c r="O3" s="709"/>
      <c r="P3" s="709"/>
      <c r="Q3" s="709"/>
      <c r="R3" s="709"/>
      <c r="S3" s="709"/>
      <c r="T3" s="709"/>
      <c r="U3" s="709"/>
      <c r="V3" s="709"/>
      <c r="W3" s="709"/>
      <c r="X3" s="709"/>
      <c r="Y3" s="379"/>
    </row>
    <row r="4" spans="2:26">
      <c r="B4" s="711" t="s">
        <v>114</v>
      </c>
      <c r="C4" s="711"/>
      <c r="D4" s="711"/>
      <c r="E4" s="140"/>
      <c r="F4" s="140"/>
      <c r="G4" s="106"/>
      <c r="H4" s="381"/>
      <c r="I4" s="381"/>
      <c r="J4" s="157"/>
      <c r="K4" s="370"/>
      <c r="L4" s="106"/>
      <c r="M4" s="107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12"/>
    </row>
    <row r="5" spans="2:26">
      <c r="B5" s="712" t="s">
        <v>67</v>
      </c>
      <c r="C5" s="713" t="s">
        <v>68</v>
      </c>
      <c r="D5" s="695" t="s">
        <v>69</v>
      </c>
      <c r="E5" s="697" t="s">
        <v>70</v>
      </c>
      <c r="F5" s="697" t="s">
        <v>570</v>
      </c>
      <c r="G5" s="695" t="s">
        <v>71</v>
      </c>
      <c r="H5" s="695" t="s">
        <v>72</v>
      </c>
      <c r="I5" s="449"/>
      <c r="J5" s="727" t="s">
        <v>73</v>
      </c>
      <c r="K5" s="695" t="s">
        <v>74</v>
      </c>
      <c r="L5" s="695" t="s">
        <v>75</v>
      </c>
      <c r="M5" s="714" t="s">
        <v>76</v>
      </c>
      <c r="N5" s="714"/>
      <c r="O5" s="714"/>
      <c r="P5" s="714"/>
      <c r="Q5" s="714"/>
      <c r="R5" s="714"/>
      <c r="S5" s="714"/>
      <c r="T5" s="714"/>
      <c r="U5" s="714"/>
      <c r="V5" s="714"/>
      <c r="W5" s="714"/>
      <c r="X5" s="714"/>
      <c r="Y5" s="715" t="s">
        <v>77</v>
      </c>
      <c r="Z5" s="718" t="s">
        <v>78</v>
      </c>
    </row>
    <row r="6" spans="2:26">
      <c r="B6" s="712"/>
      <c r="C6" s="713"/>
      <c r="D6" s="708"/>
      <c r="E6" s="698"/>
      <c r="F6" s="698"/>
      <c r="G6" s="708"/>
      <c r="H6" s="708"/>
      <c r="I6" s="450"/>
      <c r="J6" s="728"/>
      <c r="K6" s="708"/>
      <c r="L6" s="708"/>
      <c r="M6" s="714" t="s">
        <v>79</v>
      </c>
      <c r="N6" s="714"/>
      <c r="O6" s="721" t="s">
        <v>80</v>
      </c>
      <c r="P6" s="722"/>
      <c r="Q6" s="722"/>
      <c r="R6" s="722"/>
      <c r="S6" s="722"/>
      <c r="T6" s="722"/>
      <c r="U6" s="722"/>
      <c r="V6" s="722"/>
      <c r="W6" s="722"/>
      <c r="X6" s="723"/>
      <c r="Y6" s="716"/>
      <c r="Z6" s="719"/>
    </row>
    <row r="7" spans="2:26" ht="28.5">
      <c r="B7" s="712"/>
      <c r="C7" s="713"/>
      <c r="D7" s="708"/>
      <c r="E7" s="698"/>
      <c r="F7" s="698"/>
      <c r="G7" s="708"/>
      <c r="H7" s="708"/>
      <c r="I7" s="450" t="s">
        <v>3271</v>
      </c>
      <c r="J7" s="728"/>
      <c r="K7" s="708"/>
      <c r="L7" s="708"/>
      <c r="M7" s="693" t="s">
        <v>81</v>
      </c>
      <c r="N7" s="695" t="s">
        <v>82</v>
      </c>
      <c r="O7" s="695" t="s">
        <v>0</v>
      </c>
      <c r="P7" s="705" t="s">
        <v>1</v>
      </c>
      <c r="Q7" s="706"/>
      <c r="R7" s="706"/>
      <c r="S7" s="707"/>
      <c r="T7" s="695" t="s">
        <v>2</v>
      </c>
      <c r="U7" s="695" t="s">
        <v>3</v>
      </c>
      <c r="V7" s="695" t="s">
        <v>4</v>
      </c>
      <c r="W7" s="695" t="s">
        <v>5</v>
      </c>
      <c r="X7" s="695" t="s">
        <v>6</v>
      </c>
      <c r="Y7" s="716"/>
      <c r="Z7" s="719"/>
    </row>
    <row r="8" spans="2:26" ht="22.5" customHeight="1">
      <c r="B8" s="712"/>
      <c r="C8" s="713"/>
      <c r="D8" s="696"/>
      <c r="E8" s="699"/>
      <c r="F8" s="699"/>
      <c r="G8" s="696"/>
      <c r="H8" s="696"/>
      <c r="I8" s="451"/>
      <c r="J8" s="729"/>
      <c r="K8" s="696"/>
      <c r="L8" s="696"/>
      <c r="M8" s="694"/>
      <c r="N8" s="696"/>
      <c r="O8" s="696"/>
      <c r="P8" s="109" t="s">
        <v>83</v>
      </c>
      <c r="Q8" s="109" t="s">
        <v>84</v>
      </c>
      <c r="R8" s="109" t="s">
        <v>85</v>
      </c>
      <c r="S8" s="109" t="s">
        <v>86</v>
      </c>
      <c r="T8" s="696"/>
      <c r="U8" s="696"/>
      <c r="V8" s="696"/>
      <c r="W8" s="696"/>
      <c r="X8" s="696"/>
      <c r="Y8" s="717"/>
      <c r="Z8" s="720"/>
    </row>
    <row r="9" spans="2:26" ht="48.75" customHeight="1">
      <c r="B9" s="135">
        <v>1</v>
      </c>
      <c r="C9" s="163" t="s">
        <v>215</v>
      </c>
      <c r="D9" s="163" t="s">
        <v>225</v>
      </c>
      <c r="E9" s="135" t="s">
        <v>15</v>
      </c>
      <c r="F9" s="135" t="s">
        <v>2</v>
      </c>
      <c r="G9" s="169" t="s">
        <v>127</v>
      </c>
      <c r="H9" s="138" t="s">
        <v>3136</v>
      </c>
      <c r="I9" s="138"/>
      <c r="J9" s="154">
        <v>500000</v>
      </c>
      <c r="K9" s="383"/>
      <c r="L9" s="148"/>
      <c r="M9" s="148"/>
      <c r="N9" s="148"/>
      <c r="O9" s="149" t="s">
        <v>150</v>
      </c>
      <c r="P9" s="149">
        <v>1</v>
      </c>
      <c r="Q9" s="149" t="s">
        <v>150</v>
      </c>
      <c r="R9" s="149" t="s">
        <v>150</v>
      </c>
      <c r="S9" s="149" t="s">
        <v>150</v>
      </c>
      <c r="T9" s="149" t="s">
        <v>150</v>
      </c>
      <c r="U9" s="149" t="s">
        <v>150</v>
      </c>
      <c r="V9" s="149" t="s">
        <v>150</v>
      </c>
      <c r="W9" s="149" t="s">
        <v>150</v>
      </c>
      <c r="X9" s="149" t="s">
        <v>150</v>
      </c>
      <c r="Y9" s="148"/>
      <c r="Z9" s="148"/>
    </row>
    <row r="10" spans="2:26" ht="48.75" customHeight="1">
      <c r="B10" s="135">
        <v>2</v>
      </c>
      <c r="C10" s="134" t="s">
        <v>216</v>
      </c>
      <c r="D10" s="163" t="s">
        <v>226</v>
      </c>
      <c r="E10" s="135" t="s">
        <v>15</v>
      </c>
      <c r="F10" s="135" t="s">
        <v>2</v>
      </c>
      <c r="G10" s="169" t="s">
        <v>127</v>
      </c>
      <c r="H10" s="138" t="s">
        <v>3141</v>
      </c>
      <c r="I10" s="138"/>
      <c r="J10" s="154">
        <v>500000</v>
      </c>
      <c r="K10" s="383" t="s">
        <v>3117</v>
      </c>
      <c r="L10" s="148"/>
      <c r="M10" s="148"/>
      <c r="N10" s="148"/>
      <c r="O10" s="149" t="s">
        <v>150</v>
      </c>
      <c r="P10" s="149" t="s">
        <v>150</v>
      </c>
      <c r="Q10" s="149" t="s">
        <v>150</v>
      </c>
      <c r="R10" s="149">
        <v>1</v>
      </c>
      <c r="S10" s="149" t="s">
        <v>150</v>
      </c>
      <c r="T10" s="149" t="s">
        <v>150</v>
      </c>
      <c r="U10" s="149" t="s">
        <v>150</v>
      </c>
      <c r="V10" s="149" t="s">
        <v>150</v>
      </c>
      <c r="W10" s="149" t="s">
        <v>150</v>
      </c>
      <c r="X10" s="149" t="s">
        <v>150</v>
      </c>
      <c r="Y10" s="148"/>
      <c r="Z10" s="148"/>
    </row>
    <row r="11" spans="2:26" ht="48.75" customHeight="1">
      <c r="B11" s="135">
        <v>3</v>
      </c>
      <c r="C11" s="134" t="s">
        <v>217</v>
      </c>
      <c r="D11" s="163" t="s">
        <v>227</v>
      </c>
      <c r="E11" s="135" t="s">
        <v>15</v>
      </c>
      <c r="F11" s="135" t="s">
        <v>2</v>
      </c>
      <c r="G11" s="169" t="s">
        <v>127</v>
      </c>
      <c r="H11" s="138" t="s">
        <v>3206</v>
      </c>
      <c r="I11" s="138"/>
      <c r="J11" s="164">
        <v>500000</v>
      </c>
      <c r="K11" s="383" t="s">
        <v>3117</v>
      </c>
      <c r="L11" s="148"/>
      <c r="M11" s="148"/>
      <c r="N11" s="148"/>
      <c r="O11" s="149" t="s">
        <v>150</v>
      </c>
      <c r="P11" s="149" t="s">
        <v>150</v>
      </c>
      <c r="Q11" s="149" t="s">
        <v>150</v>
      </c>
      <c r="R11" s="149">
        <v>1</v>
      </c>
      <c r="S11" s="149" t="s">
        <v>150</v>
      </c>
      <c r="T11" s="149" t="s">
        <v>150</v>
      </c>
      <c r="U11" s="149" t="s">
        <v>150</v>
      </c>
      <c r="V11" s="149" t="s">
        <v>150</v>
      </c>
      <c r="W11" s="149" t="s">
        <v>150</v>
      </c>
      <c r="X11" s="149" t="s">
        <v>150</v>
      </c>
      <c r="Y11" s="148"/>
      <c r="Z11" s="148">
        <v>100</v>
      </c>
    </row>
    <row r="12" spans="2:26" ht="48.75" customHeight="1">
      <c r="B12" s="135">
        <v>4</v>
      </c>
      <c r="C12" s="134" t="s">
        <v>218</v>
      </c>
      <c r="D12" s="163" t="s">
        <v>228</v>
      </c>
      <c r="E12" s="135" t="s">
        <v>15</v>
      </c>
      <c r="F12" s="135" t="s">
        <v>2</v>
      </c>
      <c r="G12" s="169" t="s">
        <v>127</v>
      </c>
      <c r="H12" s="138" t="s">
        <v>3139</v>
      </c>
      <c r="I12" s="138"/>
      <c r="J12" s="164">
        <v>500000</v>
      </c>
      <c r="K12" s="383" t="s">
        <v>3117</v>
      </c>
      <c r="L12" s="148"/>
      <c r="M12" s="148"/>
      <c r="N12" s="148"/>
      <c r="O12" s="149" t="s">
        <v>150</v>
      </c>
      <c r="P12" s="149" t="s">
        <v>150</v>
      </c>
      <c r="Q12" s="149" t="s">
        <v>150</v>
      </c>
      <c r="R12" s="149">
        <v>1</v>
      </c>
      <c r="S12" s="149" t="s">
        <v>150</v>
      </c>
      <c r="T12" s="149" t="s">
        <v>150</v>
      </c>
      <c r="U12" s="149" t="s">
        <v>150</v>
      </c>
      <c r="V12" s="149" t="s">
        <v>150</v>
      </c>
      <c r="W12" s="149" t="s">
        <v>150</v>
      </c>
      <c r="X12" s="149" t="s">
        <v>150</v>
      </c>
      <c r="Y12" s="148"/>
      <c r="Z12" s="148"/>
    </row>
    <row r="13" spans="2:26" ht="48.75" customHeight="1">
      <c r="B13" s="135">
        <v>5</v>
      </c>
      <c r="C13" s="134" t="s">
        <v>219</v>
      </c>
      <c r="D13" s="163" t="s">
        <v>228</v>
      </c>
      <c r="E13" s="135" t="s">
        <v>15</v>
      </c>
      <c r="F13" s="135" t="s">
        <v>2</v>
      </c>
      <c r="G13" s="169" t="s">
        <v>127</v>
      </c>
      <c r="H13" s="138" t="s">
        <v>3138</v>
      </c>
      <c r="I13" s="138"/>
      <c r="J13" s="154">
        <v>500000</v>
      </c>
      <c r="K13" s="383" t="s">
        <v>3117</v>
      </c>
      <c r="L13" s="148"/>
      <c r="M13" s="148"/>
      <c r="N13" s="148"/>
      <c r="O13" s="149" t="s">
        <v>150</v>
      </c>
      <c r="P13" s="149" t="s">
        <v>150</v>
      </c>
      <c r="Q13" s="149" t="s">
        <v>150</v>
      </c>
      <c r="R13" s="149">
        <v>1</v>
      </c>
      <c r="S13" s="149" t="s">
        <v>150</v>
      </c>
      <c r="T13" s="149" t="s">
        <v>150</v>
      </c>
      <c r="U13" s="149" t="s">
        <v>150</v>
      </c>
      <c r="V13" s="149" t="s">
        <v>150</v>
      </c>
      <c r="W13" s="149" t="s">
        <v>150</v>
      </c>
      <c r="X13" s="149" t="s">
        <v>150</v>
      </c>
      <c r="Y13" s="148"/>
      <c r="Z13" s="148"/>
    </row>
    <row r="14" spans="2:26" ht="48.75" customHeight="1">
      <c r="B14" s="135">
        <v>6</v>
      </c>
      <c r="C14" s="134" t="s">
        <v>220</v>
      </c>
      <c r="D14" s="163" t="s">
        <v>229</v>
      </c>
      <c r="E14" s="135" t="s">
        <v>15</v>
      </c>
      <c r="F14" s="135" t="s">
        <v>2</v>
      </c>
      <c r="G14" s="169" t="s">
        <v>127</v>
      </c>
      <c r="H14" s="138" t="s">
        <v>3134</v>
      </c>
      <c r="I14" s="138"/>
      <c r="J14" s="154">
        <v>500000</v>
      </c>
      <c r="K14" s="383"/>
      <c r="L14" s="148"/>
      <c r="M14" s="148"/>
      <c r="N14" s="148"/>
      <c r="O14" s="149" t="s">
        <v>150</v>
      </c>
      <c r="P14" s="149" t="s">
        <v>150</v>
      </c>
      <c r="Q14" s="149" t="s">
        <v>150</v>
      </c>
      <c r="R14" s="149" t="s">
        <v>150</v>
      </c>
      <c r="S14" s="149">
        <v>1</v>
      </c>
      <c r="T14" s="149" t="s">
        <v>150</v>
      </c>
      <c r="U14" s="149" t="s">
        <v>150</v>
      </c>
      <c r="V14" s="149" t="s">
        <v>150</v>
      </c>
      <c r="W14" s="149" t="s">
        <v>150</v>
      </c>
      <c r="X14" s="149" t="s">
        <v>150</v>
      </c>
      <c r="Y14" s="148"/>
      <c r="Z14" s="148"/>
    </row>
    <row r="15" spans="2:26" ht="48.75" customHeight="1">
      <c r="B15" s="135">
        <v>7</v>
      </c>
      <c r="C15" s="134" t="s">
        <v>221</v>
      </c>
      <c r="D15" s="163" t="s">
        <v>229</v>
      </c>
      <c r="E15" s="135" t="s">
        <v>15</v>
      </c>
      <c r="F15" s="135" t="s">
        <v>2</v>
      </c>
      <c r="G15" s="169" t="s">
        <v>127</v>
      </c>
      <c r="H15" s="138" t="s">
        <v>3135</v>
      </c>
      <c r="I15" s="138"/>
      <c r="J15" s="164">
        <v>500000</v>
      </c>
      <c r="K15" s="383"/>
      <c r="L15" s="148"/>
      <c r="M15" s="148"/>
      <c r="N15" s="148"/>
      <c r="O15" s="149" t="s">
        <v>150</v>
      </c>
      <c r="P15" s="149" t="s">
        <v>150</v>
      </c>
      <c r="Q15" s="149" t="s">
        <v>150</v>
      </c>
      <c r="R15" s="149" t="s">
        <v>150</v>
      </c>
      <c r="S15" s="149">
        <v>1</v>
      </c>
      <c r="T15" s="149" t="s">
        <v>150</v>
      </c>
      <c r="U15" s="149" t="s">
        <v>150</v>
      </c>
      <c r="V15" s="149" t="s">
        <v>150</v>
      </c>
      <c r="W15" s="149" t="s">
        <v>150</v>
      </c>
      <c r="X15" s="149" t="s">
        <v>150</v>
      </c>
      <c r="Y15" s="148"/>
      <c r="Z15" s="148"/>
    </row>
    <row r="16" spans="2:26" ht="48.75" customHeight="1">
      <c r="B16" s="135">
        <v>8</v>
      </c>
      <c r="C16" s="134" t="s">
        <v>222</v>
      </c>
      <c r="D16" s="163" t="s">
        <v>230</v>
      </c>
      <c r="E16" s="135" t="s">
        <v>15</v>
      </c>
      <c r="F16" s="135" t="s">
        <v>2</v>
      </c>
      <c r="G16" s="169" t="s">
        <v>127</v>
      </c>
      <c r="H16" s="138" t="s">
        <v>3149</v>
      </c>
      <c r="I16" s="138"/>
      <c r="J16" s="164">
        <v>500000</v>
      </c>
      <c r="K16" s="383" t="s">
        <v>3117</v>
      </c>
      <c r="L16" s="148"/>
      <c r="M16" s="148"/>
      <c r="N16" s="148"/>
      <c r="O16" s="149" t="s">
        <v>150</v>
      </c>
      <c r="P16" s="149" t="s">
        <v>150</v>
      </c>
      <c r="Q16" s="149" t="s">
        <v>150</v>
      </c>
      <c r="R16" s="149">
        <v>1</v>
      </c>
      <c r="S16" s="149" t="s">
        <v>150</v>
      </c>
      <c r="T16" s="149" t="s">
        <v>150</v>
      </c>
      <c r="U16" s="149" t="s">
        <v>150</v>
      </c>
      <c r="V16" s="149" t="s">
        <v>150</v>
      </c>
      <c r="W16" s="149" t="s">
        <v>150</v>
      </c>
      <c r="X16" s="149" t="s">
        <v>150</v>
      </c>
      <c r="Y16" s="148"/>
      <c r="Z16" s="148"/>
    </row>
    <row r="17" spans="2:26" ht="48.75" customHeight="1">
      <c r="B17" s="135">
        <v>9</v>
      </c>
      <c r="C17" s="134" t="s">
        <v>223</v>
      </c>
      <c r="D17" s="163" t="s">
        <v>230</v>
      </c>
      <c r="E17" s="135" t="s">
        <v>15</v>
      </c>
      <c r="F17" s="135" t="s">
        <v>2</v>
      </c>
      <c r="G17" s="169" t="s">
        <v>127</v>
      </c>
      <c r="H17" s="138" t="s">
        <v>3149</v>
      </c>
      <c r="I17" s="138"/>
      <c r="J17" s="164">
        <v>500000</v>
      </c>
      <c r="K17" s="383" t="s">
        <v>3117</v>
      </c>
      <c r="L17" s="148"/>
      <c r="M17" s="148"/>
      <c r="N17" s="148"/>
      <c r="O17" s="149" t="s">
        <v>150</v>
      </c>
      <c r="P17" s="149" t="s">
        <v>150</v>
      </c>
      <c r="Q17" s="149" t="s">
        <v>150</v>
      </c>
      <c r="R17" s="149">
        <v>1</v>
      </c>
      <c r="S17" s="149" t="s">
        <v>150</v>
      </c>
      <c r="T17" s="149" t="s">
        <v>150</v>
      </c>
      <c r="U17" s="149" t="s">
        <v>150</v>
      </c>
      <c r="V17" s="149" t="s">
        <v>150</v>
      </c>
      <c r="W17" s="149" t="s">
        <v>150</v>
      </c>
      <c r="X17" s="149" t="s">
        <v>150</v>
      </c>
      <c r="Y17" s="148"/>
      <c r="Z17" s="148"/>
    </row>
    <row r="18" spans="2:26" ht="48.75" customHeight="1">
      <c r="B18" s="135">
        <v>10</v>
      </c>
      <c r="C18" s="134" t="s">
        <v>224</v>
      </c>
      <c r="D18" s="163" t="s">
        <v>231</v>
      </c>
      <c r="E18" s="135" t="s">
        <v>15</v>
      </c>
      <c r="F18" s="135" t="s">
        <v>2</v>
      </c>
      <c r="G18" s="169" t="s">
        <v>127</v>
      </c>
      <c r="H18" s="138" t="s">
        <v>3149</v>
      </c>
      <c r="I18" s="138"/>
      <c r="J18" s="164">
        <v>500000</v>
      </c>
      <c r="K18" s="383" t="s">
        <v>3117</v>
      </c>
      <c r="L18" s="148"/>
      <c r="M18" s="148"/>
      <c r="N18" s="148"/>
      <c r="O18" s="149" t="s">
        <v>150</v>
      </c>
      <c r="P18" s="149" t="s">
        <v>150</v>
      </c>
      <c r="Q18" s="149">
        <v>1</v>
      </c>
      <c r="R18" s="149" t="s">
        <v>150</v>
      </c>
      <c r="S18" s="149" t="s">
        <v>150</v>
      </c>
      <c r="T18" s="149" t="s">
        <v>150</v>
      </c>
      <c r="U18" s="149" t="s">
        <v>150</v>
      </c>
      <c r="V18" s="149" t="s">
        <v>150</v>
      </c>
      <c r="W18" s="149" t="s">
        <v>150</v>
      </c>
      <c r="X18" s="149" t="s">
        <v>150</v>
      </c>
      <c r="Y18" s="148"/>
      <c r="Z18" s="148"/>
    </row>
    <row r="19" spans="2:26" ht="48.75" customHeight="1">
      <c r="B19" s="135">
        <v>11</v>
      </c>
      <c r="C19" s="163" t="s">
        <v>232</v>
      </c>
      <c r="D19" s="163" t="s">
        <v>238</v>
      </c>
      <c r="E19" s="135" t="s">
        <v>45</v>
      </c>
      <c r="F19" s="135" t="s">
        <v>2</v>
      </c>
      <c r="G19" s="169" t="s">
        <v>127</v>
      </c>
      <c r="H19" s="138" t="s">
        <v>3208</v>
      </c>
      <c r="I19" s="138"/>
      <c r="J19" s="164">
        <v>750000</v>
      </c>
      <c r="K19" s="383" t="s">
        <v>3117</v>
      </c>
      <c r="L19" s="148"/>
      <c r="M19" s="148"/>
      <c r="N19" s="148"/>
      <c r="O19" s="149" t="s">
        <v>150</v>
      </c>
      <c r="P19" s="149" t="s">
        <v>150</v>
      </c>
      <c r="Q19" s="149" t="s">
        <v>150</v>
      </c>
      <c r="R19" s="149" t="s">
        <v>150</v>
      </c>
      <c r="S19" s="149" t="s">
        <v>150</v>
      </c>
      <c r="T19" s="149" t="s">
        <v>150</v>
      </c>
      <c r="U19" s="149" t="s">
        <v>150</v>
      </c>
      <c r="V19" s="149" t="s">
        <v>150</v>
      </c>
      <c r="W19" s="149" t="s">
        <v>150</v>
      </c>
      <c r="X19" s="149" t="s">
        <v>150</v>
      </c>
      <c r="Y19" s="148">
        <v>120</v>
      </c>
      <c r="Z19" s="148"/>
    </row>
    <row r="20" spans="2:26" ht="48.75" customHeight="1">
      <c r="B20" s="135">
        <v>12</v>
      </c>
      <c r="C20" s="163" t="s">
        <v>233</v>
      </c>
      <c r="D20" s="163" t="s">
        <v>239</v>
      </c>
      <c r="E20" s="135" t="s">
        <v>45</v>
      </c>
      <c r="F20" s="135" t="s">
        <v>2</v>
      </c>
      <c r="G20" s="169" t="s">
        <v>127</v>
      </c>
      <c r="H20" s="138" t="s">
        <v>3210</v>
      </c>
      <c r="I20" s="138"/>
      <c r="J20" s="164">
        <v>750000</v>
      </c>
      <c r="K20" s="383" t="s">
        <v>3117</v>
      </c>
      <c r="L20" s="148"/>
      <c r="M20" s="148"/>
      <c r="N20" s="148"/>
      <c r="O20" s="149" t="s">
        <v>150</v>
      </c>
      <c r="P20" s="149" t="s">
        <v>150</v>
      </c>
      <c r="Q20" s="149" t="s">
        <v>150</v>
      </c>
      <c r="R20" s="149" t="s">
        <v>150</v>
      </c>
      <c r="S20" s="149">
        <v>1</v>
      </c>
      <c r="T20" s="149" t="s">
        <v>150</v>
      </c>
      <c r="U20" s="149" t="s">
        <v>150</v>
      </c>
      <c r="V20" s="149" t="s">
        <v>150</v>
      </c>
      <c r="W20" s="149" t="s">
        <v>150</v>
      </c>
      <c r="X20" s="149" t="s">
        <v>150</v>
      </c>
      <c r="Y20" s="148"/>
      <c r="Z20" s="148"/>
    </row>
    <row r="21" spans="2:26" ht="48.75" customHeight="1">
      <c r="B21" s="135">
        <v>13</v>
      </c>
      <c r="C21" s="163" t="s">
        <v>234</v>
      </c>
      <c r="D21" s="163" t="s">
        <v>240</v>
      </c>
      <c r="E21" s="135" t="s">
        <v>45</v>
      </c>
      <c r="F21" s="135" t="s">
        <v>2</v>
      </c>
      <c r="G21" s="169" t="s">
        <v>127</v>
      </c>
      <c r="H21" s="138" t="s">
        <v>3201</v>
      </c>
      <c r="I21" s="138"/>
      <c r="J21" s="164">
        <v>500000</v>
      </c>
      <c r="K21" s="383" t="s">
        <v>3117</v>
      </c>
      <c r="L21" s="148"/>
      <c r="M21" s="148"/>
      <c r="N21" s="148"/>
      <c r="O21" s="149" t="s">
        <v>150</v>
      </c>
      <c r="P21" s="149">
        <v>1</v>
      </c>
      <c r="Q21" s="149" t="s">
        <v>150</v>
      </c>
      <c r="R21" s="149" t="s">
        <v>150</v>
      </c>
      <c r="S21" s="149" t="s">
        <v>150</v>
      </c>
      <c r="T21" s="149" t="s">
        <v>150</v>
      </c>
      <c r="U21" s="149" t="s">
        <v>150</v>
      </c>
      <c r="V21" s="149" t="s">
        <v>150</v>
      </c>
      <c r="W21" s="149" t="s">
        <v>150</v>
      </c>
      <c r="X21" s="149" t="s">
        <v>150</v>
      </c>
      <c r="Y21" s="148">
        <v>56</v>
      </c>
      <c r="Z21" s="148"/>
    </row>
    <row r="22" spans="2:26" ht="48.75" customHeight="1">
      <c r="B22" s="135">
        <v>14</v>
      </c>
      <c r="C22" s="163" t="s">
        <v>235</v>
      </c>
      <c r="D22" s="163" t="s">
        <v>241</v>
      </c>
      <c r="E22" s="135" t="s">
        <v>45</v>
      </c>
      <c r="F22" s="135" t="s">
        <v>2</v>
      </c>
      <c r="G22" s="169" t="s">
        <v>127</v>
      </c>
      <c r="H22" s="138" t="s">
        <v>3205</v>
      </c>
      <c r="I22" s="138"/>
      <c r="J22" s="164">
        <v>500000</v>
      </c>
      <c r="K22" s="383" t="s">
        <v>3117</v>
      </c>
      <c r="L22" s="148"/>
      <c r="M22" s="148"/>
      <c r="N22" s="148"/>
      <c r="O22" s="149" t="s">
        <v>150</v>
      </c>
      <c r="P22" s="149" t="s">
        <v>150</v>
      </c>
      <c r="Q22" s="149" t="s">
        <v>150</v>
      </c>
      <c r="R22" s="149" t="s">
        <v>150</v>
      </c>
      <c r="S22" s="149">
        <v>1</v>
      </c>
      <c r="T22" s="149" t="s">
        <v>150</v>
      </c>
      <c r="U22" s="149" t="s">
        <v>150</v>
      </c>
      <c r="V22" s="149" t="s">
        <v>150</v>
      </c>
      <c r="W22" s="149" t="s">
        <v>150</v>
      </c>
      <c r="X22" s="149" t="s">
        <v>150</v>
      </c>
      <c r="Y22" s="148"/>
      <c r="Z22" s="148"/>
    </row>
    <row r="23" spans="2:26" ht="48.75" customHeight="1">
      <c r="B23" s="135">
        <v>15</v>
      </c>
      <c r="C23" s="163" t="s">
        <v>236</v>
      </c>
      <c r="D23" s="163" t="s">
        <v>242</v>
      </c>
      <c r="E23" s="135" t="s">
        <v>45</v>
      </c>
      <c r="F23" s="135" t="s">
        <v>2</v>
      </c>
      <c r="G23" s="169" t="s">
        <v>127</v>
      </c>
      <c r="H23" s="138"/>
      <c r="I23" s="138"/>
      <c r="J23" s="154">
        <v>500000</v>
      </c>
      <c r="K23" s="383"/>
      <c r="L23" s="148"/>
      <c r="M23" s="148"/>
      <c r="N23" s="148"/>
      <c r="O23" s="149" t="s">
        <v>150</v>
      </c>
      <c r="P23" s="149">
        <v>1</v>
      </c>
      <c r="Q23" s="149" t="s">
        <v>150</v>
      </c>
      <c r="R23" s="149" t="s">
        <v>150</v>
      </c>
      <c r="S23" s="149" t="s">
        <v>150</v>
      </c>
      <c r="T23" s="149" t="s">
        <v>150</v>
      </c>
      <c r="U23" s="149" t="s">
        <v>150</v>
      </c>
      <c r="V23" s="149" t="s">
        <v>150</v>
      </c>
      <c r="W23" s="149" t="s">
        <v>150</v>
      </c>
      <c r="X23" s="149" t="s">
        <v>150</v>
      </c>
      <c r="Y23" s="148"/>
      <c r="Z23" s="148"/>
    </row>
    <row r="24" spans="2:26" ht="48.75" customHeight="1">
      <c r="B24" s="135">
        <v>16</v>
      </c>
      <c r="C24" s="163" t="s">
        <v>237</v>
      </c>
      <c r="D24" s="163" t="s">
        <v>243</v>
      </c>
      <c r="E24" s="135" t="s">
        <v>45</v>
      </c>
      <c r="F24" s="135" t="s">
        <v>2</v>
      </c>
      <c r="G24" s="169" t="s">
        <v>127</v>
      </c>
      <c r="H24" s="138"/>
      <c r="I24" s="138"/>
      <c r="J24" s="154">
        <v>500000</v>
      </c>
      <c r="K24" s="383"/>
      <c r="L24" s="148"/>
      <c r="M24" s="148"/>
      <c r="N24" s="148"/>
      <c r="O24" s="149" t="s">
        <v>150</v>
      </c>
      <c r="P24" s="149">
        <v>1</v>
      </c>
      <c r="Q24" s="149" t="s">
        <v>150</v>
      </c>
      <c r="R24" s="149" t="s">
        <v>150</v>
      </c>
      <c r="S24" s="149" t="s">
        <v>150</v>
      </c>
      <c r="T24" s="149" t="s">
        <v>150</v>
      </c>
      <c r="U24" s="149" t="s">
        <v>150</v>
      </c>
      <c r="V24" s="149" t="s">
        <v>150</v>
      </c>
      <c r="W24" s="149" t="s">
        <v>150</v>
      </c>
      <c r="X24" s="149" t="s">
        <v>150</v>
      </c>
      <c r="Y24" s="148"/>
      <c r="Z24" s="148"/>
    </row>
    <row r="25" spans="2:26" ht="81" customHeight="1">
      <c r="B25" s="135">
        <v>17</v>
      </c>
      <c r="C25" s="163" t="s">
        <v>244</v>
      </c>
      <c r="D25" s="163" t="s">
        <v>257</v>
      </c>
      <c r="E25" s="135" t="s">
        <v>45</v>
      </c>
      <c r="F25" s="135" t="s">
        <v>2</v>
      </c>
      <c r="G25" s="169" t="s">
        <v>127</v>
      </c>
      <c r="H25" s="138" t="s">
        <v>3162</v>
      </c>
      <c r="I25" s="138"/>
      <c r="J25" s="154">
        <v>750000</v>
      </c>
      <c r="K25" s="383" t="s">
        <v>3117</v>
      </c>
      <c r="L25" s="148"/>
      <c r="M25" s="148"/>
      <c r="N25" s="148"/>
      <c r="O25" s="149" t="s">
        <v>150</v>
      </c>
      <c r="P25" s="149" t="s">
        <v>150</v>
      </c>
      <c r="Q25" s="149">
        <v>1</v>
      </c>
      <c r="R25" s="149" t="s">
        <v>150</v>
      </c>
      <c r="S25" s="149" t="s">
        <v>150</v>
      </c>
      <c r="T25" s="149" t="s">
        <v>150</v>
      </c>
      <c r="U25" s="149" t="s">
        <v>150</v>
      </c>
      <c r="V25" s="149" t="s">
        <v>150</v>
      </c>
      <c r="W25" s="149" t="s">
        <v>150</v>
      </c>
      <c r="X25" s="149" t="s">
        <v>150</v>
      </c>
      <c r="Y25" s="148"/>
      <c r="Z25" s="148"/>
    </row>
    <row r="26" spans="2:26" ht="48.75" customHeight="1">
      <c r="B26" s="135">
        <v>18</v>
      </c>
      <c r="C26" s="163" t="s">
        <v>245</v>
      </c>
      <c r="D26" s="163" t="s">
        <v>258</v>
      </c>
      <c r="E26" s="135" t="s">
        <v>45</v>
      </c>
      <c r="F26" s="135" t="s">
        <v>2</v>
      </c>
      <c r="G26" s="169" t="s">
        <v>127</v>
      </c>
      <c r="H26" s="138" t="s">
        <v>3202</v>
      </c>
      <c r="I26" s="138"/>
      <c r="J26" s="164">
        <v>500000</v>
      </c>
      <c r="K26" s="383" t="s">
        <v>3117</v>
      </c>
      <c r="L26" s="148"/>
      <c r="M26" s="148"/>
      <c r="N26" s="148"/>
      <c r="O26" s="149" t="s">
        <v>150</v>
      </c>
      <c r="P26" s="149">
        <v>1</v>
      </c>
      <c r="Q26" s="149" t="s">
        <v>150</v>
      </c>
      <c r="R26" s="149" t="s">
        <v>150</v>
      </c>
      <c r="S26" s="149" t="s">
        <v>150</v>
      </c>
      <c r="T26" s="149" t="s">
        <v>150</v>
      </c>
      <c r="U26" s="149" t="s">
        <v>150</v>
      </c>
      <c r="V26" s="149" t="s">
        <v>150</v>
      </c>
      <c r="W26" s="149" t="s">
        <v>150</v>
      </c>
      <c r="X26" s="149" t="s">
        <v>150</v>
      </c>
      <c r="Y26" s="148">
        <v>75</v>
      </c>
      <c r="Z26" s="148"/>
    </row>
    <row r="27" spans="2:26" ht="48.75" customHeight="1">
      <c r="B27" s="135">
        <v>19</v>
      </c>
      <c r="C27" s="163" t="s">
        <v>246</v>
      </c>
      <c r="D27" s="163" t="s">
        <v>230</v>
      </c>
      <c r="E27" s="135" t="s">
        <v>45</v>
      </c>
      <c r="F27" s="135" t="s">
        <v>2</v>
      </c>
      <c r="G27" s="169" t="s">
        <v>127</v>
      </c>
      <c r="H27" s="138" t="s">
        <v>3152</v>
      </c>
      <c r="I27" s="138"/>
      <c r="J27" s="164">
        <v>500000</v>
      </c>
      <c r="K27" s="383"/>
      <c r="L27" s="148"/>
      <c r="M27" s="148"/>
      <c r="N27" s="148"/>
      <c r="O27" s="149" t="s">
        <v>150</v>
      </c>
      <c r="P27" s="149" t="s">
        <v>150</v>
      </c>
      <c r="Q27" s="149">
        <v>1</v>
      </c>
      <c r="R27" s="149" t="s">
        <v>150</v>
      </c>
      <c r="S27" s="149" t="s">
        <v>150</v>
      </c>
      <c r="T27" s="149" t="s">
        <v>150</v>
      </c>
      <c r="U27" s="149" t="s">
        <v>150</v>
      </c>
      <c r="V27" s="149" t="s">
        <v>150</v>
      </c>
      <c r="W27" s="149" t="s">
        <v>150</v>
      </c>
      <c r="X27" s="149" t="s">
        <v>150</v>
      </c>
      <c r="Y27" s="148"/>
      <c r="Z27" s="148"/>
    </row>
    <row r="28" spans="2:26" ht="48.75" customHeight="1">
      <c r="B28" s="135">
        <v>20</v>
      </c>
      <c r="C28" s="163" t="s">
        <v>247</v>
      </c>
      <c r="D28" s="163" t="s">
        <v>231</v>
      </c>
      <c r="E28" s="135" t="s">
        <v>45</v>
      </c>
      <c r="F28" s="135" t="s">
        <v>2</v>
      </c>
      <c r="G28" s="169" t="s">
        <v>127</v>
      </c>
      <c r="H28" s="138" t="s">
        <v>3151</v>
      </c>
      <c r="I28" s="138"/>
      <c r="J28" s="164">
        <v>500000</v>
      </c>
      <c r="K28" s="383" t="s">
        <v>3117</v>
      </c>
      <c r="L28" s="148"/>
      <c r="M28" s="148"/>
      <c r="N28" s="148"/>
      <c r="O28" s="149" t="s">
        <v>150</v>
      </c>
      <c r="P28" s="149" t="s">
        <v>150</v>
      </c>
      <c r="Q28" s="149">
        <v>1</v>
      </c>
      <c r="R28" s="149" t="s">
        <v>150</v>
      </c>
      <c r="S28" s="149" t="s">
        <v>150</v>
      </c>
      <c r="T28" s="149" t="s">
        <v>150</v>
      </c>
      <c r="U28" s="149" t="s">
        <v>150</v>
      </c>
      <c r="V28" s="149" t="s">
        <v>150</v>
      </c>
      <c r="W28" s="149" t="s">
        <v>150</v>
      </c>
      <c r="X28" s="149" t="s">
        <v>150</v>
      </c>
      <c r="Y28" s="148"/>
      <c r="Z28" s="148"/>
    </row>
    <row r="29" spans="2:26" ht="48.75" customHeight="1">
      <c r="B29" s="135">
        <v>21</v>
      </c>
      <c r="C29" s="163" t="s">
        <v>248</v>
      </c>
      <c r="D29" s="163" t="s">
        <v>241</v>
      </c>
      <c r="E29" s="135" t="s">
        <v>45</v>
      </c>
      <c r="F29" s="135" t="s">
        <v>2</v>
      </c>
      <c r="G29" s="169" t="s">
        <v>127</v>
      </c>
      <c r="H29" s="138" t="s">
        <v>3202</v>
      </c>
      <c r="I29" s="138"/>
      <c r="J29" s="164">
        <v>500000</v>
      </c>
      <c r="K29" s="383"/>
      <c r="L29" s="148"/>
      <c r="M29" s="148"/>
      <c r="N29" s="148"/>
      <c r="O29" s="149" t="s">
        <v>150</v>
      </c>
      <c r="P29" s="149">
        <v>1</v>
      </c>
      <c r="Q29" s="149" t="s">
        <v>150</v>
      </c>
      <c r="R29" s="149" t="s">
        <v>150</v>
      </c>
      <c r="S29" s="149" t="s">
        <v>150</v>
      </c>
      <c r="T29" s="149" t="s">
        <v>150</v>
      </c>
      <c r="U29" s="149" t="s">
        <v>150</v>
      </c>
      <c r="V29" s="149" t="s">
        <v>150</v>
      </c>
      <c r="W29" s="149" t="s">
        <v>150</v>
      </c>
      <c r="X29" s="149" t="s">
        <v>150</v>
      </c>
      <c r="Y29" s="148"/>
      <c r="Z29" s="148"/>
    </row>
    <row r="30" spans="2:26" ht="48.75" customHeight="1">
      <c r="B30" s="135">
        <v>22</v>
      </c>
      <c r="C30" s="163" t="s">
        <v>249</v>
      </c>
      <c r="D30" s="163" t="s">
        <v>238</v>
      </c>
      <c r="E30" s="135" t="s">
        <v>45</v>
      </c>
      <c r="F30" s="135" t="s">
        <v>2</v>
      </c>
      <c r="G30" s="169" t="s">
        <v>127</v>
      </c>
      <c r="H30" s="138" t="s">
        <v>3207</v>
      </c>
      <c r="I30" s="138"/>
      <c r="J30" s="164">
        <v>500000</v>
      </c>
      <c r="K30" s="383" t="s">
        <v>3117</v>
      </c>
      <c r="L30" s="148"/>
      <c r="M30" s="148"/>
      <c r="N30" s="148"/>
      <c r="O30" s="149" t="s">
        <v>150</v>
      </c>
      <c r="P30" s="149">
        <v>1</v>
      </c>
      <c r="Q30" s="149" t="s">
        <v>150</v>
      </c>
      <c r="R30" s="149" t="s">
        <v>150</v>
      </c>
      <c r="S30" s="149" t="s">
        <v>150</v>
      </c>
      <c r="T30" s="149" t="s">
        <v>150</v>
      </c>
      <c r="U30" s="149" t="s">
        <v>150</v>
      </c>
      <c r="V30" s="149" t="s">
        <v>150</v>
      </c>
      <c r="W30" s="149" t="s">
        <v>150</v>
      </c>
      <c r="X30" s="149" t="s">
        <v>150</v>
      </c>
      <c r="Y30" s="148"/>
      <c r="Z30" s="148"/>
    </row>
    <row r="31" spans="2:26" ht="48.75" customHeight="1">
      <c r="B31" s="135">
        <v>23</v>
      </c>
      <c r="C31" s="163" t="s">
        <v>250</v>
      </c>
      <c r="D31" s="163" t="s">
        <v>259</v>
      </c>
      <c r="E31" s="135" t="s">
        <v>45</v>
      </c>
      <c r="F31" s="135" t="s">
        <v>2</v>
      </c>
      <c r="G31" s="169" t="s">
        <v>127</v>
      </c>
      <c r="H31" s="138" t="s">
        <v>3130</v>
      </c>
      <c r="I31" s="138"/>
      <c r="J31" s="164">
        <v>500000</v>
      </c>
      <c r="K31" s="383" t="s">
        <v>3117</v>
      </c>
      <c r="L31" s="148"/>
      <c r="M31" s="148"/>
      <c r="N31" s="148"/>
      <c r="O31" s="149" t="s">
        <v>150</v>
      </c>
      <c r="P31" s="149" t="s">
        <v>150</v>
      </c>
      <c r="Q31" s="149" t="s">
        <v>150</v>
      </c>
      <c r="R31" s="149">
        <v>1</v>
      </c>
      <c r="S31" s="149" t="s">
        <v>150</v>
      </c>
      <c r="T31" s="149" t="s">
        <v>150</v>
      </c>
      <c r="U31" s="149" t="s">
        <v>150</v>
      </c>
      <c r="V31" s="149" t="s">
        <v>150</v>
      </c>
      <c r="W31" s="149" t="s">
        <v>150</v>
      </c>
      <c r="X31" s="149" t="s">
        <v>150</v>
      </c>
      <c r="Y31" s="148"/>
      <c r="Z31" s="148"/>
    </row>
    <row r="32" spans="2:26" ht="48.75" customHeight="1">
      <c r="B32" s="135">
        <v>24</v>
      </c>
      <c r="C32" s="163" t="s">
        <v>251</v>
      </c>
      <c r="D32" s="163" t="s">
        <v>260</v>
      </c>
      <c r="E32" s="135" t="s">
        <v>45</v>
      </c>
      <c r="F32" s="135" t="s">
        <v>2</v>
      </c>
      <c r="G32" s="169" t="s">
        <v>127</v>
      </c>
      <c r="H32" s="138" t="s">
        <v>3151</v>
      </c>
      <c r="I32" s="138"/>
      <c r="J32" s="164">
        <v>500000</v>
      </c>
      <c r="K32" s="383" t="s">
        <v>3117</v>
      </c>
      <c r="L32" s="148"/>
      <c r="M32" s="148"/>
      <c r="N32" s="148"/>
      <c r="O32" s="149" t="s">
        <v>150</v>
      </c>
      <c r="P32" s="149" t="s">
        <v>150</v>
      </c>
      <c r="Q32" s="149" t="s">
        <v>150</v>
      </c>
      <c r="R32" s="149">
        <v>1</v>
      </c>
      <c r="S32" s="149" t="s">
        <v>150</v>
      </c>
      <c r="T32" s="149" t="s">
        <v>150</v>
      </c>
      <c r="U32" s="149" t="s">
        <v>150</v>
      </c>
      <c r="V32" s="149" t="s">
        <v>150</v>
      </c>
      <c r="W32" s="149" t="s">
        <v>150</v>
      </c>
      <c r="X32" s="149" t="s">
        <v>150</v>
      </c>
      <c r="Y32" s="148"/>
      <c r="Z32" s="148"/>
    </row>
    <row r="33" spans="2:26" ht="48.75" customHeight="1">
      <c r="B33" s="135">
        <v>25</v>
      </c>
      <c r="C33" s="163" t="s">
        <v>252</v>
      </c>
      <c r="D33" s="163" t="s">
        <v>261</v>
      </c>
      <c r="E33" s="135" t="s">
        <v>45</v>
      </c>
      <c r="F33" s="135" t="s">
        <v>2</v>
      </c>
      <c r="G33" s="169" t="s">
        <v>127</v>
      </c>
      <c r="H33" s="138" t="s">
        <v>3146</v>
      </c>
      <c r="I33" s="138"/>
      <c r="J33" s="154">
        <v>750000</v>
      </c>
      <c r="K33" s="383" t="s">
        <v>3117</v>
      </c>
      <c r="L33" s="148"/>
      <c r="M33" s="148"/>
      <c r="N33" s="148"/>
      <c r="O33" s="149" t="s">
        <v>150</v>
      </c>
      <c r="P33" s="149" t="s">
        <v>150</v>
      </c>
      <c r="Q33" s="149" t="s">
        <v>150</v>
      </c>
      <c r="R33" s="149">
        <v>1</v>
      </c>
      <c r="S33" s="149" t="s">
        <v>150</v>
      </c>
      <c r="T33" s="149" t="s">
        <v>150</v>
      </c>
      <c r="U33" s="149" t="s">
        <v>150</v>
      </c>
      <c r="V33" s="149" t="s">
        <v>150</v>
      </c>
      <c r="W33" s="149" t="s">
        <v>150</v>
      </c>
      <c r="X33" s="149" t="s">
        <v>150</v>
      </c>
      <c r="Y33" s="148"/>
      <c r="Z33" s="148"/>
    </row>
    <row r="34" spans="2:26" ht="48.75" customHeight="1">
      <c r="B34" s="135">
        <v>26</v>
      </c>
      <c r="C34" s="163" t="s">
        <v>253</v>
      </c>
      <c r="D34" s="163" t="s">
        <v>262</v>
      </c>
      <c r="E34" s="135" t="s">
        <v>45</v>
      </c>
      <c r="F34" s="135" t="s">
        <v>2</v>
      </c>
      <c r="G34" s="169" t="s">
        <v>127</v>
      </c>
      <c r="H34" s="138" t="s">
        <v>3198</v>
      </c>
      <c r="I34" s="138"/>
      <c r="J34" s="154">
        <v>750000</v>
      </c>
      <c r="K34" s="383" t="s">
        <v>3117</v>
      </c>
      <c r="L34" s="148"/>
      <c r="M34" s="148"/>
      <c r="N34" s="148"/>
      <c r="O34" s="149" t="s">
        <v>150</v>
      </c>
      <c r="P34" s="149">
        <v>1</v>
      </c>
      <c r="Q34" s="149" t="s">
        <v>150</v>
      </c>
      <c r="R34" s="149" t="s">
        <v>150</v>
      </c>
      <c r="S34" s="149" t="s">
        <v>150</v>
      </c>
      <c r="T34" s="149" t="s">
        <v>150</v>
      </c>
      <c r="U34" s="149" t="s">
        <v>150</v>
      </c>
      <c r="V34" s="149" t="s">
        <v>150</v>
      </c>
      <c r="W34" s="149" t="s">
        <v>150</v>
      </c>
      <c r="X34" s="149" t="s">
        <v>150</v>
      </c>
      <c r="Y34" s="148">
        <v>140</v>
      </c>
      <c r="Z34" s="148"/>
    </row>
    <row r="35" spans="2:26" ht="48.75" customHeight="1">
      <c r="B35" s="135">
        <v>27</v>
      </c>
      <c r="C35" s="163" t="s">
        <v>254</v>
      </c>
      <c r="D35" s="163" t="s">
        <v>263</v>
      </c>
      <c r="E35" s="135" t="s">
        <v>45</v>
      </c>
      <c r="F35" s="135" t="s">
        <v>2</v>
      </c>
      <c r="G35" s="169" t="s">
        <v>127</v>
      </c>
      <c r="H35" s="138" t="s">
        <v>3197</v>
      </c>
      <c r="I35" s="138"/>
      <c r="J35" s="154">
        <v>500000</v>
      </c>
      <c r="K35" s="383"/>
      <c r="L35" s="148"/>
      <c r="M35" s="148"/>
      <c r="N35" s="148"/>
      <c r="O35" s="149" t="s">
        <v>150</v>
      </c>
      <c r="P35" s="149">
        <v>1</v>
      </c>
      <c r="Q35" s="149" t="s">
        <v>150</v>
      </c>
      <c r="R35" s="149" t="s">
        <v>150</v>
      </c>
      <c r="S35" s="149" t="s">
        <v>150</v>
      </c>
      <c r="T35" s="149" t="s">
        <v>150</v>
      </c>
      <c r="U35" s="149" t="s">
        <v>150</v>
      </c>
      <c r="V35" s="149" t="s">
        <v>150</v>
      </c>
      <c r="W35" s="149" t="s">
        <v>150</v>
      </c>
      <c r="X35" s="149" t="s">
        <v>150</v>
      </c>
      <c r="Y35" s="148">
        <v>150</v>
      </c>
      <c r="Z35" s="148"/>
    </row>
    <row r="36" spans="2:26" ht="48.75" customHeight="1">
      <c r="B36" s="135">
        <v>28</v>
      </c>
      <c r="C36" s="163" t="s">
        <v>255</v>
      </c>
      <c r="D36" s="163" t="s">
        <v>264</v>
      </c>
      <c r="E36" s="135" t="s">
        <v>45</v>
      </c>
      <c r="F36" s="135" t="s">
        <v>2</v>
      </c>
      <c r="G36" s="169" t="s">
        <v>127</v>
      </c>
      <c r="H36" s="138">
        <v>61.5</v>
      </c>
      <c r="I36" s="138"/>
      <c r="J36" s="154">
        <v>500000</v>
      </c>
      <c r="K36" s="383" t="s">
        <v>3117</v>
      </c>
      <c r="L36" s="148"/>
      <c r="M36" s="148"/>
      <c r="N36" s="148"/>
      <c r="O36" s="149" t="s">
        <v>150</v>
      </c>
      <c r="P36" s="149">
        <v>1</v>
      </c>
      <c r="Q36" s="149" t="s">
        <v>150</v>
      </c>
      <c r="R36" s="149" t="s">
        <v>150</v>
      </c>
      <c r="S36" s="149" t="s">
        <v>150</v>
      </c>
      <c r="T36" s="149" t="s">
        <v>150</v>
      </c>
      <c r="U36" s="149" t="s">
        <v>150</v>
      </c>
      <c r="V36" s="149" t="s">
        <v>150</v>
      </c>
      <c r="W36" s="149" t="s">
        <v>150</v>
      </c>
      <c r="X36" s="149" t="s">
        <v>150</v>
      </c>
      <c r="Y36" s="148">
        <v>80</v>
      </c>
      <c r="Z36" s="148"/>
    </row>
    <row r="37" spans="2:26" ht="48.75" customHeight="1">
      <c r="B37" s="135">
        <v>29</v>
      </c>
      <c r="C37" s="163" t="s">
        <v>256</v>
      </c>
      <c r="D37" s="163" t="s">
        <v>265</v>
      </c>
      <c r="E37" s="135" t="s">
        <v>45</v>
      </c>
      <c r="F37" s="135" t="s">
        <v>2</v>
      </c>
      <c r="G37" s="169" t="s">
        <v>127</v>
      </c>
      <c r="H37" s="138" t="s">
        <v>3196</v>
      </c>
      <c r="I37" s="138"/>
      <c r="J37" s="164">
        <v>500000</v>
      </c>
      <c r="K37" s="383" t="s">
        <v>3117</v>
      </c>
      <c r="L37" s="148"/>
      <c r="M37" s="148"/>
      <c r="N37" s="148"/>
      <c r="O37" s="149" t="s">
        <v>150</v>
      </c>
      <c r="P37" s="149">
        <v>1</v>
      </c>
      <c r="Q37" s="149" t="s">
        <v>150</v>
      </c>
      <c r="R37" s="149" t="s">
        <v>150</v>
      </c>
      <c r="S37" s="149" t="s">
        <v>150</v>
      </c>
      <c r="T37" s="149" t="s">
        <v>150</v>
      </c>
      <c r="U37" s="149" t="s">
        <v>150</v>
      </c>
      <c r="V37" s="149" t="s">
        <v>150</v>
      </c>
      <c r="W37" s="149" t="s">
        <v>150</v>
      </c>
      <c r="X37" s="149" t="s">
        <v>150</v>
      </c>
      <c r="Y37" s="148">
        <v>100</v>
      </c>
      <c r="Z37" s="148"/>
    </row>
    <row r="38" spans="2:26" ht="48.75" customHeight="1">
      <c r="B38" s="135">
        <v>30</v>
      </c>
      <c r="C38" s="134" t="s">
        <v>266</v>
      </c>
      <c r="D38" s="163" t="s">
        <v>258</v>
      </c>
      <c r="E38" s="135" t="s">
        <v>36</v>
      </c>
      <c r="F38" s="135" t="s">
        <v>2</v>
      </c>
      <c r="G38" s="169" t="s">
        <v>127</v>
      </c>
      <c r="H38" s="138"/>
      <c r="I38" s="138"/>
      <c r="J38" s="164">
        <v>100000</v>
      </c>
      <c r="K38" s="383"/>
      <c r="L38" s="148"/>
      <c r="M38" s="148"/>
      <c r="N38" s="148"/>
      <c r="O38" s="149" t="s">
        <v>150</v>
      </c>
      <c r="P38" s="149">
        <v>1</v>
      </c>
      <c r="Q38" s="149" t="s">
        <v>150</v>
      </c>
      <c r="R38" s="149" t="s">
        <v>150</v>
      </c>
      <c r="S38" s="149" t="s">
        <v>150</v>
      </c>
      <c r="T38" s="149" t="s">
        <v>150</v>
      </c>
      <c r="U38" s="149" t="s">
        <v>150</v>
      </c>
      <c r="V38" s="149" t="s">
        <v>150</v>
      </c>
      <c r="W38" s="149" t="s">
        <v>150</v>
      </c>
      <c r="X38" s="149" t="s">
        <v>150</v>
      </c>
      <c r="Y38" s="148"/>
      <c r="Z38" s="148"/>
    </row>
    <row r="39" spans="2:26" ht="48.75" customHeight="1">
      <c r="B39" s="135">
        <v>31</v>
      </c>
      <c r="C39" s="134" t="s">
        <v>267</v>
      </c>
      <c r="D39" s="163" t="s">
        <v>258</v>
      </c>
      <c r="E39" s="135" t="s">
        <v>49</v>
      </c>
      <c r="F39" s="135" t="s">
        <v>2</v>
      </c>
      <c r="G39" s="169" t="s">
        <v>127</v>
      </c>
      <c r="H39" s="138"/>
      <c r="I39" s="138"/>
      <c r="J39" s="164">
        <v>100000</v>
      </c>
      <c r="K39" s="383"/>
      <c r="L39" s="148"/>
      <c r="M39" s="148"/>
      <c r="N39" s="148"/>
      <c r="O39" s="149" t="s">
        <v>150</v>
      </c>
      <c r="P39" s="149">
        <v>1</v>
      </c>
      <c r="Q39" s="149" t="s">
        <v>150</v>
      </c>
      <c r="R39" s="149" t="s">
        <v>150</v>
      </c>
      <c r="S39" s="149" t="s">
        <v>150</v>
      </c>
      <c r="T39" s="149" t="s">
        <v>150</v>
      </c>
      <c r="U39" s="149" t="s">
        <v>150</v>
      </c>
      <c r="V39" s="149" t="s">
        <v>150</v>
      </c>
      <c r="W39" s="149" t="s">
        <v>150</v>
      </c>
      <c r="X39" s="149" t="s">
        <v>150</v>
      </c>
      <c r="Y39" s="148"/>
      <c r="Z39" s="148"/>
    </row>
    <row r="40" spans="2:26" ht="48.75" customHeight="1">
      <c r="B40" s="135">
        <v>32</v>
      </c>
      <c r="C40" s="134" t="s">
        <v>268</v>
      </c>
      <c r="D40" s="163" t="s">
        <v>269</v>
      </c>
      <c r="E40" s="135" t="s">
        <v>47</v>
      </c>
      <c r="F40" s="135" t="s">
        <v>2</v>
      </c>
      <c r="G40" s="169" t="s">
        <v>127</v>
      </c>
      <c r="H40" s="138" t="s">
        <v>3133</v>
      </c>
      <c r="I40" s="138"/>
      <c r="J40" s="154">
        <v>100000</v>
      </c>
      <c r="K40" s="383" t="s">
        <v>3117</v>
      </c>
      <c r="L40" s="148"/>
      <c r="M40" s="148"/>
      <c r="N40" s="148"/>
      <c r="O40" s="149" t="s">
        <v>150</v>
      </c>
      <c r="P40" s="149" t="s">
        <v>150</v>
      </c>
      <c r="Q40" s="149" t="s">
        <v>150</v>
      </c>
      <c r="R40" s="149">
        <v>1</v>
      </c>
      <c r="S40" s="149" t="s">
        <v>150</v>
      </c>
      <c r="T40" s="149" t="s">
        <v>150</v>
      </c>
      <c r="U40" s="149" t="s">
        <v>150</v>
      </c>
      <c r="V40" s="149" t="s">
        <v>150</v>
      </c>
      <c r="W40" s="149" t="s">
        <v>150</v>
      </c>
      <c r="X40" s="149" t="s">
        <v>150</v>
      </c>
      <c r="Y40" s="148"/>
      <c r="Z40" s="148"/>
    </row>
    <row r="41" spans="2:26" ht="48.75" customHeight="1">
      <c r="B41" s="135">
        <v>33</v>
      </c>
      <c r="C41" s="254" t="s">
        <v>804</v>
      </c>
      <c r="D41" s="255" t="s">
        <v>226</v>
      </c>
      <c r="E41" s="135" t="s">
        <v>15</v>
      </c>
      <c r="F41" s="135" t="s">
        <v>2</v>
      </c>
      <c r="G41" s="169" t="s">
        <v>127</v>
      </c>
      <c r="H41" s="138"/>
      <c r="I41" s="138"/>
      <c r="J41" s="256">
        <v>500000</v>
      </c>
      <c r="K41" s="383"/>
      <c r="L41" s="148"/>
      <c r="M41" s="148"/>
      <c r="N41" s="148"/>
      <c r="O41" s="149">
        <v>1</v>
      </c>
      <c r="P41" s="149" t="s">
        <v>150</v>
      </c>
      <c r="Q41" s="149" t="s">
        <v>150</v>
      </c>
      <c r="R41" s="149" t="s">
        <v>150</v>
      </c>
      <c r="S41" s="149" t="s">
        <v>150</v>
      </c>
      <c r="T41" s="149" t="s">
        <v>150</v>
      </c>
      <c r="U41" s="149" t="s">
        <v>150</v>
      </c>
      <c r="V41" s="149" t="s">
        <v>150</v>
      </c>
      <c r="W41" s="149" t="s">
        <v>150</v>
      </c>
      <c r="X41" s="149" t="s">
        <v>150</v>
      </c>
      <c r="Y41" s="148"/>
      <c r="Z41" s="148"/>
    </row>
    <row r="42" spans="2:26" ht="48.75" customHeight="1">
      <c r="B42" s="135">
        <v>34</v>
      </c>
      <c r="C42" s="254" t="s">
        <v>805</v>
      </c>
      <c r="D42" s="255" t="s">
        <v>816</v>
      </c>
      <c r="E42" s="135" t="s">
        <v>15</v>
      </c>
      <c r="F42" s="135" t="s">
        <v>2</v>
      </c>
      <c r="G42" s="169" t="s">
        <v>127</v>
      </c>
      <c r="H42" s="138"/>
      <c r="I42" s="138"/>
      <c r="J42" s="256">
        <v>500000</v>
      </c>
      <c r="K42" s="383"/>
      <c r="L42" s="148"/>
      <c r="M42" s="148"/>
      <c r="N42" s="148"/>
      <c r="O42" s="149">
        <v>1</v>
      </c>
      <c r="P42" s="149" t="s">
        <v>150</v>
      </c>
      <c r="Q42" s="149" t="s">
        <v>150</v>
      </c>
      <c r="R42" s="149" t="s">
        <v>150</v>
      </c>
      <c r="S42" s="149" t="s">
        <v>150</v>
      </c>
      <c r="T42" s="149" t="s">
        <v>150</v>
      </c>
      <c r="U42" s="149" t="s">
        <v>150</v>
      </c>
      <c r="V42" s="149" t="s">
        <v>150</v>
      </c>
      <c r="W42" s="149" t="s">
        <v>150</v>
      </c>
      <c r="X42" s="149" t="s">
        <v>150</v>
      </c>
      <c r="Y42" s="148"/>
      <c r="Z42" s="148"/>
    </row>
    <row r="43" spans="2:26" ht="48.75" customHeight="1">
      <c r="B43" s="135">
        <v>35</v>
      </c>
      <c r="C43" s="254" t="s">
        <v>806</v>
      </c>
      <c r="D43" s="255" t="s">
        <v>817</v>
      </c>
      <c r="E43" s="135" t="s">
        <v>15</v>
      </c>
      <c r="F43" s="135" t="s">
        <v>2</v>
      </c>
      <c r="G43" s="169" t="s">
        <v>127</v>
      </c>
      <c r="H43" s="138"/>
      <c r="I43" s="138"/>
      <c r="J43" s="256">
        <v>500000</v>
      </c>
      <c r="K43" s="383"/>
      <c r="L43" s="148"/>
      <c r="M43" s="148"/>
      <c r="N43" s="148"/>
      <c r="O43" s="149">
        <v>1</v>
      </c>
      <c r="P43" s="149" t="s">
        <v>150</v>
      </c>
      <c r="Q43" s="149" t="s">
        <v>150</v>
      </c>
      <c r="R43" s="149" t="s">
        <v>150</v>
      </c>
      <c r="S43" s="149" t="s">
        <v>150</v>
      </c>
      <c r="T43" s="149" t="s">
        <v>150</v>
      </c>
      <c r="U43" s="149" t="s">
        <v>150</v>
      </c>
      <c r="V43" s="149" t="s">
        <v>150</v>
      </c>
      <c r="W43" s="149" t="s">
        <v>150</v>
      </c>
      <c r="X43" s="149" t="s">
        <v>150</v>
      </c>
      <c r="Y43" s="148"/>
      <c r="Z43" s="148"/>
    </row>
    <row r="44" spans="2:26" ht="48.75" customHeight="1">
      <c r="B44" s="135">
        <v>36</v>
      </c>
      <c r="C44" s="254" t="s">
        <v>807</v>
      </c>
      <c r="D44" s="255" t="s">
        <v>818</v>
      </c>
      <c r="E44" s="135" t="s">
        <v>15</v>
      </c>
      <c r="F44" s="135" t="s">
        <v>2</v>
      </c>
      <c r="G44" s="169" t="s">
        <v>127</v>
      </c>
      <c r="H44" s="138"/>
      <c r="I44" s="138"/>
      <c r="J44" s="256">
        <v>500000</v>
      </c>
      <c r="K44" s="383"/>
      <c r="L44" s="148"/>
      <c r="M44" s="148"/>
      <c r="N44" s="148"/>
      <c r="O44" s="149">
        <v>1</v>
      </c>
      <c r="P44" s="149" t="s">
        <v>150</v>
      </c>
      <c r="Q44" s="149" t="s">
        <v>150</v>
      </c>
      <c r="R44" s="149" t="s">
        <v>150</v>
      </c>
      <c r="S44" s="149" t="s">
        <v>150</v>
      </c>
      <c r="T44" s="149" t="s">
        <v>150</v>
      </c>
      <c r="U44" s="149" t="s">
        <v>150</v>
      </c>
      <c r="V44" s="149" t="s">
        <v>150</v>
      </c>
      <c r="W44" s="149" t="s">
        <v>150</v>
      </c>
      <c r="X44" s="149" t="s">
        <v>150</v>
      </c>
      <c r="Y44" s="148"/>
      <c r="Z44" s="148"/>
    </row>
    <row r="45" spans="2:26" ht="48.75" customHeight="1">
      <c r="B45" s="135">
        <v>37</v>
      </c>
      <c r="C45" s="254" t="s">
        <v>808</v>
      </c>
      <c r="D45" s="255" t="s">
        <v>819</v>
      </c>
      <c r="E45" s="135" t="s">
        <v>15</v>
      </c>
      <c r="F45" s="135" t="s">
        <v>2</v>
      </c>
      <c r="G45" s="169" t="s">
        <v>127</v>
      </c>
      <c r="H45" s="138"/>
      <c r="I45" s="138"/>
      <c r="J45" s="256">
        <v>500000</v>
      </c>
      <c r="K45" s="383"/>
      <c r="L45" s="148"/>
      <c r="M45" s="148"/>
      <c r="N45" s="148"/>
      <c r="O45" s="149">
        <v>1</v>
      </c>
      <c r="P45" s="149" t="s">
        <v>150</v>
      </c>
      <c r="Q45" s="149" t="s">
        <v>150</v>
      </c>
      <c r="R45" s="149" t="s">
        <v>150</v>
      </c>
      <c r="S45" s="149" t="s">
        <v>150</v>
      </c>
      <c r="T45" s="149" t="s">
        <v>150</v>
      </c>
      <c r="U45" s="149" t="s">
        <v>150</v>
      </c>
      <c r="V45" s="149" t="s">
        <v>150</v>
      </c>
      <c r="W45" s="149" t="s">
        <v>150</v>
      </c>
      <c r="X45" s="149" t="s">
        <v>150</v>
      </c>
      <c r="Y45" s="148"/>
      <c r="Z45" s="148"/>
    </row>
    <row r="46" spans="2:26" ht="48.75" customHeight="1">
      <c r="B46" s="135">
        <v>38</v>
      </c>
      <c r="C46" s="254" t="s">
        <v>809</v>
      </c>
      <c r="D46" s="255" t="s">
        <v>820</v>
      </c>
      <c r="E46" s="135" t="s">
        <v>15</v>
      </c>
      <c r="F46" s="135" t="s">
        <v>2</v>
      </c>
      <c r="G46" s="169" t="s">
        <v>127</v>
      </c>
      <c r="H46" s="138"/>
      <c r="I46" s="138"/>
      <c r="J46" s="256">
        <v>500000</v>
      </c>
      <c r="K46" s="383"/>
      <c r="L46" s="148"/>
      <c r="M46" s="148"/>
      <c r="N46" s="148"/>
      <c r="O46" s="149">
        <v>1</v>
      </c>
      <c r="P46" s="149" t="s">
        <v>150</v>
      </c>
      <c r="Q46" s="149" t="s">
        <v>150</v>
      </c>
      <c r="R46" s="149" t="s">
        <v>150</v>
      </c>
      <c r="S46" s="149" t="s">
        <v>150</v>
      </c>
      <c r="T46" s="149" t="s">
        <v>150</v>
      </c>
      <c r="U46" s="149" t="s">
        <v>150</v>
      </c>
      <c r="V46" s="149" t="s">
        <v>150</v>
      </c>
      <c r="W46" s="149" t="s">
        <v>150</v>
      </c>
      <c r="X46" s="149" t="s">
        <v>150</v>
      </c>
      <c r="Y46" s="148"/>
      <c r="Z46" s="148"/>
    </row>
    <row r="47" spans="2:26" ht="48.75" customHeight="1">
      <c r="B47" s="135">
        <v>39</v>
      </c>
      <c r="C47" s="254" t="s">
        <v>810</v>
      </c>
      <c r="D47" s="255" t="s">
        <v>818</v>
      </c>
      <c r="E47" s="135" t="s">
        <v>15</v>
      </c>
      <c r="F47" s="135" t="s">
        <v>2</v>
      </c>
      <c r="G47" s="169" t="s">
        <v>127</v>
      </c>
      <c r="H47" s="138"/>
      <c r="I47" s="138"/>
      <c r="J47" s="256">
        <v>500000</v>
      </c>
      <c r="K47" s="383"/>
      <c r="L47" s="148"/>
      <c r="M47" s="148"/>
      <c r="N47" s="148"/>
      <c r="O47" s="149">
        <v>1</v>
      </c>
      <c r="P47" s="149" t="s">
        <v>150</v>
      </c>
      <c r="Q47" s="149" t="s">
        <v>150</v>
      </c>
      <c r="R47" s="149" t="s">
        <v>150</v>
      </c>
      <c r="S47" s="149" t="s">
        <v>150</v>
      </c>
      <c r="T47" s="149" t="s">
        <v>150</v>
      </c>
      <c r="U47" s="149" t="s">
        <v>150</v>
      </c>
      <c r="V47" s="149" t="s">
        <v>150</v>
      </c>
      <c r="W47" s="149" t="s">
        <v>150</v>
      </c>
      <c r="X47" s="149" t="s">
        <v>150</v>
      </c>
      <c r="Y47" s="148"/>
      <c r="Z47" s="148"/>
    </row>
    <row r="48" spans="2:26" ht="48.75" customHeight="1">
      <c r="B48" s="135">
        <v>40</v>
      </c>
      <c r="C48" s="254" t="s">
        <v>811</v>
      </c>
      <c r="D48" s="255" t="s">
        <v>821</v>
      </c>
      <c r="E48" s="135" t="s">
        <v>15</v>
      </c>
      <c r="F48" s="135" t="s">
        <v>2</v>
      </c>
      <c r="G48" s="169" t="s">
        <v>127</v>
      </c>
      <c r="H48" s="138"/>
      <c r="I48" s="138"/>
      <c r="J48" s="256">
        <v>1500000</v>
      </c>
      <c r="K48" s="383"/>
      <c r="L48" s="148"/>
      <c r="M48" s="148"/>
      <c r="N48" s="148"/>
      <c r="O48" s="149">
        <v>1</v>
      </c>
      <c r="P48" s="149" t="s">
        <v>150</v>
      </c>
      <c r="Q48" s="149" t="s">
        <v>150</v>
      </c>
      <c r="R48" s="149" t="s">
        <v>150</v>
      </c>
      <c r="S48" s="149" t="s">
        <v>150</v>
      </c>
      <c r="T48" s="149" t="s">
        <v>150</v>
      </c>
      <c r="U48" s="149" t="s">
        <v>150</v>
      </c>
      <c r="V48" s="149" t="s">
        <v>150</v>
      </c>
      <c r="W48" s="149" t="s">
        <v>150</v>
      </c>
      <c r="X48" s="149" t="s">
        <v>150</v>
      </c>
      <c r="Y48" s="148"/>
      <c r="Z48" s="148"/>
    </row>
    <row r="49" spans="2:26" ht="48.75" customHeight="1">
      <c r="B49" s="135">
        <v>41</v>
      </c>
      <c r="C49" s="254" t="s">
        <v>812</v>
      </c>
      <c r="D49" s="255" t="s">
        <v>822</v>
      </c>
      <c r="E49" s="135" t="s">
        <v>15</v>
      </c>
      <c r="F49" s="135" t="s">
        <v>2</v>
      </c>
      <c r="G49" s="169" t="s">
        <v>127</v>
      </c>
      <c r="H49" s="138"/>
      <c r="I49" s="138"/>
      <c r="J49" s="257">
        <v>500000</v>
      </c>
      <c r="K49" s="383"/>
      <c r="L49" s="148"/>
      <c r="M49" s="148"/>
      <c r="N49" s="148"/>
      <c r="O49" s="149">
        <v>1</v>
      </c>
      <c r="P49" s="149" t="s">
        <v>150</v>
      </c>
      <c r="Q49" s="149" t="s">
        <v>150</v>
      </c>
      <c r="R49" s="149" t="s">
        <v>150</v>
      </c>
      <c r="S49" s="149" t="s">
        <v>150</v>
      </c>
      <c r="T49" s="149" t="s">
        <v>150</v>
      </c>
      <c r="U49" s="149" t="s">
        <v>150</v>
      </c>
      <c r="V49" s="149" t="s">
        <v>150</v>
      </c>
      <c r="W49" s="149" t="s">
        <v>150</v>
      </c>
      <c r="X49" s="149" t="s">
        <v>150</v>
      </c>
      <c r="Y49" s="148"/>
      <c r="Z49" s="148"/>
    </row>
    <row r="50" spans="2:26" ht="48.75" customHeight="1">
      <c r="B50" s="135">
        <v>42</v>
      </c>
      <c r="C50" s="254" t="s">
        <v>813</v>
      </c>
      <c r="D50" s="255" t="s">
        <v>819</v>
      </c>
      <c r="E50" s="135" t="s">
        <v>15</v>
      </c>
      <c r="F50" s="135" t="s">
        <v>2</v>
      </c>
      <c r="G50" s="169" t="s">
        <v>127</v>
      </c>
      <c r="H50" s="138"/>
      <c r="I50" s="138"/>
      <c r="J50" s="257">
        <v>500000</v>
      </c>
      <c r="K50" s="383"/>
      <c r="L50" s="148"/>
      <c r="M50" s="148"/>
      <c r="N50" s="148"/>
      <c r="O50" s="149">
        <v>1</v>
      </c>
      <c r="P50" s="149" t="s">
        <v>150</v>
      </c>
      <c r="Q50" s="149" t="s">
        <v>150</v>
      </c>
      <c r="R50" s="149" t="s">
        <v>150</v>
      </c>
      <c r="S50" s="149" t="s">
        <v>150</v>
      </c>
      <c r="T50" s="149" t="s">
        <v>150</v>
      </c>
      <c r="U50" s="149" t="s">
        <v>150</v>
      </c>
      <c r="V50" s="149" t="s">
        <v>150</v>
      </c>
      <c r="W50" s="149" t="s">
        <v>150</v>
      </c>
      <c r="X50" s="149" t="s">
        <v>150</v>
      </c>
      <c r="Y50" s="148"/>
      <c r="Z50" s="148"/>
    </row>
    <row r="51" spans="2:26" ht="48.75" customHeight="1">
      <c r="B51" s="135">
        <v>43</v>
      </c>
      <c r="C51" s="254" t="s">
        <v>814</v>
      </c>
      <c r="D51" s="255" t="s">
        <v>823</v>
      </c>
      <c r="E51" s="135" t="s">
        <v>15</v>
      </c>
      <c r="F51" s="135" t="s">
        <v>2</v>
      </c>
      <c r="G51" s="169" t="s">
        <v>127</v>
      </c>
      <c r="H51" s="138"/>
      <c r="I51" s="138"/>
      <c r="J51" s="257">
        <v>500000</v>
      </c>
      <c r="K51" s="383"/>
      <c r="L51" s="148"/>
      <c r="M51" s="148"/>
      <c r="N51" s="148"/>
      <c r="O51" s="149">
        <v>1</v>
      </c>
      <c r="P51" s="149" t="s">
        <v>150</v>
      </c>
      <c r="Q51" s="149" t="s">
        <v>150</v>
      </c>
      <c r="R51" s="149" t="s">
        <v>150</v>
      </c>
      <c r="S51" s="149" t="s">
        <v>150</v>
      </c>
      <c r="T51" s="149" t="s">
        <v>150</v>
      </c>
      <c r="U51" s="149" t="s">
        <v>150</v>
      </c>
      <c r="V51" s="149" t="s">
        <v>150</v>
      </c>
      <c r="W51" s="149" t="s">
        <v>150</v>
      </c>
      <c r="X51" s="149" t="s">
        <v>150</v>
      </c>
      <c r="Y51" s="148"/>
      <c r="Z51" s="148"/>
    </row>
    <row r="52" spans="2:26" ht="48.75" customHeight="1">
      <c r="B52" s="135">
        <v>44</v>
      </c>
      <c r="C52" s="254" t="s">
        <v>815</v>
      </c>
      <c r="D52" s="255" t="s">
        <v>228</v>
      </c>
      <c r="E52" s="135" t="s">
        <v>15</v>
      </c>
      <c r="F52" s="135" t="s">
        <v>2</v>
      </c>
      <c r="G52" s="169" t="s">
        <v>127</v>
      </c>
      <c r="H52" s="138"/>
      <c r="I52" s="138"/>
      <c r="J52" s="257">
        <v>500000</v>
      </c>
      <c r="K52" s="383"/>
      <c r="L52" s="148"/>
      <c r="M52" s="148"/>
      <c r="N52" s="148"/>
      <c r="O52" s="149">
        <v>1</v>
      </c>
      <c r="P52" s="149" t="s">
        <v>150</v>
      </c>
      <c r="Q52" s="149" t="s">
        <v>150</v>
      </c>
      <c r="R52" s="149" t="s">
        <v>150</v>
      </c>
      <c r="S52" s="149" t="s">
        <v>150</v>
      </c>
      <c r="T52" s="149" t="s">
        <v>150</v>
      </c>
      <c r="U52" s="149" t="s">
        <v>150</v>
      </c>
      <c r="V52" s="149" t="s">
        <v>150</v>
      </c>
      <c r="W52" s="149" t="s">
        <v>150</v>
      </c>
      <c r="X52" s="149" t="s">
        <v>150</v>
      </c>
      <c r="Y52" s="148"/>
      <c r="Z52" s="148"/>
    </row>
    <row r="53" spans="2:26" ht="48.75" customHeight="1">
      <c r="B53" s="135">
        <v>45</v>
      </c>
      <c r="C53" s="258" t="s">
        <v>824</v>
      </c>
      <c r="D53" s="255" t="s">
        <v>830</v>
      </c>
      <c r="E53" s="135" t="s">
        <v>49</v>
      </c>
      <c r="F53" s="135" t="s">
        <v>2</v>
      </c>
      <c r="G53" s="169" t="s">
        <v>127</v>
      </c>
      <c r="H53" s="138"/>
      <c r="I53" s="138"/>
      <c r="J53" s="256">
        <v>500000</v>
      </c>
      <c r="K53" s="383"/>
      <c r="L53" s="148"/>
      <c r="M53" s="148"/>
      <c r="N53" s="148"/>
      <c r="O53" s="149">
        <v>1</v>
      </c>
      <c r="P53" s="149" t="s">
        <v>150</v>
      </c>
      <c r="Q53" s="149" t="s">
        <v>150</v>
      </c>
      <c r="R53" s="149" t="s">
        <v>150</v>
      </c>
      <c r="S53" s="149" t="s">
        <v>150</v>
      </c>
      <c r="T53" s="149" t="s">
        <v>150</v>
      </c>
      <c r="U53" s="149" t="s">
        <v>150</v>
      </c>
      <c r="V53" s="149" t="s">
        <v>150</v>
      </c>
      <c r="W53" s="149" t="s">
        <v>150</v>
      </c>
      <c r="X53" s="149" t="s">
        <v>150</v>
      </c>
      <c r="Y53" s="148"/>
      <c r="Z53" s="148"/>
    </row>
    <row r="54" spans="2:26" ht="48.75" customHeight="1">
      <c r="B54" s="135">
        <v>46</v>
      </c>
      <c r="C54" s="258" t="s">
        <v>825</v>
      </c>
      <c r="D54" s="255" t="s">
        <v>818</v>
      </c>
      <c r="E54" s="135" t="s">
        <v>45</v>
      </c>
      <c r="F54" s="135" t="s">
        <v>2</v>
      </c>
      <c r="G54" s="169" t="s">
        <v>127</v>
      </c>
      <c r="H54" s="138"/>
      <c r="I54" s="138"/>
      <c r="J54" s="256">
        <v>750000</v>
      </c>
      <c r="K54" s="383"/>
      <c r="L54" s="148"/>
      <c r="M54" s="148"/>
      <c r="N54" s="148"/>
      <c r="O54" s="149">
        <v>1</v>
      </c>
      <c r="P54" s="149" t="s">
        <v>150</v>
      </c>
      <c r="Q54" s="149" t="s">
        <v>150</v>
      </c>
      <c r="R54" s="149" t="s">
        <v>150</v>
      </c>
      <c r="S54" s="149" t="s">
        <v>150</v>
      </c>
      <c r="T54" s="149" t="s">
        <v>150</v>
      </c>
      <c r="U54" s="149" t="s">
        <v>150</v>
      </c>
      <c r="V54" s="149" t="s">
        <v>150</v>
      </c>
      <c r="W54" s="149" t="s">
        <v>150</v>
      </c>
      <c r="X54" s="149" t="s">
        <v>150</v>
      </c>
      <c r="Y54" s="148"/>
      <c r="Z54" s="148"/>
    </row>
    <row r="55" spans="2:26" ht="48.75" customHeight="1">
      <c r="B55" s="135">
        <v>47</v>
      </c>
      <c r="C55" s="255" t="s">
        <v>826</v>
      </c>
      <c r="D55" s="255" t="s">
        <v>831</v>
      </c>
      <c r="E55" s="135" t="s">
        <v>45</v>
      </c>
      <c r="F55" s="135" t="s">
        <v>2</v>
      </c>
      <c r="G55" s="169" t="s">
        <v>127</v>
      </c>
      <c r="H55" s="138"/>
      <c r="I55" s="138"/>
      <c r="J55" s="257">
        <v>750000</v>
      </c>
      <c r="K55" s="383"/>
      <c r="L55" s="148"/>
      <c r="M55" s="148"/>
      <c r="N55" s="148"/>
      <c r="O55" s="149">
        <v>1</v>
      </c>
      <c r="P55" s="149" t="s">
        <v>150</v>
      </c>
      <c r="Q55" s="149" t="s">
        <v>150</v>
      </c>
      <c r="R55" s="149" t="s">
        <v>150</v>
      </c>
      <c r="S55" s="149" t="s">
        <v>150</v>
      </c>
      <c r="T55" s="149" t="s">
        <v>150</v>
      </c>
      <c r="U55" s="149" t="s">
        <v>150</v>
      </c>
      <c r="V55" s="149" t="s">
        <v>150</v>
      </c>
      <c r="W55" s="149" t="s">
        <v>150</v>
      </c>
      <c r="X55" s="149" t="s">
        <v>150</v>
      </c>
      <c r="Y55" s="148"/>
      <c r="Z55" s="148"/>
    </row>
    <row r="56" spans="2:26" ht="48.75" customHeight="1">
      <c r="B56" s="135">
        <v>48</v>
      </c>
      <c r="C56" s="258" t="s">
        <v>827</v>
      </c>
      <c r="D56" s="255" t="s">
        <v>822</v>
      </c>
      <c r="E56" s="135" t="s">
        <v>45</v>
      </c>
      <c r="F56" s="135" t="s">
        <v>2</v>
      </c>
      <c r="G56" s="169" t="s">
        <v>127</v>
      </c>
      <c r="H56" s="138"/>
      <c r="I56" s="138"/>
      <c r="J56" s="257">
        <v>500000</v>
      </c>
      <c r="K56" s="383"/>
      <c r="L56" s="148"/>
      <c r="M56" s="148"/>
      <c r="N56" s="148"/>
      <c r="O56" s="149">
        <v>1</v>
      </c>
      <c r="P56" s="149" t="s">
        <v>150</v>
      </c>
      <c r="Q56" s="149" t="s">
        <v>150</v>
      </c>
      <c r="R56" s="149" t="s">
        <v>150</v>
      </c>
      <c r="S56" s="149" t="s">
        <v>150</v>
      </c>
      <c r="T56" s="149" t="s">
        <v>150</v>
      </c>
      <c r="U56" s="149" t="s">
        <v>150</v>
      </c>
      <c r="V56" s="149" t="s">
        <v>150</v>
      </c>
      <c r="W56" s="149" t="s">
        <v>150</v>
      </c>
      <c r="X56" s="149" t="s">
        <v>150</v>
      </c>
      <c r="Y56" s="148"/>
      <c r="Z56" s="148"/>
    </row>
    <row r="57" spans="2:26" ht="48.75" customHeight="1">
      <c r="B57" s="135">
        <v>49</v>
      </c>
      <c r="C57" s="258" t="s">
        <v>828</v>
      </c>
      <c r="D57" s="255" t="s">
        <v>832</v>
      </c>
      <c r="E57" s="135" t="s">
        <v>45</v>
      </c>
      <c r="F57" s="135" t="s">
        <v>2</v>
      </c>
      <c r="G57" s="169" t="s">
        <v>127</v>
      </c>
      <c r="H57" s="138"/>
      <c r="I57" s="138"/>
      <c r="J57" s="257">
        <v>500000</v>
      </c>
      <c r="K57" s="383"/>
      <c r="L57" s="148"/>
      <c r="M57" s="148"/>
      <c r="N57" s="148"/>
      <c r="O57" s="149">
        <v>1</v>
      </c>
      <c r="P57" s="149" t="s">
        <v>150</v>
      </c>
      <c r="Q57" s="149" t="s">
        <v>150</v>
      </c>
      <c r="R57" s="149" t="s">
        <v>150</v>
      </c>
      <c r="S57" s="149" t="s">
        <v>150</v>
      </c>
      <c r="T57" s="149" t="s">
        <v>150</v>
      </c>
      <c r="U57" s="149" t="s">
        <v>150</v>
      </c>
      <c r="V57" s="149" t="s">
        <v>150</v>
      </c>
      <c r="W57" s="149" t="s">
        <v>150</v>
      </c>
      <c r="X57" s="149" t="s">
        <v>150</v>
      </c>
      <c r="Y57" s="148"/>
      <c r="Z57" s="148"/>
    </row>
    <row r="58" spans="2:26" ht="48.75" customHeight="1">
      <c r="B58" s="135">
        <v>50</v>
      </c>
      <c r="C58" s="258" t="s">
        <v>829</v>
      </c>
      <c r="D58" s="255" t="s">
        <v>833</v>
      </c>
      <c r="E58" s="135" t="s">
        <v>45</v>
      </c>
      <c r="F58" s="135" t="s">
        <v>2</v>
      </c>
      <c r="G58" s="169" t="s">
        <v>127</v>
      </c>
      <c r="H58" s="138"/>
      <c r="I58" s="138"/>
      <c r="J58" s="257">
        <v>500000</v>
      </c>
      <c r="K58" s="383"/>
      <c r="L58" s="148"/>
      <c r="M58" s="148"/>
      <c r="N58" s="148"/>
      <c r="O58" s="149">
        <v>1</v>
      </c>
      <c r="P58" s="149" t="s">
        <v>150</v>
      </c>
      <c r="Q58" s="149" t="s">
        <v>150</v>
      </c>
      <c r="R58" s="149" t="s">
        <v>150</v>
      </c>
      <c r="S58" s="149" t="s">
        <v>150</v>
      </c>
      <c r="T58" s="149" t="s">
        <v>150</v>
      </c>
      <c r="U58" s="149" t="s">
        <v>150</v>
      </c>
      <c r="V58" s="149" t="s">
        <v>150</v>
      </c>
      <c r="W58" s="149" t="s">
        <v>150</v>
      </c>
      <c r="X58" s="149" t="s">
        <v>150</v>
      </c>
      <c r="Y58" s="148"/>
      <c r="Z58" s="148"/>
    </row>
    <row r="59" spans="2:26" ht="48.75" customHeight="1">
      <c r="B59" s="135">
        <v>51</v>
      </c>
      <c r="C59" s="254" t="s">
        <v>834</v>
      </c>
      <c r="D59" s="255" t="s">
        <v>263</v>
      </c>
      <c r="E59" s="135" t="s">
        <v>49</v>
      </c>
      <c r="F59" s="135" t="s">
        <v>2</v>
      </c>
      <c r="G59" s="169" t="s">
        <v>127</v>
      </c>
      <c r="H59" s="138"/>
      <c r="I59" s="138"/>
      <c r="J59" s="256">
        <v>200000</v>
      </c>
      <c r="K59" s="383"/>
      <c r="L59" s="148"/>
      <c r="M59" s="148"/>
      <c r="N59" s="148"/>
      <c r="O59" s="149">
        <v>1</v>
      </c>
      <c r="P59" s="149" t="s">
        <v>150</v>
      </c>
      <c r="Q59" s="149" t="s">
        <v>150</v>
      </c>
      <c r="R59" s="149" t="s">
        <v>150</v>
      </c>
      <c r="S59" s="149" t="s">
        <v>150</v>
      </c>
      <c r="T59" s="149" t="s">
        <v>150</v>
      </c>
      <c r="U59" s="149" t="s">
        <v>150</v>
      </c>
      <c r="V59" s="149" t="s">
        <v>150</v>
      </c>
      <c r="W59" s="149" t="s">
        <v>150</v>
      </c>
      <c r="X59" s="149" t="s">
        <v>150</v>
      </c>
      <c r="Y59" s="148"/>
      <c r="Z59" s="148"/>
    </row>
    <row r="60" spans="2:26" ht="48.75" customHeight="1">
      <c r="B60" s="135">
        <v>52</v>
      </c>
      <c r="C60" s="254" t="s">
        <v>835</v>
      </c>
      <c r="D60" s="255" t="s">
        <v>496</v>
      </c>
      <c r="E60" s="135" t="s">
        <v>49</v>
      </c>
      <c r="F60" s="135" t="s">
        <v>2</v>
      </c>
      <c r="G60" s="169" t="s">
        <v>127</v>
      </c>
      <c r="H60" s="138"/>
      <c r="I60" s="138"/>
      <c r="J60" s="256">
        <v>100000</v>
      </c>
      <c r="K60" s="383"/>
      <c r="L60" s="148"/>
      <c r="M60" s="148"/>
      <c r="N60" s="148"/>
      <c r="O60" s="149">
        <v>1</v>
      </c>
      <c r="P60" s="149" t="s">
        <v>150</v>
      </c>
      <c r="Q60" s="149" t="s">
        <v>150</v>
      </c>
      <c r="R60" s="149" t="s">
        <v>150</v>
      </c>
      <c r="S60" s="149" t="s">
        <v>150</v>
      </c>
      <c r="T60" s="149" t="s">
        <v>150</v>
      </c>
      <c r="U60" s="149" t="s">
        <v>150</v>
      </c>
      <c r="V60" s="149" t="s">
        <v>150</v>
      </c>
      <c r="W60" s="149" t="s">
        <v>150</v>
      </c>
      <c r="X60" s="149" t="s">
        <v>150</v>
      </c>
      <c r="Y60" s="148"/>
      <c r="Z60" s="148"/>
    </row>
    <row r="61" spans="2:26" ht="48.75" customHeight="1">
      <c r="B61" s="135">
        <v>53</v>
      </c>
      <c r="C61" s="254" t="s">
        <v>836</v>
      </c>
      <c r="D61" s="255" t="s">
        <v>838</v>
      </c>
      <c r="E61" s="135" t="s">
        <v>49</v>
      </c>
      <c r="F61" s="135" t="s">
        <v>2</v>
      </c>
      <c r="G61" s="169" t="s">
        <v>127</v>
      </c>
      <c r="H61" s="138"/>
      <c r="I61" s="138"/>
      <c r="J61" s="256">
        <v>100000</v>
      </c>
      <c r="K61" s="383"/>
      <c r="L61" s="148"/>
      <c r="M61" s="148"/>
      <c r="N61" s="148"/>
      <c r="O61" s="149">
        <v>1</v>
      </c>
      <c r="P61" s="149" t="s">
        <v>150</v>
      </c>
      <c r="Q61" s="149" t="s">
        <v>150</v>
      </c>
      <c r="R61" s="149" t="s">
        <v>150</v>
      </c>
      <c r="S61" s="149" t="s">
        <v>150</v>
      </c>
      <c r="T61" s="149" t="s">
        <v>150</v>
      </c>
      <c r="U61" s="149" t="s">
        <v>150</v>
      </c>
      <c r="V61" s="149" t="s">
        <v>150</v>
      </c>
      <c r="W61" s="149" t="s">
        <v>150</v>
      </c>
      <c r="X61" s="149" t="s">
        <v>150</v>
      </c>
      <c r="Y61" s="148"/>
      <c r="Z61" s="148"/>
    </row>
    <row r="62" spans="2:26" ht="48.75" customHeight="1">
      <c r="B62" s="135">
        <v>54</v>
      </c>
      <c r="C62" s="254" t="s">
        <v>837</v>
      </c>
      <c r="D62" s="255" t="s">
        <v>839</v>
      </c>
      <c r="E62" s="135" t="s">
        <v>49</v>
      </c>
      <c r="F62" s="135" t="s">
        <v>2</v>
      </c>
      <c r="G62" s="169" t="s">
        <v>127</v>
      </c>
      <c r="H62" s="138"/>
      <c r="I62" s="138"/>
      <c r="J62" s="256">
        <v>100000</v>
      </c>
      <c r="K62" s="383"/>
      <c r="L62" s="148"/>
      <c r="M62" s="148"/>
      <c r="N62" s="148"/>
      <c r="O62" s="149">
        <v>1</v>
      </c>
      <c r="P62" s="149" t="s">
        <v>150</v>
      </c>
      <c r="Q62" s="149" t="s">
        <v>150</v>
      </c>
      <c r="R62" s="149" t="s">
        <v>150</v>
      </c>
      <c r="S62" s="149" t="s">
        <v>150</v>
      </c>
      <c r="T62" s="149" t="s">
        <v>150</v>
      </c>
      <c r="U62" s="149" t="s">
        <v>150</v>
      </c>
      <c r="V62" s="149" t="s">
        <v>150</v>
      </c>
      <c r="W62" s="149" t="s">
        <v>150</v>
      </c>
      <c r="X62" s="149" t="s">
        <v>150</v>
      </c>
      <c r="Y62" s="148"/>
      <c r="Z62" s="148"/>
    </row>
    <row r="63" spans="2:26" ht="48.75" customHeight="1">
      <c r="B63" s="135">
        <v>55</v>
      </c>
      <c r="C63" s="253" t="s">
        <v>840</v>
      </c>
      <c r="D63" s="255" t="s">
        <v>832</v>
      </c>
      <c r="E63" s="135" t="s">
        <v>37</v>
      </c>
      <c r="F63" s="135" t="s">
        <v>2</v>
      </c>
      <c r="G63" s="169" t="s">
        <v>127</v>
      </c>
      <c r="H63" s="138"/>
      <c r="I63" s="138"/>
      <c r="J63" s="256">
        <v>1000000</v>
      </c>
      <c r="K63" s="383"/>
      <c r="L63" s="148"/>
      <c r="M63" s="148"/>
      <c r="N63" s="148"/>
      <c r="O63" s="149">
        <v>1</v>
      </c>
      <c r="P63" s="149" t="s">
        <v>150</v>
      </c>
      <c r="Q63" s="149" t="s">
        <v>150</v>
      </c>
      <c r="R63" s="149" t="s">
        <v>150</v>
      </c>
      <c r="S63" s="149" t="s">
        <v>150</v>
      </c>
      <c r="T63" s="149" t="s">
        <v>150</v>
      </c>
      <c r="U63" s="149" t="s">
        <v>150</v>
      </c>
      <c r="V63" s="149" t="s">
        <v>150</v>
      </c>
      <c r="W63" s="149" t="s">
        <v>150</v>
      </c>
      <c r="X63" s="149" t="s">
        <v>150</v>
      </c>
      <c r="Y63" s="148"/>
      <c r="Z63" s="148"/>
    </row>
    <row r="64" spans="2:26" ht="48.75" customHeight="1">
      <c r="B64" s="135">
        <v>56</v>
      </c>
      <c r="C64" s="253" t="s">
        <v>841</v>
      </c>
      <c r="D64" s="255" t="s">
        <v>238</v>
      </c>
      <c r="E64" s="135" t="s">
        <v>50</v>
      </c>
      <c r="F64" s="135" t="s">
        <v>2</v>
      </c>
      <c r="G64" s="169" t="s">
        <v>127</v>
      </c>
      <c r="H64" s="138"/>
      <c r="I64" s="138"/>
      <c r="J64" s="256">
        <v>500000</v>
      </c>
      <c r="K64" s="383"/>
      <c r="L64" s="148"/>
      <c r="M64" s="148"/>
      <c r="N64" s="148"/>
      <c r="O64" s="149">
        <v>1</v>
      </c>
      <c r="P64" s="149" t="s">
        <v>150</v>
      </c>
      <c r="Q64" s="149" t="s">
        <v>150</v>
      </c>
      <c r="R64" s="149" t="s">
        <v>150</v>
      </c>
      <c r="S64" s="149" t="s">
        <v>150</v>
      </c>
      <c r="T64" s="149" t="s">
        <v>150</v>
      </c>
      <c r="U64" s="149" t="s">
        <v>150</v>
      </c>
      <c r="V64" s="149" t="s">
        <v>150</v>
      </c>
      <c r="W64" s="149" t="s">
        <v>150</v>
      </c>
      <c r="X64" s="149" t="s">
        <v>150</v>
      </c>
      <c r="Y64" s="148"/>
      <c r="Z64" s="148"/>
    </row>
    <row r="65" spans="2:26" ht="48.75" customHeight="1">
      <c r="B65" s="135">
        <v>57</v>
      </c>
      <c r="C65" s="254" t="s">
        <v>842</v>
      </c>
      <c r="D65" s="255" t="s">
        <v>259</v>
      </c>
      <c r="E65" s="135" t="s">
        <v>50</v>
      </c>
      <c r="F65" s="135" t="s">
        <v>2</v>
      </c>
      <c r="G65" s="169" t="s">
        <v>127</v>
      </c>
      <c r="H65" s="138"/>
      <c r="I65" s="138"/>
      <c r="J65" s="256">
        <v>500000</v>
      </c>
      <c r="K65" s="383"/>
      <c r="L65" s="148"/>
      <c r="M65" s="148"/>
      <c r="N65" s="148"/>
      <c r="O65" s="149">
        <v>1</v>
      </c>
      <c r="P65" s="149" t="s">
        <v>150</v>
      </c>
      <c r="Q65" s="149" t="s">
        <v>150</v>
      </c>
      <c r="R65" s="149" t="s">
        <v>150</v>
      </c>
      <c r="S65" s="149" t="s">
        <v>150</v>
      </c>
      <c r="T65" s="149" t="s">
        <v>150</v>
      </c>
      <c r="U65" s="149" t="s">
        <v>150</v>
      </c>
      <c r="V65" s="149" t="s">
        <v>150</v>
      </c>
      <c r="W65" s="149" t="s">
        <v>150</v>
      </c>
      <c r="X65" s="149" t="s">
        <v>150</v>
      </c>
      <c r="Y65" s="148"/>
      <c r="Z65" s="148"/>
    </row>
    <row r="66" spans="2:26" ht="48.75" customHeight="1">
      <c r="B66" s="135">
        <v>58</v>
      </c>
      <c r="C66" s="255" t="s">
        <v>843</v>
      </c>
      <c r="D66" s="253" t="s">
        <v>882</v>
      </c>
      <c r="E66" s="135" t="s">
        <v>46</v>
      </c>
      <c r="F66" s="135" t="s">
        <v>6</v>
      </c>
      <c r="G66" s="169" t="s">
        <v>127</v>
      </c>
      <c r="H66" s="138"/>
      <c r="I66" s="138"/>
      <c r="J66" s="259">
        <v>30000</v>
      </c>
      <c r="K66" s="383"/>
      <c r="L66" s="148"/>
      <c r="M66" s="148"/>
      <c r="N66" s="148"/>
      <c r="O66" s="149">
        <v>1</v>
      </c>
      <c r="P66" s="149" t="s">
        <v>150</v>
      </c>
      <c r="Q66" s="149" t="s">
        <v>150</v>
      </c>
      <c r="R66" s="149" t="s">
        <v>150</v>
      </c>
      <c r="S66" s="149" t="s">
        <v>150</v>
      </c>
      <c r="T66" s="149" t="s">
        <v>150</v>
      </c>
      <c r="U66" s="149" t="s">
        <v>150</v>
      </c>
      <c r="V66" s="149" t="s">
        <v>150</v>
      </c>
      <c r="W66" s="149" t="s">
        <v>150</v>
      </c>
      <c r="X66" s="149" t="s">
        <v>150</v>
      </c>
      <c r="Y66" s="148"/>
      <c r="Z66" s="148"/>
    </row>
    <row r="67" spans="2:26" ht="48.75" customHeight="1">
      <c r="B67" s="135">
        <v>59</v>
      </c>
      <c r="C67" s="255" t="s">
        <v>844</v>
      </c>
      <c r="D67" s="254" t="s">
        <v>883</v>
      </c>
      <c r="E67" s="135" t="s">
        <v>46</v>
      </c>
      <c r="F67" s="135" t="s">
        <v>6</v>
      </c>
      <c r="G67" s="169" t="s">
        <v>127</v>
      </c>
      <c r="H67" s="138"/>
      <c r="I67" s="138"/>
      <c r="J67" s="259">
        <v>30000</v>
      </c>
      <c r="K67" s="383"/>
      <c r="L67" s="148"/>
      <c r="M67" s="148"/>
      <c r="N67" s="148"/>
      <c r="O67" s="149">
        <v>1</v>
      </c>
      <c r="P67" s="149" t="s">
        <v>150</v>
      </c>
      <c r="Q67" s="149" t="s">
        <v>150</v>
      </c>
      <c r="R67" s="149" t="s">
        <v>150</v>
      </c>
      <c r="S67" s="149" t="s">
        <v>150</v>
      </c>
      <c r="T67" s="149" t="s">
        <v>150</v>
      </c>
      <c r="U67" s="149" t="s">
        <v>150</v>
      </c>
      <c r="V67" s="149" t="s">
        <v>150</v>
      </c>
      <c r="W67" s="149" t="s">
        <v>150</v>
      </c>
      <c r="X67" s="149" t="s">
        <v>150</v>
      </c>
      <c r="Y67" s="148"/>
      <c r="Z67" s="148"/>
    </row>
    <row r="68" spans="2:26" ht="48.75" customHeight="1">
      <c r="B68" s="135">
        <v>60</v>
      </c>
      <c r="C68" s="255" t="s">
        <v>845</v>
      </c>
      <c r="D68" s="254" t="s">
        <v>884</v>
      </c>
      <c r="E68" s="135" t="s">
        <v>46</v>
      </c>
      <c r="F68" s="135" t="s">
        <v>6</v>
      </c>
      <c r="G68" s="169" t="s">
        <v>127</v>
      </c>
      <c r="H68" s="138"/>
      <c r="I68" s="138"/>
      <c r="J68" s="259">
        <v>30000</v>
      </c>
      <c r="K68" s="383"/>
      <c r="L68" s="148"/>
      <c r="M68" s="148"/>
      <c r="N68" s="148"/>
      <c r="O68" s="149">
        <v>1</v>
      </c>
      <c r="P68" s="149" t="s">
        <v>150</v>
      </c>
      <c r="Q68" s="149" t="s">
        <v>150</v>
      </c>
      <c r="R68" s="149" t="s">
        <v>150</v>
      </c>
      <c r="S68" s="149" t="s">
        <v>150</v>
      </c>
      <c r="T68" s="149" t="s">
        <v>150</v>
      </c>
      <c r="U68" s="149" t="s">
        <v>150</v>
      </c>
      <c r="V68" s="149" t="s">
        <v>150</v>
      </c>
      <c r="W68" s="149" t="s">
        <v>150</v>
      </c>
      <c r="X68" s="149" t="s">
        <v>150</v>
      </c>
      <c r="Y68" s="148"/>
      <c r="Z68" s="148"/>
    </row>
    <row r="69" spans="2:26" ht="48.75" customHeight="1">
      <c r="B69" s="135">
        <v>61</v>
      </c>
      <c r="C69" s="255" t="s">
        <v>846</v>
      </c>
      <c r="D69" s="254" t="s">
        <v>885</v>
      </c>
      <c r="E69" s="135" t="s">
        <v>46</v>
      </c>
      <c r="F69" s="135" t="s">
        <v>6</v>
      </c>
      <c r="G69" s="169" t="s">
        <v>127</v>
      </c>
      <c r="H69" s="138"/>
      <c r="I69" s="138"/>
      <c r="J69" s="259">
        <v>30000</v>
      </c>
      <c r="K69" s="383"/>
      <c r="L69" s="148"/>
      <c r="M69" s="148"/>
      <c r="N69" s="148"/>
      <c r="O69" s="149">
        <v>1</v>
      </c>
      <c r="P69" s="149" t="s">
        <v>150</v>
      </c>
      <c r="Q69" s="149" t="s">
        <v>150</v>
      </c>
      <c r="R69" s="149" t="s">
        <v>150</v>
      </c>
      <c r="S69" s="149" t="s">
        <v>150</v>
      </c>
      <c r="T69" s="149" t="s">
        <v>150</v>
      </c>
      <c r="U69" s="149" t="s">
        <v>150</v>
      </c>
      <c r="V69" s="149" t="s">
        <v>150</v>
      </c>
      <c r="W69" s="149" t="s">
        <v>150</v>
      </c>
      <c r="X69" s="149" t="s">
        <v>150</v>
      </c>
      <c r="Y69" s="148"/>
      <c r="Z69" s="148"/>
    </row>
    <row r="70" spans="2:26" ht="48.75" customHeight="1">
      <c r="B70" s="135">
        <v>62</v>
      </c>
      <c r="C70" s="255" t="s">
        <v>847</v>
      </c>
      <c r="D70" s="253" t="s">
        <v>886</v>
      </c>
      <c r="E70" s="135" t="s">
        <v>46</v>
      </c>
      <c r="F70" s="135" t="s">
        <v>6</v>
      </c>
      <c r="G70" s="169" t="s">
        <v>127</v>
      </c>
      <c r="H70" s="138"/>
      <c r="I70" s="138"/>
      <c r="J70" s="259">
        <v>30000</v>
      </c>
      <c r="K70" s="383"/>
      <c r="L70" s="148"/>
      <c r="M70" s="148"/>
      <c r="N70" s="148"/>
      <c r="O70" s="149">
        <v>1</v>
      </c>
      <c r="P70" s="149" t="s">
        <v>150</v>
      </c>
      <c r="Q70" s="149" t="s">
        <v>150</v>
      </c>
      <c r="R70" s="149" t="s">
        <v>150</v>
      </c>
      <c r="S70" s="149" t="s">
        <v>150</v>
      </c>
      <c r="T70" s="149" t="s">
        <v>150</v>
      </c>
      <c r="U70" s="149" t="s">
        <v>150</v>
      </c>
      <c r="V70" s="149" t="s">
        <v>150</v>
      </c>
      <c r="W70" s="149" t="s">
        <v>150</v>
      </c>
      <c r="X70" s="149" t="s">
        <v>150</v>
      </c>
      <c r="Y70" s="148"/>
      <c r="Z70" s="148"/>
    </row>
    <row r="71" spans="2:26" ht="48.75" customHeight="1">
      <c r="B71" s="135">
        <v>63</v>
      </c>
      <c r="C71" s="255" t="s">
        <v>848</v>
      </c>
      <c r="D71" s="253" t="s">
        <v>887</v>
      </c>
      <c r="E71" s="135" t="s">
        <v>46</v>
      </c>
      <c r="F71" s="135" t="s">
        <v>6</v>
      </c>
      <c r="G71" s="169" t="s">
        <v>127</v>
      </c>
      <c r="H71" s="138"/>
      <c r="I71" s="138"/>
      <c r="J71" s="259">
        <v>30000</v>
      </c>
      <c r="K71" s="383"/>
      <c r="L71" s="148"/>
      <c r="M71" s="148"/>
      <c r="N71" s="148"/>
      <c r="O71" s="149">
        <v>1</v>
      </c>
      <c r="P71" s="149" t="s">
        <v>150</v>
      </c>
      <c r="Q71" s="149" t="s">
        <v>150</v>
      </c>
      <c r="R71" s="149" t="s">
        <v>150</v>
      </c>
      <c r="S71" s="149" t="s">
        <v>150</v>
      </c>
      <c r="T71" s="149" t="s">
        <v>150</v>
      </c>
      <c r="U71" s="149" t="s">
        <v>150</v>
      </c>
      <c r="V71" s="149" t="s">
        <v>150</v>
      </c>
      <c r="W71" s="149" t="s">
        <v>150</v>
      </c>
      <c r="X71" s="149" t="s">
        <v>150</v>
      </c>
      <c r="Y71" s="148"/>
      <c r="Z71" s="148"/>
    </row>
    <row r="72" spans="2:26" ht="48.75" customHeight="1">
      <c r="B72" s="135">
        <v>64</v>
      </c>
      <c r="C72" s="255" t="s">
        <v>849</v>
      </c>
      <c r="D72" s="253" t="s">
        <v>888</v>
      </c>
      <c r="E72" s="135" t="s">
        <v>46</v>
      </c>
      <c r="F72" s="135" t="s">
        <v>6</v>
      </c>
      <c r="G72" s="169" t="s">
        <v>127</v>
      </c>
      <c r="H72" s="138"/>
      <c r="I72" s="138"/>
      <c r="J72" s="259">
        <v>30000</v>
      </c>
      <c r="K72" s="383"/>
      <c r="L72" s="148"/>
      <c r="M72" s="148"/>
      <c r="N72" s="148"/>
      <c r="O72" s="149">
        <v>1</v>
      </c>
      <c r="P72" s="149" t="s">
        <v>150</v>
      </c>
      <c r="Q72" s="149" t="s">
        <v>150</v>
      </c>
      <c r="R72" s="149" t="s">
        <v>150</v>
      </c>
      <c r="S72" s="149" t="s">
        <v>150</v>
      </c>
      <c r="T72" s="149" t="s">
        <v>150</v>
      </c>
      <c r="U72" s="149" t="s">
        <v>150</v>
      </c>
      <c r="V72" s="149" t="s">
        <v>150</v>
      </c>
      <c r="W72" s="149" t="s">
        <v>150</v>
      </c>
      <c r="X72" s="149" t="s">
        <v>150</v>
      </c>
      <c r="Y72" s="148"/>
      <c r="Z72" s="148"/>
    </row>
    <row r="73" spans="2:26" ht="48.75" customHeight="1">
      <c r="B73" s="135">
        <v>65</v>
      </c>
      <c r="C73" s="255" t="s">
        <v>850</v>
      </c>
      <c r="D73" s="253" t="s">
        <v>889</v>
      </c>
      <c r="E73" s="135" t="s">
        <v>46</v>
      </c>
      <c r="F73" s="135" t="s">
        <v>6</v>
      </c>
      <c r="G73" s="169" t="s">
        <v>127</v>
      </c>
      <c r="H73" s="138"/>
      <c r="I73" s="138"/>
      <c r="J73" s="259">
        <v>30000</v>
      </c>
      <c r="K73" s="383"/>
      <c r="L73" s="148"/>
      <c r="M73" s="148"/>
      <c r="N73" s="148"/>
      <c r="O73" s="149">
        <v>1</v>
      </c>
      <c r="P73" s="149" t="s">
        <v>150</v>
      </c>
      <c r="Q73" s="149" t="s">
        <v>150</v>
      </c>
      <c r="R73" s="149" t="s">
        <v>150</v>
      </c>
      <c r="S73" s="149" t="s">
        <v>150</v>
      </c>
      <c r="T73" s="149" t="s">
        <v>150</v>
      </c>
      <c r="U73" s="149" t="s">
        <v>150</v>
      </c>
      <c r="V73" s="149" t="s">
        <v>150</v>
      </c>
      <c r="W73" s="149" t="s">
        <v>150</v>
      </c>
      <c r="X73" s="149" t="s">
        <v>150</v>
      </c>
      <c r="Y73" s="148"/>
      <c r="Z73" s="148"/>
    </row>
    <row r="74" spans="2:26" ht="48.75" customHeight="1">
      <c r="B74" s="135">
        <v>66</v>
      </c>
      <c r="C74" s="255" t="s">
        <v>851</v>
      </c>
      <c r="D74" s="253" t="s">
        <v>890</v>
      </c>
      <c r="E74" s="135" t="s">
        <v>46</v>
      </c>
      <c r="F74" s="135" t="s">
        <v>6</v>
      </c>
      <c r="G74" s="169" t="s">
        <v>127</v>
      </c>
      <c r="H74" s="138"/>
      <c r="I74" s="138"/>
      <c r="J74" s="259">
        <v>30000</v>
      </c>
      <c r="K74" s="383"/>
      <c r="L74" s="148"/>
      <c r="M74" s="148"/>
      <c r="N74" s="148"/>
      <c r="O74" s="149">
        <v>1</v>
      </c>
      <c r="P74" s="149" t="s">
        <v>150</v>
      </c>
      <c r="Q74" s="149" t="s">
        <v>150</v>
      </c>
      <c r="R74" s="149" t="s">
        <v>150</v>
      </c>
      <c r="S74" s="149" t="s">
        <v>150</v>
      </c>
      <c r="T74" s="149" t="s">
        <v>150</v>
      </c>
      <c r="U74" s="149" t="s">
        <v>150</v>
      </c>
      <c r="V74" s="149" t="s">
        <v>150</v>
      </c>
      <c r="W74" s="149" t="s">
        <v>150</v>
      </c>
      <c r="X74" s="149" t="s">
        <v>150</v>
      </c>
      <c r="Y74" s="148"/>
      <c r="Z74" s="148"/>
    </row>
    <row r="75" spans="2:26" ht="48.75" customHeight="1">
      <c r="B75" s="135">
        <v>67</v>
      </c>
      <c r="C75" s="255" t="s">
        <v>852</v>
      </c>
      <c r="D75" s="253" t="s">
        <v>891</v>
      </c>
      <c r="E75" s="135" t="s">
        <v>46</v>
      </c>
      <c r="F75" s="135" t="s">
        <v>6</v>
      </c>
      <c r="G75" s="169" t="s">
        <v>127</v>
      </c>
      <c r="H75" s="138"/>
      <c r="I75" s="138"/>
      <c r="J75" s="259">
        <v>30000</v>
      </c>
      <c r="K75" s="383"/>
      <c r="L75" s="148"/>
      <c r="M75" s="148"/>
      <c r="N75" s="148"/>
      <c r="O75" s="149">
        <v>1</v>
      </c>
      <c r="P75" s="149" t="s">
        <v>150</v>
      </c>
      <c r="Q75" s="149" t="s">
        <v>150</v>
      </c>
      <c r="R75" s="149" t="s">
        <v>150</v>
      </c>
      <c r="S75" s="149" t="s">
        <v>150</v>
      </c>
      <c r="T75" s="149" t="s">
        <v>150</v>
      </c>
      <c r="U75" s="149" t="s">
        <v>150</v>
      </c>
      <c r="V75" s="149" t="s">
        <v>150</v>
      </c>
      <c r="W75" s="149" t="s">
        <v>150</v>
      </c>
      <c r="X75" s="149" t="s">
        <v>150</v>
      </c>
      <c r="Y75" s="148"/>
      <c r="Z75" s="148"/>
    </row>
    <row r="76" spans="2:26" ht="48.75" customHeight="1">
      <c r="B76" s="135">
        <v>68</v>
      </c>
      <c r="C76" s="255" t="s">
        <v>853</v>
      </c>
      <c r="D76" s="253" t="s">
        <v>892</v>
      </c>
      <c r="E76" s="135" t="s">
        <v>46</v>
      </c>
      <c r="F76" s="135" t="s">
        <v>6</v>
      </c>
      <c r="G76" s="169" t="s">
        <v>127</v>
      </c>
      <c r="H76" s="138"/>
      <c r="I76" s="138"/>
      <c r="J76" s="259">
        <v>30000</v>
      </c>
      <c r="K76" s="383"/>
      <c r="L76" s="148"/>
      <c r="M76" s="148"/>
      <c r="N76" s="148"/>
      <c r="O76" s="149">
        <v>1</v>
      </c>
      <c r="P76" s="149" t="s">
        <v>150</v>
      </c>
      <c r="Q76" s="149" t="s">
        <v>150</v>
      </c>
      <c r="R76" s="149" t="s">
        <v>150</v>
      </c>
      <c r="S76" s="149" t="s">
        <v>150</v>
      </c>
      <c r="T76" s="149" t="s">
        <v>150</v>
      </c>
      <c r="U76" s="149" t="s">
        <v>150</v>
      </c>
      <c r="V76" s="149" t="s">
        <v>150</v>
      </c>
      <c r="W76" s="149" t="s">
        <v>150</v>
      </c>
      <c r="X76" s="149" t="s">
        <v>150</v>
      </c>
      <c r="Y76" s="148"/>
      <c r="Z76" s="148"/>
    </row>
    <row r="77" spans="2:26" ht="48.75" customHeight="1">
      <c r="B77" s="135">
        <v>69</v>
      </c>
      <c r="C77" s="255" t="s">
        <v>854</v>
      </c>
      <c r="D77" s="253" t="s">
        <v>893</v>
      </c>
      <c r="E77" s="135" t="s">
        <v>46</v>
      </c>
      <c r="F77" s="135" t="s">
        <v>6</v>
      </c>
      <c r="G77" s="169" t="s">
        <v>127</v>
      </c>
      <c r="H77" s="138"/>
      <c r="I77" s="138"/>
      <c r="J77" s="259">
        <v>30000</v>
      </c>
      <c r="K77" s="383"/>
      <c r="L77" s="148"/>
      <c r="M77" s="148"/>
      <c r="N77" s="148"/>
      <c r="O77" s="149">
        <v>1</v>
      </c>
      <c r="P77" s="149" t="s">
        <v>150</v>
      </c>
      <c r="Q77" s="149" t="s">
        <v>150</v>
      </c>
      <c r="R77" s="149" t="s">
        <v>150</v>
      </c>
      <c r="S77" s="149" t="s">
        <v>150</v>
      </c>
      <c r="T77" s="149" t="s">
        <v>150</v>
      </c>
      <c r="U77" s="149" t="s">
        <v>150</v>
      </c>
      <c r="V77" s="149" t="s">
        <v>150</v>
      </c>
      <c r="W77" s="149" t="s">
        <v>150</v>
      </c>
      <c r="X77" s="149" t="s">
        <v>150</v>
      </c>
      <c r="Y77" s="148"/>
      <c r="Z77" s="148"/>
    </row>
    <row r="78" spans="2:26" ht="48.75" customHeight="1">
      <c r="B78" s="135">
        <v>70</v>
      </c>
      <c r="C78" s="255" t="s">
        <v>855</v>
      </c>
      <c r="D78" s="253" t="s">
        <v>894</v>
      </c>
      <c r="E78" s="135" t="s">
        <v>46</v>
      </c>
      <c r="F78" s="135" t="s">
        <v>6</v>
      </c>
      <c r="G78" s="169" t="s">
        <v>127</v>
      </c>
      <c r="H78" s="138"/>
      <c r="I78" s="138"/>
      <c r="J78" s="259">
        <v>30000</v>
      </c>
      <c r="K78" s="383"/>
      <c r="L78" s="148"/>
      <c r="M78" s="148"/>
      <c r="N78" s="148"/>
      <c r="O78" s="149">
        <v>1</v>
      </c>
      <c r="P78" s="149" t="s">
        <v>150</v>
      </c>
      <c r="Q78" s="149" t="s">
        <v>150</v>
      </c>
      <c r="R78" s="149" t="s">
        <v>150</v>
      </c>
      <c r="S78" s="149" t="s">
        <v>150</v>
      </c>
      <c r="T78" s="149" t="s">
        <v>150</v>
      </c>
      <c r="U78" s="149" t="s">
        <v>150</v>
      </c>
      <c r="V78" s="149" t="s">
        <v>150</v>
      </c>
      <c r="W78" s="149" t="s">
        <v>150</v>
      </c>
      <c r="X78" s="149" t="s">
        <v>150</v>
      </c>
      <c r="Y78" s="148"/>
      <c r="Z78" s="148"/>
    </row>
    <row r="79" spans="2:26" ht="48.75" customHeight="1">
      <c r="B79" s="135">
        <v>71</v>
      </c>
      <c r="C79" s="255" t="s">
        <v>856</v>
      </c>
      <c r="D79" s="253" t="s">
        <v>895</v>
      </c>
      <c r="E79" s="135" t="s">
        <v>46</v>
      </c>
      <c r="F79" s="135" t="s">
        <v>6</v>
      </c>
      <c r="G79" s="169" t="s">
        <v>127</v>
      </c>
      <c r="H79" s="138"/>
      <c r="I79" s="138"/>
      <c r="J79" s="259">
        <v>30000</v>
      </c>
      <c r="K79" s="383"/>
      <c r="L79" s="148"/>
      <c r="M79" s="148"/>
      <c r="N79" s="148"/>
      <c r="O79" s="149">
        <v>1</v>
      </c>
      <c r="P79" s="149" t="s">
        <v>150</v>
      </c>
      <c r="Q79" s="149" t="s">
        <v>150</v>
      </c>
      <c r="R79" s="149" t="s">
        <v>150</v>
      </c>
      <c r="S79" s="149" t="s">
        <v>150</v>
      </c>
      <c r="T79" s="149" t="s">
        <v>150</v>
      </c>
      <c r="U79" s="149" t="s">
        <v>150</v>
      </c>
      <c r="V79" s="149" t="s">
        <v>150</v>
      </c>
      <c r="W79" s="149" t="s">
        <v>150</v>
      </c>
      <c r="X79" s="149" t="s">
        <v>150</v>
      </c>
      <c r="Y79" s="148"/>
      <c r="Z79" s="148"/>
    </row>
    <row r="80" spans="2:26" ht="48.75" customHeight="1">
      <c r="B80" s="135">
        <v>72</v>
      </c>
      <c r="C80" s="255" t="s">
        <v>857</v>
      </c>
      <c r="D80" s="253" t="s">
        <v>896</v>
      </c>
      <c r="E80" s="135" t="s">
        <v>46</v>
      </c>
      <c r="F80" s="135" t="s">
        <v>6</v>
      </c>
      <c r="G80" s="169" t="s">
        <v>127</v>
      </c>
      <c r="H80" s="138"/>
      <c r="I80" s="138"/>
      <c r="J80" s="259">
        <v>30000</v>
      </c>
      <c r="K80" s="383"/>
      <c r="L80" s="148"/>
      <c r="M80" s="148"/>
      <c r="N80" s="148"/>
      <c r="O80" s="149">
        <v>1</v>
      </c>
      <c r="P80" s="149" t="s">
        <v>150</v>
      </c>
      <c r="Q80" s="149" t="s">
        <v>150</v>
      </c>
      <c r="R80" s="149" t="s">
        <v>150</v>
      </c>
      <c r="S80" s="149" t="s">
        <v>150</v>
      </c>
      <c r="T80" s="149" t="s">
        <v>150</v>
      </c>
      <c r="U80" s="149" t="s">
        <v>150</v>
      </c>
      <c r="V80" s="149" t="s">
        <v>150</v>
      </c>
      <c r="W80" s="149" t="s">
        <v>150</v>
      </c>
      <c r="X80" s="149" t="s">
        <v>150</v>
      </c>
      <c r="Y80" s="148"/>
      <c r="Z80" s="148"/>
    </row>
    <row r="81" spans="2:26" ht="48.75" customHeight="1">
      <c r="B81" s="135">
        <v>73</v>
      </c>
      <c r="C81" s="255" t="s">
        <v>858</v>
      </c>
      <c r="D81" s="253" t="s">
        <v>897</v>
      </c>
      <c r="E81" s="135" t="s">
        <v>46</v>
      </c>
      <c r="F81" s="135" t="s">
        <v>6</v>
      </c>
      <c r="G81" s="169" t="s">
        <v>127</v>
      </c>
      <c r="H81" s="138"/>
      <c r="I81" s="138"/>
      <c r="J81" s="259">
        <v>30000</v>
      </c>
      <c r="K81" s="383"/>
      <c r="L81" s="148"/>
      <c r="M81" s="148"/>
      <c r="N81" s="148"/>
      <c r="O81" s="149">
        <v>1</v>
      </c>
      <c r="P81" s="149" t="s">
        <v>150</v>
      </c>
      <c r="Q81" s="149" t="s">
        <v>150</v>
      </c>
      <c r="R81" s="149" t="s">
        <v>150</v>
      </c>
      <c r="S81" s="149" t="s">
        <v>150</v>
      </c>
      <c r="T81" s="149" t="s">
        <v>150</v>
      </c>
      <c r="U81" s="149" t="s">
        <v>150</v>
      </c>
      <c r="V81" s="149" t="s">
        <v>150</v>
      </c>
      <c r="W81" s="149" t="s">
        <v>150</v>
      </c>
      <c r="X81" s="149" t="s">
        <v>150</v>
      </c>
      <c r="Y81" s="148"/>
      <c r="Z81" s="148"/>
    </row>
    <row r="82" spans="2:26" ht="48.75" customHeight="1">
      <c r="B82" s="135">
        <v>74</v>
      </c>
      <c r="C82" s="255" t="s">
        <v>859</v>
      </c>
      <c r="D82" s="253" t="s">
        <v>898</v>
      </c>
      <c r="E82" s="135" t="s">
        <v>46</v>
      </c>
      <c r="F82" s="135" t="s">
        <v>6</v>
      </c>
      <c r="G82" s="169" t="s">
        <v>127</v>
      </c>
      <c r="H82" s="138"/>
      <c r="I82" s="138"/>
      <c r="J82" s="259">
        <v>30000</v>
      </c>
      <c r="K82" s="383"/>
      <c r="L82" s="148"/>
      <c r="M82" s="148"/>
      <c r="N82" s="148"/>
      <c r="O82" s="149">
        <v>1</v>
      </c>
      <c r="P82" s="149" t="s">
        <v>150</v>
      </c>
      <c r="Q82" s="149" t="s">
        <v>150</v>
      </c>
      <c r="R82" s="149" t="s">
        <v>150</v>
      </c>
      <c r="S82" s="149" t="s">
        <v>150</v>
      </c>
      <c r="T82" s="149" t="s">
        <v>150</v>
      </c>
      <c r="U82" s="149" t="s">
        <v>150</v>
      </c>
      <c r="V82" s="149" t="s">
        <v>150</v>
      </c>
      <c r="W82" s="149" t="s">
        <v>150</v>
      </c>
      <c r="X82" s="149" t="s">
        <v>150</v>
      </c>
      <c r="Y82" s="148"/>
      <c r="Z82" s="148"/>
    </row>
    <row r="83" spans="2:26" ht="48.75" customHeight="1">
      <c r="B83" s="135">
        <v>75</v>
      </c>
      <c r="C83" s="255" t="s">
        <v>860</v>
      </c>
      <c r="D83" s="253" t="s">
        <v>899</v>
      </c>
      <c r="E83" s="135" t="s">
        <v>46</v>
      </c>
      <c r="F83" s="135" t="s">
        <v>6</v>
      </c>
      <c r="G83" s="169" t="s">
        <v>127</v>
      </c>
      <c r="H83" s="138"/>
      <c r="I83" s="138"/>
      <c r="J83" s="259">
        <v>30000</v>
      </c>
      <c r="K83" s="383"/>
      <c r="L83" s="148"/>
      <c r="M83" s="148"/>
      <c r="N83" s="148"/>
      <c r="O83" s="149">
        <v>1</v>
      </c>
      <c r="P83" s="149" t="s">
        <v>150</v>
      </c>
      <c r="Q83" s="149" t="s">
        <v>150</v>
      </c>
      <c r="R83" s="149" t="s">
        <v>150</v>
      </c>
      <c r="S83" s="149" t="s">
        <v>150</v>
      </c>
      <c r="T83" s="149" t="s">
        <v>150</v>
      </c>
      <c r="U83" s="149" t="s">
        <v>150</v>
      </c>
      <c r="V83" s="149" t="s">
        <v>150</v>
      </c>
      <c r="W83" s="149" t="s">
        <v>150</v>
      </c>
      <c r="X83" s="149" t="s">
        <v>150</v>
      </c>
      <c r="Y83" s="148"/>
      <c r="Z83" s="148"/>
    </row>
    <row r="84" spans="2:26" ht="48.75" customHeight="1">
      <c r="B84" s="135">
        <v>76</v>
      </c>
      <c r="C84" s="255" t="s">
        <v>861</v>
      </c>
      <c r="D84" s="253" t="s">
        <v>900</v>
      </c>
      <c r="E84" s="135" t="s">
        <v>46</v>
      </c>
      <c r="F84" s="135" t="s">
        <v>6</v>
      </c>
      <c r="G84" s="169" t="s">
        <v>127</v>
      </c>
      <c r="H84" s="138"/>
      <c r="I84" s="138"/>
      <c r="J84" s="259">
        <v>30000</v>
      </c>
      <c r="K84" s="383"/>
      <c r="L84" s="148"/>
      <c r="M84" s="148"/>
      <c r="N84" s="148"/>
      <c r="O84" s="149">
        <v>1</v>
      </c>
      <c r="P84" s="149" t="s">
        <v>150</v>
      </c>
      <c r="Q84" s="149" t="s">
        <v>150</v>
      </c>
      <c r="R84" s="149" t="s">
        <v>150</v>
      </c>
      <c r="S84" s="149" t="s">
        <v>150</v>
      </c>
      <c r="T84" s="149" t="s">
        <v>150</v>
      </c>
      <c r="U84" s="149" t="s">
        <v>150</v>
      </c>
      <c r="V84" s="149" t="s">
        <v>150</v>
      </c>
      <c r="W84" s="149" t="s">
        <v>150</v>
      </c>
      <c r="X84" s="149" t="s">
        <v>150</v>
      </c>
      <c r="Y84" s="148"/>
      <c r="Z84" s="148"/>
    </row>
    <row r="85" spans="2:26" ht="48.75" customHeight="1">
      <c r="B85" s="135">
        <v>77</v>
      </c>
      <c r="C85" s="255" t="s">
        <v>862</v>
      </c>
      <c r="D85" s="253" t="s">
        <v>901</v>
      </c>
      <c r="E85" s="135" t="s">
        <v>46</v>
      </c>
      <c r="F85" s="135" t="s">
        <v>6</v>
      </c>
      <c r="G85" s="169" t="s">
        <v>127</v>
      </c>
      <c r="H85" s="138"/>
      <c r="I85" s="138"/>
      <c r="J85" s="259">
        <v>30000</v>
      </c>
      <c r="K85" s="383"/>
      <c r="L85" s="148"/>
      <c r="M85" s="148"/>
      <c r="N85" s="148"/>
      <c r="O85" s="149">
        <v>1</v>
      </c>
      <c r="P85" s="149" t="s">
        <v>150</v>
      </c>
      <c r="Q85" s="149" t="s">
        <v>150</v>
      </c>
      <c r="R85" s="149" t="s">
        <v>150</v>
      </c>
      <c r="S85" s="149" t="s">
        <v>150</v>
      </c>
      <c r="T85" s="149" t="s">
        <v>150</v>
      </c>
      <c r="U85" s="149" t="s">
        <v>150</v>
      </c>
      <c r="V85" s="149" t="s">
        <v>150</v>
      </c>
      <c r="W85" s="149" t="s">
        <v>150</v>
      </c>
      <c r="X85" s="149" t="s">
        <v>150</v>
      </c>
      <c r="Y85" s="148"/>
      <c r="Z85" s="148"/>
    </row>
    <row r="86" spans="2:26" ht="48.75" customHeight="1">
      <c r="B86" s="135">
        <v>78</v>
      </c>
      <c r="C86" s="255" t="s">
        <v>863</v>
      </c>
      <c r="D86" s="253" t="s">
        <v>891</v>
      </c>
      <c r="E86" s="135" t="s">
        <v>46</v>
      </c>
      <c r="F86" s="135" t="s">
        <v>6</v>
      </c>
      <c r="G86" s="169" t="s">
        <v>127</v>
      </c>
      <c r="H86" s="138"/>
      <c r="I86" s="138"/>
      <c r="J86" s="259">
        <v>30000</v>
      </c>
      <c r="K86" s="383"/>
      <c r="L86" s="148"/>
      <c r="M86" s="148"/>
      <c r="N86" s="148"/>
      <c r="O86" s="149">
        <v>1</v>
      </c>
      <c r="P86" s="149" t="s">
        <v>150</v>
      </c>
      <c r="Q86" s="149" t="s">
        <v>150</v>
      </c>
      <c r="R86" s="149" t="s">
        <v>150</v>
      </c>
      <c r="S86" s="149" t="s">
        <v>150</v>
      </c>
      <c r="T86" s="149" t="s">
        <v>150</v>
      </c>
      <c r="U86" s="149" t="s">
        <v>150</v>
      </c>
      <c r="V86" s="149" t="s">
        <v>150</v>
      </c>
      <c r="W86" s="149" t="s">
        <v>150</v>
      </c>
      <c r="X86" s="149" t="s">
        <v>150</v>
      </c>
      <c r="Y86" s="148"/>
      <c r="Z86" s="148"/>
    </row>
    <row r="87" spans="2:26" ht="48.75" customHeight="1">
      <c r="B87" s="135">
        <v>79</v>
      </c>
      <c r="C87" s="255" t="s">
        <v>864</v>
      </c>
      <c r="D87" s="253" t="s">
        <v>902</v>
      </c>
      <c r="E87" s="135" t="s">
        <v>46</v>
      </c>
      <c r="F87" s="135" t="s">
        <v>6</v>
      </c>
      <c r="G87" s="169" t="s">
        <v>127</v>
      </c>
      <c r="H87" s="138"/>
      <c r="I87" s="138"/>
      <c r="J87" s="259">
        <v>30000</v>
      </c>
      <c r="K87" s="383"/>
      <c r="L87" s="148"/>
      <c r="M87" s="148"/>
      <c r="N87" s="148"/>
      <c r="O87" s="149">
        <v>1</v>
      </c>
      <c r="P87" s="149" t="s">
        <v>150</v>
      </c>
      <c r="Q87" s="149" t="s">
        <v>150</v>
      </c>
      <c r="R87" s="149" t="s">
        <v>150</v>
      </c>
      <c r="S87" s="149" t="s">
        <v>150</v>
      </c>
      <c r="T87" s="149" t="s">
        <v>150</v>
      </c>
      <c r="U87" s="149" t="s">
        <v>150</v>
      </c>
      <c r="V87" s="149" t="s">
        <v>150</v>
      </c>
      <c r="W87" s="149" t="s">
        <v>150</v>
      </c>
      <c r="X87" s="149" t="s">
        <v>150</v>
      </c>
      <c r="Y87" s="148"/>
      <c r="Z87" s="148"/>
    </row>
    <row r="88" spans="2:26" ht="48.75" customHeight="1">
      <c r="B88" s="135">
        <v>80</v>
      </c>
      <c r="C88" s="255" t="s">
        <v>865</v>
      </c>
      <c r="D88" s="253" t="s">
        <v>903</v>
      </c>
      <c r="E88" s="135" t="s">
        <v>46</v>
      </c>
      <c r="F88" s="135" t="s">
        <v>6</v>
      </c>
      <c r="G88" s="169" t="s">
        <v>127</v>
      </c>
      <c r="H88" s="138"/>
      <c r="I88" s="138"/>
      <c r="J88" s="259">
        <v>30000</v>
      </c>
      <c r="K88" s="383"/>
      <c r="L88" s="148"/>
      <c r="M88" s="148"/>
      <c r="N88" s="148"/>
      <c r="O88" s="149">
        <v>1</v>
      </c>
      <c r="P88" s="149" t="s">
        <v>150</v>
      </c>
      <c r="Q88" s="149" t="s">
        <v>150</v>
      </c>
      <c r="R88" s="149" t="s">
        <v>150</v>
      </c>
      <c r="S88" s="149" t="s">
        <v>150</v>
      </c>
      <c r="T88" s="149" t="s">
        <v>150</v>
      </c>
      <c r="U88" s="149" t="s">
        <v>150</v>
      </c>
      <c r="V88" s="149" t="s">
        <v>150</v>
      </c>
      <c r="W88" s="149" t="s">
        <v>150</v>
      </c>
      <c r="X88" s="149" t="s">
        <v>150</v>
      </c>
      <c r="Y88" s="148"/>
      <c r="Z88" s="148"/>
    </row>
    <row r="89" spans="2:26" ht="48.75" customHeight="1">
      <c r="B89" s="135">
        <v>81</v>
      </c>
      <c r="C89" s="255" t="s">
        <v>866</v>
      </c>
      <c r="D89" s="253" t="s">
        <v>904</v>
      </c>
      <c r="E89" s="135" t="s">
        <v>46</v>
      </c>
      <c r="F89" s="135" t="s">
        <v>6</v>
      </c>
      <c r="G89" s="169" t="s">
        <v>127</v>
      </c>
      <c r="H89" s="138"/>
      <c r="I89" s="138"/>
      <c r="J89" s="259">
        <v>30000</v>
      </c>
      <c r="K89" s="383"/>
      <c r="L89" s="148"/>
      <c r="M89" s="148"/>
      <c r="N89" s="148"/>
      <c r="O89" s="149">
        <v>1</v>
      </c>
      <c r="P89" s="149" t="s">
        <v>150</v>
      </c>
      <c r="Q89" s="149" t="s">
        <v>150</v>
      </c>
      <c r="R89" s="149" t="s">
        <v>150</v>
      </c>
      <c r="S89" s="149" t="s">
        <v>150</v>
      </c>
      <c r="T89" s="149" t="s">
        <v>150</v>
      </c>
      <c r="U89" s="149" t="s">
        <v>150</v>
      </c>
      <c r="V89" s="149" t="s">
        <v>150</v>
      </c>
      <c r="W89" s="149" t="s">
        <v>150</v>
      </c>
      <c r="X89" s="149" t="s">
        <v>150</v>
      </c>
      <c r="Y89" s="148"/>
      <c r="Z89" s="148"/>
    </row>
    <row r="90" spans="2:26" ht="48.75" customHeight="1">
      <c r="B90" s="135">
        <v>82</v>
      </c>
      <c r="C90" s="255" t="s">
        <v>867</v>
      </c>
      <c r="D90" s="253" t="s">
        <v>905</v>
      </c>
      <c r="E90" s="135" t="s">
        <v>46</v>
      </c>
      <c r="F90" s="135" t="s">
        <v>6</v>
      </c>
      <c r="G90" s="169" t="s">
        <v>127</v>
      </c>
      <c r="H90" s="138"/>
      <c r="I90" s="138"/>
      <c r="J90" s="259">
        <v>30000</v>
      </c>
      <c r="K90" s="383"/>
      <c r="L90" s="148"/>
      <c r="M90" s="148"/>
      <c r="N90" s="148"/>
      <c r="O90" s="149">
        <v>1</v>
      </c>
      <c r="P90" s="149" t="s">
        <v>150</v>
      </c>
      <c r="Q90" s="149" t="s">
        <v>150</v>
      </c>
      <c r="R90" s="149" t="s">
        <v>150</v>
      </c>
      <c r="S90" s="149" t="s">
        <v>150</v>
      </c>
      <c r="T90" s="149" t="s">
        <v>150</v>
      </c>
      <c r="U90" s="149" t="s">
        <v>150</v>
      </c>
      <c r="V90" s="149" t="s">
        <v>150</v>
      </c>
      <c r="W90" s="149" t="s">
        <v>150</v>
      </c>
      <c r="X90" s="149" t="s">
        <v>150</v>
      </c>
      <c r="Y90" s="148"/>
      <c r="Z90" s="148"/>
    </row>
    <row r="91" spans="2:26" ht="48.75" customHeight="1">
      <c r="B91" s="135">
        <v>83</v>
      </c>
      <c r="C91" s="255" t="s">
        <v>868</v>
      </c>
      <c r="D91" s="253" t="s">
        <v>906</v>
      </c>
      <c r="E91" s="135" t="s">
        <v>46</v>
      </c>
      <c r="F91" s="135" t="s">
        <v>6</v>
      </c>
      <c r="G91" s="169" t="s">
        <v>127</v>
      </c>
      <c r="H91" s="138"/>
      <c r="I91" s="138"/>
      <c r="J91" s="259">
        <v>30000</v>
      </c>
      <c r="K91" s="383"/>
      <c r="L91" s="148"/>
      <c r="M91" s="148"/>
      <c r="N91" s="148"/>
      <c r="O91" s="149">
        <v>1</v>
      </c>
      <c r="P91" s="149" t="s">
        <v>150</v>
      </c>
      <c r="Q91" s="149" t="s">
        <v>150</v>
      </c>
      <c r="R91" s="149" t="s">
        <v>150</v>
      </c>
      <c r="S91" s="149" t="s">
        <v>150</v>
      </c>
      <c r="T91" s="149" t="s">
        <v>150</v>
      </c>
      <c r="U91" s="149" t="s">
        <v>150</v>
      </c>
      <c r="V91" s="149" t="s">
        <v>150</v>
      </c>
      <c r="W91" s="149" t="s">
        <v>150</v>
      </c>
      <c r="X91" s="149" t="s">
        <v>150</v>
      </c>
      <c r="Y91" s="148"/>
      <c r="Z91" s="148"/>
    </row>
    <row r="92" spans="2:26" ht="48.75" customHeight="1">
      <c r="B92" s="135">
        <v>84</v>
      </c>
      <c r="C92" s="255" t="s">
        <v>869</v>
      </c>
      <c r="D92" s="253" t="s">
        <v>907</v>
      </c>
      <c r="E92" s="135" t="s">
        <v>46</v>
      </c>
      <c r="F92" s="135" t="s">
        <v>6</v>
      </c>
      <c r="G92" s="169" t="s">
        <v>127</v>
      </c>
      <c r="H92" s="138"/>
      <c r="I92" s="138"/>
      <c r="J92" s="259">
        <v>30000</v>
      </c>
      <c r="K92" s="383"/>
      <c r="L92" s="148"/>
      <c r="M92" s="148"/>
      <c r="N92" s="148"/>
      <c r="O92" s="149">
        <v>1</v>
      </c>
      <c r="P92" s="149" t="s">
        <v>150</v>
      </c>
      <c r="Q92" s="149" t="s">
        <v>150</v>
      </c>
      <c r="R92" s="149" t="s">
        <v>150</v>
      </c>
      <c r="S92" s="149" t="s">
        <v>150</v>
      </c>
      <c r="T92" s="149" t="s">
        <v>150</v>
      </c>
      <c r="U92" s="149" t="s">
        <v>150</v>
      </c>
      <c r="V92" s="149" t="s">
        <v>150</v>
      </c>
      <c r="W92" s="149" t="s">
        <v>150</v>
      </c>
      <c r="X92" s="149" t="s">
        <v>150</v>
      </c>
      <c r="Y92" s="148"/>
      <c r="Z92" s="148"/>
    </row>
    <row r="93" spans="2:26" ht="48.75" customHeight="1">
      <c r="B93" s="135">
        <v>85</v>
      </c>
      <c r="C93" s="255" t="s">
        <v>870</v>
      </c>
      <c r="D93" s="253" t="s">
        <v>908</v>
      </c>
      <c r="E93" s="135" t="s">
        <v>46</v>
      </c>
      <c r="F93" s="135" t="s">
        <v>6</v>
      </c>
      <c r="G93" s="169" t="s">
        <v>127</v>
      </c>
      <c r="H93" s="138"/>
      <c r="I93" s="138"/>
      <c r="J93" s="259">
        <v>30000</v>
      </c>
      <c r="K93" s="383"/>
      <c r="L93" s="148"/>
      <c r="M93" s="148"/>
      <c r="N93" s="148"/>
      <c r="O93" s="149">
        <v>1</v>
      </c>
      <c r="P93" s="149" t="s">
        <v>150</v>
      </c>
      <c r="Q93" s="149" t="s">
        <v>150</v>
      </c>
      <c r="R93" s="149" t="s">
        <v>150</v>
      </c>
      <c r="S93" s="149" t="s">
        <v>150</v>
      </c>
      <c r="T93" s="149" t="s">
        <v>150</v>
      </c>
      <c r="U93" s="149" t="s">
        <v>150</v>
      </c>
      <c r="V93" s="149" t="s">
        <v>150</v>
      </c>
      <c r="W93" s="149" t="s">
        <v>150</v>
      </c>
      <c r="X93" s="149" t="s">
        <v>150</v>
      </c>
      <c r="Y93" s="148"/>
      <c r="Z93" s="148"/>
    </row>
    <row r="94" spans="2:26" ht="48.75" customHeight="1">
      <c r="B94" s="135">
        <v>86</v>
      </c>
      <c r="C94" s="255" t="s">
        <v>871</v>
      </c>
      <c r="D94" s="253" t="s">
        <v>909</v>
      </c>
      <c r="E94" s="135" t="s">
        <v>46</v>
      </c>
      <c r="F94" s="135" t="s">
        <v>6</v>
      </c>
      <c r="G94" s="169" t="s">
        <v>127</v>
      </c>
      <c r="H94" s="138"/>
      <c r="I94" s="138"/>
      <c r="J94" s="259">
        <v>30000</v>
      </c>
      <c r="K94" s="383"/>
      <c r="L94" s="148"/>
      <c r="M94" s="148"/>
      <c r="N94" s="148"/>
      <c r="O94" s="149">
        <v>1</v>
      </c>
      <c r="P94" s="149" t="s">
        <v>150</v>
      </c>
      <c r="Q94" s="149" t="s">
        <v>150</v>
      </c>
      <c r="R94" s="149" t="s">
        <v>150</v>
      </c>
      <c r="S94" s="149" t="s">
        <v>150</v>
      </c>
      <c r="T94" s="149" t="s">
        <v>150</v>
      </c>
      <c r="U94" s="149" t="s">
        <v>150</v>
      </c>
      <c r="V94" s="149" t="s">
        <v>150</v>
      </c>
      <c r="W94" s="149" t="s">
        <v>150</v>
      </c>
      <c r="X94" s="149" t="s">
        <v>150</v>
      </c>
      <c r="Y94" s="148"/>
      <c r="Z94" s="148"/>
    </row>
    <row r="95" spans="2:26" ht="48.75" customHeight="1">
      <c r="B95" s="135">
        <v>87</v>
      </c>
      <c r="C95" s="255" t="s">
        <v>872</v>
      </c>
      <c r="D95" s="253" t="s">
        <v>910</v>
      </c>
      <c r="E95" s="135" t="s">
        <v>46</v>
      </c>
      <c r="F95" s="135" t="s">
        <v>6</v>
      </c>
      <c r="G95" s="169" t="s">
        <v>127</v>
      </c>
      <c r="H95" s="138"/>
      <c r="I95" s="138"/>
      <c r="J95" s="259">
        <v>30000</v>
      </c>
      <c r="K95" s="383"/>
      <c r="L95" s="148"/>
      <c r="M95" s="148"/>
      <c r="N95" s="148"/>
      <c r="O95" s="149">
        <v>1</v>
      </c>
      <c r="P95" s="149" t="s">
        <v>150</v>
      </c>
      <c r="Q95" s="149" t="s">
        <v>150</v>
      </c>
      <c r="R95" s="149" t="s">
        <v>150</v>
      </c>
      <c r="S95" s="149" t="s">
        <v>150</v>
      </c>
      <c r="T95" s="149" t="s">
        <v>150</v>
      </c>
      <c r="U95" s="149" t="s">
        <v>150</v>
      </c>
      <c r="V95" s="149" t="s">
        <v>150</v>
      </c>
      <c r="W95" s="149" t="s">
        <v>150</v>
      </c>
      <c r="X95" s="149" t="s">
        <v>150</v>
      </c>
      <c r="Y95" s="148"/>
      <c r="Z95" s="148"/>
    </row>
    <row r="96" spans="2:26" ht="48.75" customHeight="1">
      <c r="B96" s="135">
        <v>88</v>
      </c>
      <c r="C96" s="255" t="s">
        <v>873</v>
      </c>
      <c r="D96" s="253" t="s">
        <v>911</v>
      </c>
      <c r="E96" s="135" t="s">
        <v>46</v>
      </c>
      <c r="F96" s="135" t="s">
        <v>6</v>
      </c>
      <c r="G96" s="169" t="s">
        <v>127</v>
      </c>
      <c r="H96" s="138"/>
      <c r="I96" s="138"/>
      <c r="J96" s="259">
        <v>30000</v>
      </c>
      <c r="K96" s="383"/>
      <c r="L96" s="148"/>
      <c r="M96" s="148"/>
      <c r="N96" s="148"/>
      <c r="O96" s="149">
        <v>1</v>
      </c>
      <c r="P96" s="149" t="s">
        <v>150</v>
      </c>
      <c r="Q96" s="149" t="s">
        <v>150</v>
      </c>
      <c r="R96" s="149" t="s">
        <v>150</v>
      </c>
      <c r="S96" s="149" t="s">
        <v>150</v>
      </c>
      <c r="T96" s="149" t="s">
        <v>150</v>
      </c>
      <c r="U96" s="149" t="s">
        <v>150</v>
      </c>
      <c r="V96" s="149" t="s">
        <v>150</v>
      </c>
      <c r="W96" s="149" t="s">
        <v>150</v>
      </c>
      <c r="X96" s="149" t="s">
        <v>150</v>
      </c>
      <c r="Y96" s="148"/>
      <c r="Z96" s="148"/>
    </row>
    <row r="97" spans="2:26" ht="48.75" customHeight="1">
      <c r="B97" s="135">
        <v>89</v>
      </c>
      <c r="C97" s="255" t="s">
        <v>874</v>
      </c>
      <c r="D97" s="253" t="s">
        <v>891</v>
      </c>
      <c r="E97" s="135" t="s">
        <v>46</v>
      </c>
      <c r="F97" s="135" t="s">
        <v>6</v>
      </c>
      <c r="G97" s="169" t="s">
        <v>127</v>
      </c>
      <c r="H97" s="138"/>
      <c r="I97" s="138"/>
      <c r="J97" s="259">
        <v>30000</v>
      </c>
      <c r="K97" s="383"/>
      <c r="L97" s="148"/>
      <c r="M97" s="148"/>
      <c r="N97" s="148"/>
      <c r="O97" s="149">
        <v>1</v>
      </c>
      <c r="P97" s="149" t="s">
        <v>150</v>
      </c>
      <c r="Q97" s="149" t="s">
        <v>150</v>
      </c>
      <c r="R97" s="149" t="s">
        <v>150</v>
      </c>
      <c r="S97" s="149" t="s">
        <v>150</v>
      </c>
      <c r="T97" s="149" t="s">
        <v>150</v>
      </c>
      <c r="U97" s="149" t="s">
        <v>150</v>
      </c>
      <c r="V97" s="149" t="s">
        <v>150</v>
      </c>
      <c r="W97" s="149" t="s">
        <v>150</v>
      </c>
      <c r="X97" s="149" t="s">
        <v>150</v>
      </c>
      <c r="Y97" s="148"/>
      <c r="Z97" s="148"/>
    </row>
    <row r="98" spans="2:26" ht="48.75" customHeight="1">
      <c r="B98" s="135">
        <v>90</v>
      </c>
      <c r="C98" s="255" t="s">
        <v>875</v>
      </c>
      <c r="D98" s="253" t="s">
        <v>912</v>
      </c>
      <c r="E98" s="135" t="s">
        <v>46</v>
      </c>
      <c r="F98" s="135" t="s">
        <v>6</v>
      </c>
      <c r="G98" s="169" t="s">
        <v>127</v>
      </c>
      <c r="H98" s="138"/>
      <c r="I98" s="138"/>
      <c r="J98" s="259">
        <v>30000</v>
      </c>
      <c r="K98" s="383"/>
      <c r="L98" s="148"/>
      <c r="M98" s="148"/>
      <c r="N98" s="148"/>
      <c r="O98" s="149">
        <v>1</v>
      </c>
      <c r="P98" s="149" t="s">
        <v>150</v>
      </c>
      <c r="Q98" s="149" t="s">
        <v>150</v>
      </c>
      <c r="R98" s="149" t="s">
        <v>150</v>
      </c>
      <c r="S98" s="149" t="s">
        <v>150</v>
      </c>
      <c r="T98" s="149" t="s">
        <v>150</v>
      </c>
      <c r="U98" s="149" t="s">
        <v>150</v>
      </c>
      <c r="V98" s="149" t="s">
        <v>150</v>
      </c>
      <c r="W98" s="149" t="s">
        <v>150</v>
      </c>
      <c r="X98" s="149" t="s">
        <v>150</v>
      </c>
      <c r="Y98" s="148"/>
      <c r="Z98" s="148"/>
    </row>
    <row r="99" spans="2:26" ht="48.75" customHeight="1">
      <c r="B99" s="135">
        <v>91</v>
      </c>
      <c r="C99" s="255" t="s">
        <v>876</v>
      </c>
      <c r="D99" s="253" t="s">
        <v>913</v>
      </c>
      <c r="E99" s="135" t="s">
        <v>46</v>
      </c>
      <c r="F99" s="135" t="s">
        <v>6</v>
      </c>
      <c r="G99" s="169" t="s">
        <v>127</v>
      </c>
      <c r="H99" s="138"/>
      <c r="I99" s="138"/>
      <c r="J99" s="259">
        <v>30000</v>
      </c>
      <c r="K99" s="383"/>
      <c r="L99" s="148"/>
      <c r="M99" s="148"/>
      <c r="N99" s="148"/>
      <c r="O99" s="149">
        <v>1</v>
      </c>
      <c r="P99" s="149" t="s">
        <v>150</v>
      </c>
      <c r="Q99" s="149" t="s">
        <v>150</v>
      </c>
      <c r="R99" s="149" t="s">
        <v>150</v>
      </c>
      <c r="S99" s="149" t="s">
        <v>150</v>
      </c>
      <c r="T99" s="149" t="s">
        <v>150</v>
      </c>
      <c r="U99" s="149" t="s">
        <v>150</v>
      </c>
      <c r="V99" s="149" t="s">
        <v>150</v>
      </c>
      <c r="W99" s="149" t="s">
        <v>150</v>
      </c>
      <c r="X99" s="149" t="s">
        <v>150</v>
      </c>
      <c r="Y99" s="148"/>
      <c r="Z99" s="148"/>
    </row>
    <row r="100" spans="2:26" ht="48.75" customHeight="1">
      <c r="B100" s="135">
        <v>92</v>
      </c>
      <c r="C100" s="255" t="s">
        <v>877</v>
      </c>
      <c r="D100" s="253" t="s">
        <v>914</v>
      </c>
      <c r="E100" s="135" t="s">
        <v>46</v>
      </c>
      <c r="F100" s="135" t="s">
        <v>6</v>
      </c>
      <c r="G100" s="169" t="s">
        <v>127</v>
      </c>
      <c r="H100" s="138"/>
      <c r="I100" s="138"/>
      <c r="J100" s="259">
        <v>30000</v>
      </c>
      <c r="K100" s="383"/>
      <c r="L100" s="148"/>
      <c r="M100" s="148"/>
      <c r="N100" s="148"/>
      <c r="O100" s="149">
        <v>1</v>
      </c>
      <c r="P100" s="149" t="s">
        <v>150</v>
      </c>
      <c r="Q100" s="149" t="s">
        <v>150</v>
      </c>
      <c r="R100" s="149" t="s">
        <v>150</v>
      </c>
      <c r="S100" s="149" t="s">
        <v>150</v>
      </c>
      <c r="T100" s="149" t="s">
        <v>150</v>
      </c>
      <c r="U100" s="149" t="s">
        <v>150</v>
      </c>
      <c r="V100" s="149" t="s">
        <v>150</v>
      </c>
      <c r="W100" s="149" t="s">
        <v>150</v>
      </c>
      <c r="X100" s="149" t="s">
        <v>150</v>
      </c>
      <c r="Y100" s="148"/>
      <c r="Z100" s="148"/>
    </row>
    <row r="101" spans="2:26" ht="48.75" customHeight="1">
      <c r="B101" s="135">
        <v>93</v>
      </c>
      <c r="C101" s="255" t="s">
        <v>878</v>
      </c>
      <c r="D101" s="253" t="s">
        <v>915</v>
      </c>
      <c r="E101" s="135" t="s">
        <v>46</v>
      </c>
      <c r="F101" s="135" t="s">
        <v>6</v>
      </c>
      <c r="G101" s="169" t="s">
        <v>127</v>
      </c>
      <c r="H101" s="138"/>
      <c r="I101" s="138"/>
      <c r="J101" s="259">
        <v>30000</v>
      </c>
      <c r="K101" s="383"/>
      <c r="L101" s="148"/>
      <c r="M101" s="148"/>
      <c r="N101" s="148"/>
      <c r="O101" s="149">
        <v>1</v>
      </c>
      <c r="P101" s="149" t="s">
        <v>150</v>
      </c>
      <c r="Q101" s="149" t="s">
        <v>150</v>
      </c>
      <c r="R101" s="149" t="s">
        <v>150</v>
      </c>
      <c r="S101" s="149" t="s">
        <v>150</v>
      </c>
      <c r="T101" s="149" t="s">
        <v>150</v>
      </c>
      <c r="U101" s="149" t="s">
        <v>150</v>
      </c>
      <c r="V101" s="149" t="s">
        <v>150</v>
      </c>
      <c r="W101" s="149" t="s">
        <v>150</v>
      </c>
      <c r="X101" s="149" t="s">
        <v>150</v>
      </c>
      <c r="Y101" s="148"/>
      <c r="Z101" s="148"/>
    </row>
    <row r="102" spans="2:26" ht="48.75" customHeight="1">
      <c r="B102" s="135">
        <v>94</v>
      </c>
      <c r="C102" s="255" t="s">
        <v>879</v>
      </c>
      <c r="D102" s="253" t="s">
        <v>911</v>
      </c>
      <c r="E102" s="135" t="s">
        <v>46</v>
      </c>
      <c r="F102" s="135" t="s">
        <v>6</v>
      </c>
      <c r="G102" s="169" t="s">
        <v>127</v>
      </c>
      <c r="H102" s="138"/>
      <c r="I102" s="138"/>
      <c r="J102" s="259">
        <v>30000</v>
      </c>
      <c r="K102" s="383"/>
      <c r="L102" s="148"/>
      <c r="M102" s="148"/>
      <c r="N102" s="148"/>
      <c r="O102" s="149">
        <v>1</v>
      </c>
      <c r="P102" s="149" t="s">
        <v>150</v>
      </c>
      <c r="Q102" s="149" t="s">
        <v>150</v>
      </c>
      <c r="R102" s="149" t="s">
        <v>150</v>
      </c>
      <c r="S102" s="149" t="s">
        <v>150</v>
      </c>
      <c r="T102" s="149" t="s">
        <v>150</v>
      </c>
      <c r="U102" s="149" t="s">
        <v>150</v>
      </c>
      <c r="V102" s="149" t="s">
        <v>150</v>
      </c>
      <c r="W102" s="149" t="s">
        <v>150</v>
      </c>
      <c r="X102" s="149" t="s">
        <v>150</v>
      </c>
      <c r="Y102" s="148"/>
      <c r="Z102" s="148"/>
    </row>
    <row r="103" spans="2:26" ht="48.75" customHeight="1">
      <c r="B103" s="135">
        <v>95</v>
      </c>
      <c r="C103" s="255" t="s">
        <v>880</v>
      </c>
      <c r="D103" s="253" t="s">
        <v>891</v>
      </c>
      <c r="E103" s="135" t="s">
        <v>46</v>
      </c>
      <c r="F103" s="135" t="s">
        <v>6</v>
      </c>
      <c r="G103" s="169" t="s">
        <v>127</v>
      </c>
      <c r="H103" s="138"/>
      <c r="I103" s="138"/>
      <c r="J103" s="259">
        <v>30000</v>
      </c>
      <c r="K103" s="383"/>
      <c r="L103" s="148"/>
      <c r="M103" s="148"/>
      <c r="N103" s="148"/>
      <c r="O103" s="149">
        <v>1</v>
      </c>
      <c r="P103" s="149" t="s">
        <v>150</v>
      </c>
      <c r="Q103" s="149" t="s">
        <v>150</v>
      </c>
      <c r="R103" s="149" t="s">
        <v>150</v>
      </c>
      <c r="S103" s="149" t="s">
        <v>150</v>
      </c>
      <c r="T103" s="149" t="s">
        <v>150</v>
      </c>
      <c r="U103" s="149" t="s">
        <v>150</v>
      </c>
      <c r="V103" s="149" t="s">
        <v>150</v>
      </c>
      <c r="W103" s="149" t="s">
        <v>150</v>
      </c>
      <c r="X103" s="149" t="s">
        <v>150</v>
      </c>
      <c r="Y103" s="148"/>
      <c r="Z103" s="148"/>
    </row>
    <row r="104" spans="2:26" ht="48.75" customHeight="1">
      <c r="B104" s="135">
        <v>96</v>
      </c>
      <c r="C104" s="255" t="s">
        <v>881</v>
      </c>
      <c r="D104" s="253" t="s">
        <v>916</v>
      </c>
      <c r="E104" s="135" t="s">
        <v>46</v>
      </c>
      <c r="F104" s="135" t="s">
        <v>6</v>
      </c>
      <c r="G104" s="169" t="s">
        <v>127</v>
      </c>
      <c r="H104" s="138"/>
      <c r="I104" s="138"/>
      <c r="J104" s="259">
        <v>30000</v>
      </c>
      <c r="K104" s="383"/>
      <c r="L104" s="148"/>
      <c r="M104" s="148"/>
      <c r="N104" s="148"/>
      <c r="O104" s="149">
        <v>1</v>
      </c>
      <c r="P104" s="149" t="s">
        <v>150</v>
      </c>
      <c r="Q104" s="149" t="s">
        <v>150</v>
      </c>
      <c r="R104" s="149" t="s">
        <v>150</v>
      </c>
      <c r="S104" s="149" t="s">
        <v>150</v>
      </c>
      <c r="T104" s="149" t="s">
        <v>150</v>
      </c>
      <c r="U104" s="149" t="s">
        <v>150</v>
      </c>
      <c r="V104" s="149" t="s">
        <v>150</v>
      </c>
      <c r="W104" s="149" t="s">
        <v>150</v>
      </c>
      <c r="X104" s="149" t="s">
        <v>150</v>
      </c>
      <c r="Y104" s="148"/>
      <c r="Z104" s="148"/>
    </row>
    <row r="105" spans="2:26" ht="48.75" customHeight="1">
      <c r="B105" s="135">
        <v>97</v>
      </c>
      <c r="C105" s="253" t="s">
        <v>917</v>
      </c>
      <c r="D105" s="255" t="s">
        <v>934</v>
      </c>
      <c r="E105" s="135" t="s">
        <v>47</v>
      </c>
      <c r="F105" s="135" t="s">
        <v>2</v>
      </c>
      <c r="G105" s="169" t="s">
        <v>127</v>
      </c>
      <c r="H105" s="138"/>
      <c r="I105" s="138"/>
      <c r="J105" s="256">
        <v>100000</v>
      </c>
      <c r="K105" s="383"/>
      <c r="L105" s="148"/>
      <c r="M105" s="148"/>
      <c r="N105" s="148"/>
      <c r="O105" s="149">
        <v>1</v>
      </c>
      <c r="P105" s="149" t="s">
        <v>150</v>
      </c>
      <c r="Q105" s="149" t="s">
        <v>150</v>
      </c>
      <c r="R105" s="149" t="s">
        <v>150</v>
      </c>
      <c r="S105" s="149" t="s">
        <v>150</v>
      </c>
      <c r="T105" s="149" t="s">
        <v>150</v>
      </c>
      <c r="U105" s="149" t="s">
        <v>150</v>
      </c>
      <c r="V105" s="149" t="s">
        <v>150</v>
      </c>
      <c r="W105" s="149" t="s">
        <v>150</v>
      </c>
      <c r="X105" s="149" t="s">
        <v>150</v>
      </c>
      <c r="Y105" s="148"/>
      <c r="Z105" s="148"/>
    </row>
    <row r="106" spans="2:26" ht="48.75" customHeight="1">
      <c r="B106" s="135">
        <v>98</v>
      </c>
      <c r="C106" s="254" t="s">
        <v>918</v>
      </c>
      <c r="D106" s="255" t="s">
        <v>227</v>
      </c>
      <c r="E106" s="135" t="s">
        <v>47</v>
      </c>
      <c r="F106" s="135" t="s">
        <v>2</v>
      </c>
      <c r="G106" s="169" t="s">
        <v>127</v>
      </c>
      <c r="H106" s="138"/>
      <c r="I106" s="138"/>
      <c r="J106" s="256">
        <v>100000</v>
      </c>
      <c r="K106" s="383"/>
      <c r="L106" s="148"/>
      <c r="M106" s="148"/>
      <c r="N106" s="148"/>
      <c r="O106" s="149">
        <v>1</v>
      </c>
      <c r="P106" s="149" t="s">
        <v>150</v>
      </c>
      <c r="Q106" s="149" t="s">
        <v>150</v>
      </c>
      <c r="R106" s="149" t="s">
        <v>150</v>
      </c>
      <c r="S106" s="149" t="s">
        <v>150</v>
      </c>
      <c r="T106" s="149" t="s">
        <v>150</v>
      </c>
      <c r="U106" s="149" t="s">
        <v>150</v>
      </c>
      <c r="V106" s="149" t="s">
        <v>150</v>
      </c>
      <c r="W106" s="149" t="s">
        <v>150</v>
      </c>
      <c r="X106" s="149" t="s">
        <v>150</v>
      </c>
      <c r="Y106" s="148"/>
      <c r="Z106" s="148"/>
    </row>
    <row r="107" spans="2:26" ht="48.75" customHeight="1">
      <c r="B107" s="135">
        <v>99</v>
      </c>
      <c r="C107" s="254" t="s">
        <v>919</v>
      </c>
      <c r="D107" s="255" t="s">
        <v>818</v>
      </c>
      <c r="E107" s="135" t="s">
        <v>47</v>
      </c>
      <c r="F107" s="135" t="s">
        <v>2</v>
      </c>
      <c r="G107" s="169" t="s">
        <v>127</v>
      </c>
      <c r="H107" s="138"/>
      <c r="I107" s="138"/>
      <c r="J107" s="256">
        <v>100000</v>
      </c>
      <c r="K107" s="383"/>
      <c r="L107" s="148"/>
      <c r="M107" s="148"/>
      <c r="N107" s="148"/>
      <c r="O107" s="149">
        <v>1</v>
      </c>
      <c r="P107" s="149" t="s">
        <v>150</v>
      </c>
      <c r="Q107" s="149" t="s">
        <v>150</v>
      </c>
      <c r="R107" s="149" t="s">
        <v>150</v>
      </c>
      <c r="S107" s="149" t="s">
        <v>150</v>
      </c>
      <c r="T107" s="149" t="s">
        <v>150</v>
      </c>
      <c r="U107" s="149" t="s">
        <v>150</v>
      </c>
      <c r="V107" s="149" t="s">
        <v>150</v>
      </c>
      <c r="W107" s="149" t="s">
        <v>150</v>
      </c>
      <c r="X107" s="149" t="s">
        <v>150</v>
      </c>
      <c r="Y107" s="148"/>
      <c r="Z107" s="148"/>
    </row>
    <row r="108" spans="2:26" ht="48.75" customHeight="1">
      <c r="B108" s="135">
        <v>100</v>
      </c>
      <c r="C108" s="254" t="s">
        <v>920</v>
      </c>
      <c r="D108" s="255" t="s">
        <v>263</v>
      </c>
      <c r="E108" s="135" t="s">
        <v>47</v>
      </c>
      <c r="F108" s="135" t="s">
        <v>2</v>
      </c>
      <c r="G108" s="169" t="s">
        <v>127</v>
      </c>
      <c r="H108" s="138"/>
      <c r="I108" s="138"/>
      <c r="J108" s="256">
        <v>100000</v>
      </c>
      <c r="K108" s="383"/>
      <c r="L108" s="148"/>
      <c r="M108" s="148"/>
      <c r="N108" s="148"/>
      <c r="O108" s="149">
        <v>1</v>
      </c>
      <c r="P108" s="149" t="s">
        <v>150</v>
      </c>
      <c r="Q108" s="149" t="s">
        <v>150</v>
      </c>
      <c r="R108" s="149" t="s">
        <v>150</v>
      </c>
      <c r="S108" s="149" t="s">
        <v>150</v>
      </c>
      <c r="T108" s="149" t="s">
        <v>150</v>
      </c>
      <c r="U108" s="149" t="s">
        <v>150</v>
      </c>
      <c r="V108" s="149" t="s">
        <v>150</v>
      </c>
      <c r="W108" s="149" t="s">
        <v>150</v>
      </c>
      <c r="X108" s="149" t="s">
        <v>150</v>
      </c>
      <c r="Y108" s="148"/>
      <c r="Z108" s="148"/>
    </row>
    <row r="109" spans="2:26" ht="48.75" customHeight="1">
      <c r="B109" s="135">
        <v>101</v>
      </c>
      <c r="C109" s="253" t="s">
        <v>921</v>
      </c>
      <c r="D109" s="255" t="s">
        <v>262</v>
      </c>
      <c r="E109" s="135" t="s">
        <v>47</v>
      </c>
      <c r="F109" s="135" t="s">
        <v>2</v>
      </c>
      <c r="G109" s="169" t="s">
        <v>127</v>
      </c>
      <c r="H109" s="138"/>
      <c r="I109" s="138"/>
      <c r="J109" s="257">
        <v>100000</v>
      </c>
      <c r="K109" s="383"/>
      <c r="L109" s="148"/>
      <c r="M109" s="148"/>
      <c r="N109" s="148"/>
      <c r="O109" s="149">
        <v>1</v>
      </c>
      <c r="P109" s="149" t="s">
        <v>150</v>
      </c>
      <c r="Q109" s="149" t="s">
        <v>150</v>
      </c>
      <c r="R109" s="149" t="s">
        <v>150</v>
      </c>
      <c r="S109" s="149" t="s">
        <v>150</v>
      </c>
      <c r="T109" s="149" t="s">
        <v>150</v>
      </c>
      <c r="U109" s="149" t="s">
        <v>150</v>
      </c>
      <c r="V109" s="149" t="s">
        <v>150</v>
      </c>
      <c r="W109" s="149" t="s">
        <v>150</v>
      </c>
      <c r="X109" s="149" t="s">
        <v>150</v>
      </c>
      <c r="Y109" s="148"/>
      <c r="Z109" s="148"/>
    </row>
    <row r="110" spans="2:26" ht="48.75" customHeight="1">
      <c r="B110" s="135">
        <v>102</v>
      </c>
      <c r="C110" s="253" t="s">
        <v>922</v>
      </c>
      <c r="D110" s="255" t="s">
        <v>261</v>
      </c>
      <c r="E110" s="135" t="s">
        <v>47</v>
      </c>
      <c r="F110" s="135" t="s">
        <v>2</v>
      </c>
      <c r="G110" s="169" t="s">
        <v>127</v>
      </c>
      <c r="H110" s="138"/>
      <c r="I110" s="138"/>
      <c r="J110" s="257">
        <v>100000</v>
      </c>
      <c r="K110" s="383"/>
      <c r="L110" s="148"/>
      <c r="M110" s="148"/>
      <c r="N110" s="148"/>
      <c r="O110" s="149">
        <v>1</v>
      </c>
      <c r="P110" s="149" t="s">
        <v>150</v>
      </c>
      <c r="Q110" s="149" t="s">
        <v>150</v>
      </c>
      <c r="R110" s="149" t="s">
        <v>150</v>
      </c>
      <c r="S110" s="149" t="s">
        <v>150</v>
      </c>
      <c r="T110" s="149" t="s">
        <v>150</v>
      </c>
      <c r="U110" s="149" t="s">
        <v>150</v>
      </c>
      <c r="V110" s="149" t="s">
        <v>150</v>
      </c>
      <c r="W110" s="149" t="s">
        <v>150</v>
      </c>
      <c r="X110" s="149" t="s">
        <v>150</v>
      </c>
      <c r="Y110" s="148"/>
      <c r="Z110" s="148"/>
    </row>
    <row r="111" spans="2:26" ht="48.75" customHeight="1">
      <c r="B111" s="135">
        <v>103</v>
      </c>
      <c r="C111" s="253" t="s">
        <v>923</v>
      </c>
      <c r="D111" s="255" t="s">
        <v>269</v>
      </c>
      <c r="E111" s="135" t="s">
        <v>47</v>
      </c>
      <c r="F111" s="135" t="s">
        <v>2</v>
      </c>
      <c r="G111" s="169" t="s">
        <v>127</v>
      </c>
      <c r="H111" s="138"/>
      <c r="I111" s="138"/>
      <c r="J111" s="257">
        <v>100000</v>
      </c>
      <c r="K111" s="383"/>
      <c r="L111" s="148"/>
      <c r="M111" s="148"/>
      <c r="N111" s="148"/>
      <c r="O111" s="149">
        <v>1</v>
      </c>
      <c r="P111" s="149" t="s">
        <v>150</v>
      </c>
      <c r="Q111" s="149" t="s">
        <v>150</v>
      </c>
      <c r="R111" s="149" t="s">
        <v>150</v>
      </c>
      <c r="S111" s="149" t="s">
        <v>150</v>
      </c>
      <c r="T111" s="149" t="s">
        <v>150</v>
      </c>
      <c r="U111" s="149" t="s">
        <v>150</v>
      </c>
      <c r="V111" s="149" t="s">
        <v>150</v>
      </c>
      <c r="W111" s="149" t="s">
        <v>150</v>
      </c>
      <c r="X111" s="149" t="s">
        <v>150</v>
      </c>
      <c r="Y111" s="148"/>
      <c r="Z111" s="148"/>
    </row>
    <row r="112" spans="2:26" ht="48.75" customHeight="1">
      <c r="B112" s="135">
        <v>104</v>
      </c>
      <c r="C112" s="253" t="s">
        <v>924</v>
      </c>
      <c r="D112" s="255" t="s">
        <v>820</v>
      </c>
      <c r="E112" s="135" t="s">
        <v>47</v>
      </c>
      <c r="F112" s="135" t="s">
        <v>2</v>
      </c>
      <c r="G112" s="169" t="s">
        <v>127</v>
      </c>
      <c r="H112" s="138"/>
      <c r="I112" s="138"/>
      <c r="J112" s="257">
        <v>100000</v>
      </c>
      <c r="K112" s="383"/>
      <c r="L112" s="148"/>
      <c r="M112" s="148"/>
      <c r="N112" s="148"/>
      <c r="O112" s="149">
        <v>1</v>
      </c>
      <c r="P112" s="149" t="s">
        <v>150</v>
      </c>
      <c r="Q112" s="149" t="s">
        <v>150</v>
      </c>
      <c r="R112" s="149" t="s">
        <v>150</v>
      </c>
      <c r="S112" s="149" t="s">
        <v>150</v>
      </c>
      <c r="T112" s="149" t="s">
        <v>150</v>
      </c>
      <c r="U112" s="149" t="s">
        <v>150</v>
      </c>
      <c r="V112" s="149" t="s">
        <v>150</v>
      </c>
      <c r="W112" s="149" t="s">
        <v>150</v>
      </c>
      <c r="X112" s="149" t="s">
        <v>150</v>
      </c>
      <c r="Y112" s="148"/>
      <c r="Z112" s="148"/>
    </row>
    <row r="113" spans="2:26" ht="48.75" customHeight="1">
      <c r="B113" s="135">
        <v>105</v>
      </c>
      <c r="C113" s="253" t="s">
        <v>925</v>
      </c>
      <c r="D113" s="255" t="s">
        <v>935</v>
      </c>
      <c r="E113" s="135" t="s">
        <v>47</v>
      </c>
      <c r="F113" s="135" t="s">
        <v>2</v>
      </c>
      <c r="G113" s="169" t="s">
        <v>127</v>
      </c>
      <c r="H113" s="138"/>
      <c r="I113" s="138"/>
      <c r="J113" s="257">
        <v>100000</v>
      </c>
      <c r="K113" s="383"/>
      <c r="L113" s="148"/>
      <c r="M113" s="148"/>
      <c r="N113" s="148"/>
      <c r="O113" s="149">
        <v>1</v>
      </c>
      <c r="P113" s="149" t="s">
        <v>150</v>
      </c>
      <c r="Q113" s="149" t="s">
        <v>150</v>
      </c>
      <c r="R113" s="149" t="s">
        <v>150</v>
      </c>
      <c r="S113" s="149" t="s">
        <v>150</v>
      </c>
      <c r="T113" s="149" t="s">
        <v>150</v>
      </c>
      <c r="U113" s="149" t="s">
        <v>150</v>
      </c>
      <c r="V113" s="149" t="s">
        <v>150</v>
      </c>
      <c r="W113" s="149" t="s">
        <v>150</v>
      </c>
      <c r="X113" s="149" t="s">
        <v>150</v>
      </c>
      <c r="Y113" s="148"/>
      <c r="Z113" s="148"/>
    </row>
    <row r="114" spans="2:26" ht="48.75" customHeight="1">
      <c r="B114" s="135">
        <v>106</v>
      </c>
      <c r="C114" s="253" t="s">
        <v>926</v>
      </c>
      <c r="D114" s="255" t="s">
        <v>935</v>
      </c>
      <c r="E114" s="135" t="s">
        <v>47</v>
      </c>
      <c r="F114" s="135" t="s">
        <v>2</v>
      </c>
      <c r="G114" s="169" t="s">
        <v>127</v>
      </c>
      <c r="H114" s="138"/>
      <c r="I114" s="138"/>
      <c r="J114" s="257">
        <v>100000</v>
      </c>
      <c r="K114" s="383"/>
      <c r="L114" s="148"/>
      <c r="M114" s="148"/>
      <c r="N114" s="148"/>
      <c r="O114" s="149">
        <v>1</v>
      </c>
      <c r="P114" s="149" t="s">
        <v>150</v>
      </c>
      <c r="Q114" s="149" t="s">
        <v>150</v>
      </c>
      <c r="R114" s="149" t="s">
        <v>150</v>
      </c>
      <c r="S114" s="149" t="s">
        <v>150</v>
      </c>
      <c r="T114" s="149" t="s">
        <v>150</v>
      </c>
      <c r="U114" s="149" t="s">
        <v>150</v>
      </c>
      <c r="V114" s="149" t="s">
        <v>150</v>
      </c>
      <c r="W114" s="149" t="s">
        <v>150</v>
      </c>
      <c r="X114" s="149" t="s">
        <v>150</v>
      </c>
      <c r="Y114" s="148"/>
      <c r="Z114" s="148"/>
    </row>
    <row r="115" spans="2:26" ht="48.75" customHeight="1">
      <c r="B115" s="135">
        <v>107</v>
      </c>
      <c r="C115" s="253" t="s">
        <v>927</v>
      </c>
      <c r="D115" s="255" t="s">
        <v>818</v>
      </c>
      <c r="E115" s="135" t="s">
        <v>47</v>
      </c>
      <c r="F115" s="135" t="s">
        <v>2</v>
      </c>
      <c r="G115" s="169" t="s">
        <v>127</v>
      </c>
      <c r="H115" s="138"/>
      <c r="I115" s="138"/>
      <c r="J115" s="257">
        <v>100000</v>
      </c>
      <c r="K115" s="383"/>
      <c r="L115" s="148"/>
      <c r="M115" s="148"/>
      <c r="N115" s="148"/>
      <c r="O115" s="149">
        <v>1</v>
      </c>
      <c r="P115" s="149" t="s">
        <v>150</v>
      </c>
      <c r="Q115" s="149" t="s">
        <v>150</v>
      </c>
      <c r="R115" s="149" t="s">
        <v>150</v>
      </c>
      <c r="S115" s="149" t="s">
        <v>150</v>
      </c>
      <c r="T115" s="149" t="s">
        <v>150</v>
      </c>
      <c r="U115" s="149" t="s">
        <v>150</v>
      </c>
      <c r="V115" s="149" t="s">
        <v>150</v>
      </c>
      <c r="W115" s="149" t="s">
        <v>150</v>
      </c>
      <c r="X115" s="149" t="s">
        <v>150</v>
      </c>
      <c r="Y115" s="148"/>
      <c r="Z115" s="148"/>
    </row>
    <row r="116" spans="2:26" ht="48.75" customHeight="1">
      <c r="B116" s="135">
        <v>108</v>
      </c>
      <c r="C116" s="253" t="s">
        <v>928</v>
      </c>
      <c r="D116" s="255" t="s">
        <v>936</v>
      </c>
      <c r="E116" s="135" t="s">
        <v>47</v>
      </c>
      <c r="F116" s="135" t="s">
        <v>2</v>
      </c>
      <c r="G116" s="169" t="s">
        <v>127</v>
      </c>
      <c r="H116" s="138"/>
      <c r="I116" s="138"/>
      <c r="J116" s="257">
        <v>100000</v>
      </c>
      <c r="K116" s="383"/>
      <c r="L116" s="148"/>
      <c r="M116" s="148"/>
      <c r="N116" s="148"/>
      <c r="O116" s="149">
        <v>1</v>
      </c>
      <c r="P116" s="149" t="s">
        <v>150</v>
      </c>
      <c r="Q116" s="149" t="s">
        <v>150</v>
      </c>
      <c r="R116" s="149" t="s">
        <v>150</v>
      </c>
      <c r="S116" s="149" t="s">
        <v>150</v>
      </c>
      <c r="T116" s="149" t="s">
        <v>150</v>
      </c>
      <c r="U116" s="149" t="s">
        <v>150</v>
      </c>
      <c r="V116" s="149" t="s">
        <v>150</v>
      </c>
      <c r="W116" s="149" t="s">
        <v>150</v>
      </c>
      <c r="X116" s="149" t="s">
        <v>150</v>
      </c>
      <c r="Y116" s="148"/>
      <c r="Z116" s="148"/>
    </row>
    <row r="117" spans="2:26" ht="48.75" customHeight="1">
      <c r="B117" s="135">
        <v>109</v>
      </c>
      <c r="C117" s="253" t="s">
        <v>929</v>
      </c>
      <c r="D117" s="255" t="s">
        <v>937</v>
      </c>
      <c r="E117" s="135" t="s">
        <v>47</v>
      </c>
      <c r="F117" s="135" t="s">
        <v>2</v>
      </c>
      <c r="G117" s="169" t="s">
        <v>127</v>
      </c>
      <c r="H117" s="138"/>
      <c r="I117" s="138"/>
      <c r="J117" s="257">
        <v>100000</v>
      </c>
      <c r="K117" s="383"/>
      <c r="L117" s="148"/>
      <c r="M117" s="148"/>
      <c r="N117" s="148"/>
      <c r="O117" s="149">
        <v>1</v>
      </c>
      <c r="P117" s="149" t="s">
        <v>150</v>
      </c>
      <c r="Q117" s="149" t="s">
        <v>150</v>
      </c>
      <c r="R117" s="149" t="s">
        <v>150</v>
      </c>
      <c r="S117" s="149" t="s">
        <v>150</v>
      </c>
      <c r="T117" s="149" t="s">
        <v>150</v>
      </c>
      <c r="U117" s="149" t="s">
        <v>150</v>
      </c>
      <c r="V117" s="149" t="s">
        <v>150</v>
      </c>
      <c r="W117" s="149" t="s">
        <v>150</v>
      </c>
      <c r="X117" s="149" t="s">
        <v>150</v>
      </c>
      <c r="Y117" s="148"/>
      <c r="Z117" s="148"/>
    </row>
    <row r="118" spans="2:26" ht="48.75" customHeight="1">
      <c r="B118" s="135">
        <v>110</v>
      </c>
      <c r="C118" s="253" t="s">
        <v>930</v>
      </c>
      <c r="D118" s="255" t="s">
        <v>938</v>
      </c>
      <c r="E118" s="135" t="s">
        <v>47</v>
      </c>
      <c r="F118" s="135" t="s">
        <v>2</v>
      </c>
      <c r="G118" s="169" t="s">
        <v>127</v>
      </c>
      <c r="H118" s="138"/>
      <c r="I118" s="138"/>
      <c r="J118" s="257">
        <v>100000</v>
      </c>
      <c r="K118" s="383"/>
      <c r="L118" s="148"/>
      <c r="M118" s="148"/>
      <c r="N118" s="148"/>
      <c r="O118" s="149">
        <v>1</v>
      </c>
      <c r="P118" s="149" t="s">
        <v>150</v>
      </c>
      <c r="Q118" s="149" t="s">
        <v>150</v>
      </c>
      <c r="R118" s="149" t="s">
        <v>150</v>
      </c>
      <c r="S118" s="149" t="s">
        <v>150</v>
      </c>
      <c r="T118" s="149" t="s">
        <v>150</v>
      </c>
      <c r="U118" s="149" t="s">
        <v>150</v>
      </c>
      <c r="V118" s="149" t="s">
        <v>150</v>
      </c>
      <c r="W118" s="149" t="s">
        <v>150</v>
      </c>
      <c r="X118" s="149" t="s">
        <v>150</v>
      </c>
      <c r="Y118" s="148"/>
      <c r="Z118" s="148"/>
    </row>
    <row r="119" spans="2:26" ht="48.75" customHeight="1">
      <c r="B119" s="135">
        <v>111</v>
      </c>
      <c r="C119" s="253" t="s">
        <v>931</v>
      </c>
      <c r="D119" s="255" t="s">
        <v>939</v>
      </c>
      <c r="E119" s="135" t="s">
        <v>47</v>
      </c>
      <c r="F119" s="135" t="s">
        <v>2</v>
      </c>
      <c r="G119" s="169" t="s">
        <v>127</v>
      </c>
      <c r="H119" s="138"/>
      <c r="I119" s="138"/>
      <c r="J119" s="257">
        <v>100000</v>
      </c>
      <c r="K119" s="383"/>
      <c r="L119" s="148"/>
      <c r="M119" s="148"/>
      <c r="N119" s="148"/>
      <c r="O119" s="149">
        <v>1</v>
      </c>
      <c r="P119" s="149" t="s">
        <v>150</v>
      </c>
      <c r="Q119" s="149" t="s">
        <v>150</v>
      </c>
      <c r="R119" s="149" t="s">
        <v>150</v>
      </c>
      <c r="S119" s="149" t="s">
        <v>150</v>
      </c>
      <c r="T119" s="149" t="s">
        <v>150</v>
      </c>
      <c r="U119" s="149" t="s">
        <v>150</v>
      </c>
      <c r="V119" s="149" t="s">
        <v>150</v>
      </c>
      <c r="W119" s="149" t="s">
        <v>150</v>
      </c>
      <c r="X119" s="149" t="s">
        <v>150</v>
      </c>
      <c r="Y119" s="148"/>
      <c r="Z119" s="148"/>
    </row>
    <row r="120" spans="2:26" ht="48.75" customHeight="1">
      <c r="B120" s="135">
        <v>112</v>
      </c>
      <c r="C120" s="253" t="s">
        <v>932</v>
      </c>
      <c r="D120" s="255" t="s">
        <v>940</v>
      </c>
      <c r="E120" s="135" t="s">
        <v>47</v>
      </c>
      <c r="F120" s="135" t="s">
        <v>2</v>
      </c>
      <c r="G120" s="169" t="s">
        <v>127</v>
      </c>
      <c r="H120" s="138"/>
      <c r="I120" s="138"/>
      <c r="J120" s="257">
        <v>100000</v>
      </c>
      <c r="K120" s="383"/>
      <c r="L120" s="148"/>
      <c r="M120" s="148"/>
      <c r="N120" s="148"/>
      <c r="O120" s="149">
        <v>1</v>
      </c>
      <c r="P120" s="149" t="s">
        <v>150</v>
      </c>
      <c r="Q120" s="149" t="s">
        <v>150</v>
      </c>
      <c r="R120" s="149" t="s">
        <v>150</v>
      </c>
      <c r="S120" s="149" t="s">
        <v>150</v>
      </c>
      <c r="T120" s="149" t="s">
        <v>150</v>
      </c>
      <c r="U120" s="149" t="s">
        <v>150</v>
      </c>
      <c r="V120" s="149" t="s">
        <v>150</v>
      </c>
      <c r="W120" s="149" t="s">
        <v>150</v>
      </c>
      <c r="X120" s="149" t="s">
        <v>150</v>
      </c>
      <c r="Y120" s="148"/>
      <c r="Z120" s="148"/>
    </row>
    <row r="121" spans="2:26" ht="48.75" customHeight="1">
      <c r="B121" s="135">
        <v>113</v>
      </c>
      <c r="C121" s="253" t="s">
        <v>933</v>
      </c>
      <c r="D121" s="255" t="s">
        <v>941</v>
      </c>
      <c r="E121" s="135" t="s">
        <v>47</v>
      </c>
      <c r="F121" s="135" t="s">
        <v>2</v>
      </c>
      <c r="G121" s="169" t="s">
        <v>127</v>
      </c>
      <c r="H121" s="138"/>
      <c r="I121" s="138"/>
      <c r="J121" s="257">
        <v>100000</v>
      </c>
      <c r="K121" s="383"/>
      <c r="L121" s="148"/>
      <c r="M121" s="148"/>
      <c r="N121" s="148"/>
      <c r="O121" s="149">
        <v>1</v>
      </c>
      <c r="P121" s="149" t="s">
        <v>150</v>
      </c>
      <c r="Q121" s="149" t="s">
        <v>150</v>
      </c>
      <c r="R121" s="149" t="s">
        <v>150</v>
      </c>
      <c r="S121" s="149" t="s">
        <v>150</v>
      </c>
      <c r="T121" s="149" t="s">
        <v>150</v>
      </c>
      <c r="U121" s="149" t="s">
        <v>150</v>
      </c>
      <c r="V121" s="149" t="s">
        <v>150</v>
      </c>
      <c r="W121" s="149" t="s">
        <v>150</v>
      </c>
      <c r="X121" s="149" t="s">
        <v>150</v>
      </c>
      <c r="Y121" s="148"/>
      <c r="Z121" s="148"/>
    </row>
    <row r="122" spans="2:26" ht="48.75" customHeight="1">
      <c r="B122" s="135">
        <v>114</v>
      </c>
      <c r="C122" s="255" t="s">
        <v>942</v>
      </c>
      <c r="D122" s="253" t="s">
        <v>1012</v>
      </c>
      <c r="E122" s="135" t="s">
        <v>53</v>
      </c>
      <c r="F122" s="135" t="s">
        <v>6</v>
      </c>
      <c r="G122" s="169" t="s">
        <v>127</v>
      </c>
      <c r="H122" s="138"/>
      <c r="I122" s="138"/>
      <c r="J122" s="256">
        <v>300000</v>
      </c>
      <c r="K122" s="383"/>
      <c r="L122" s="148"/>
      <c r="M122" s="148"/>
      <c r="N122" s="148"/>
      <c r="O122" s="149">
        <v>1</v>
      </c>
      <c r="P122" s="149" t="s">
        <v>150</v>
      </c>
      <c r="Q122" s="149" t="s">
        <v>150</v>
      </c>
      <c r="R122" s="149" t="s">
        <v>150</v>
      </c>
      <c r="S122" s="149" t="s">
        <v>150</v>
      </c>
      <c r="T122" s="149" t="s">
        <v>150</v>
      </c>
      <c r="U122" s="149" t="s">
        <v>150</v>
      </c>
      <c r="V122" s="149" t="s">
        <v>150</v>
      </c>
      <c r="W122" s="149" t="s">
        <v>150</v>
      </c>
      <c r="X122" s="149" t="s">
        <v>150</v>
      </c>
      <c r="Y122" s="148"/>
      <c r="Z122" s="148"/>
    </row>
    <row r="123" spans="2:26" ht="48.75" customHeight="1">
      <c r="B123" s="135">
        <v>115</v>
      </c>
      <c r="C123" s="255" t="s">
        <v>943</v>
      </c>
      <c r="D123" s="254" t="s">
        <v>1013</v>
      </c>
      <c r="E123" s="135" t="s">
        <v>53</v>
      </c>
      <c r="F123" s="135" t="s">
        <v>6</v>
      </c>
      <c r="G123" s="169" t="s">
        <v>127</v>
      </c>
      <c r="H123" s="138"/>
      <c r="I123" s="138"/>
      <c r="J123" s="256">
        <v>300000</v>
      </c>
      <c r="K123" s="383"/>
      <c r="L123" s="148"/>
      <c r="M123" s="148"/>
      <c r="N123" s="148"/>
      <c r="O123" s="149">
        <v>1</v>
      </c>
      <c r="P123" s="149" t="s">
        <v>150</v>
      </c>
      <c r="Q123" s="149" t="s">
        <v>150</v>
      </c>
      <c r="R123" s="149" t="s">
        <v>150</v>
      </c>
      <c r="S123" s="149" t="s">
        <v>150</v>
      </c>
      <c r="T123" s="149" t="s">
        <v>150</v>
      </c>
      <c r="U123" s="149" t="s">
        <v>150</v>
      </c>
      <c r="V123" s="149" t="s">
        <v>150</v>
      </c>
      <c r="W123" s="149" t="s">
        <v>150</v>
      </c>
      <c r="X123" s="149" t="s">
        <v>150</v>
      </c>
      <c r="Y123" s="148"/>
      <c r="Z123" s="148"/>
    </row>
    <row r="124" spans="2:26" ht="48.75" customHeight="1">
      <c r="B124" s="135">
        <v>116</v>
      </c>
      <c r="C124" s="255" t="s">
        <v>944</v>
      </c>
      <c r="D124" s="254" t="s">
        <v>1014</v>
      </c>
      <c r="E124" s="135" t="s">
        <v>53</v>
      </c>
      <c r="F124" s="135" t="s">
        <v>6</v>
      </c>
      <c r="G124" s="169" t="s">
        <v>127</v>
      </c>
      <c r="H124" s="138"/>
      <c r="I124" s="138"/>
      <c r="J124" s="256">
        <v>300000</v>
      </c>
      <c r="K124" s="383"/>
      <c r="L124" s="148"/>
      <c r="M124" s="148"/>
      <c r="N124" s="148"/>
      <c r="O124" s="149">
        <v>1</v>
      </c>
      <c r="P124" s="149" t="s">
        <v>150</v>
      </c>
      <c r="Q124" s="149" t="s">
        <v>150</v>
      </c>
      <c r="R124" s="149" t="s">
        <v>150</v>
      </c>
      <c r="S124" s="149" t="s">
        <v>150</v>
      </c>
      <c r="T124" s="149" t="s">
        <v>150</v>
      </c>
      <c r="U124" s="149" t="s">
        <v>150</v>
      </c>
      <c r="V124" s="149" t="s">
        <v>150</v>
      </c>
      <c r="W124" s="149" t="s">
        <v>150</v>
      </c>
      <c r="X124" s="149" t="s">
        <v>150</v>
      </c>
      <c r="Y124" s="148"/>
      <c r="Z124" s="148"/>
    </row>
    <row r="125" spans="2:26" ht="48.75" customHeight="1">
      <c r="B125" s="135">
        <v>117</v>
      </c>
      <c r="C125" s="255" t="s">
        <v>945</v>
      </c>
      <c r="D125" s="254" t="s">
        <v>1015</v>
      </c>
      <c r="E125" s="135" t="s">
        <v>53</v>
      </c>
      <c r="F125" s="135" t="s">
        <v>6</v>
      </c>
      <c r="G125" s="169" t="s">
        <v>127</v>
      </c>
      <c r="H125" s="138"/>
      <c r="I125" s="138"/>
      <c r="J125" s="256">
        <v>300000</v>
      </c>
      <c r="K125" s="383"/>
      <c r="L125" s="148"/>
      <c r="M125" s="148"/>
      <c r="N125" s="148"/>
      <c r="O125" s="149">
        <v>1</v>
      </c>
      <c r="P125" s="149" t="s">
        <v>150</v>
      </c>
      <c r="Q125" s="149" t="s">
        <v>150</v>
      </c>
      <c r="R125" s="149" t="s">
        <v>150</v>
      </c>
      <c r="S125" s="149" t="s">
        <v>150</v>
      </c>
      <c r="T125" s="149" t="s">
        <v>150</v>
      </c>
      <c r="U125" s="149" t="s">
        <v>150</v>
      </c>
      <c r="V125" s="149" t="s">
        <v>150</v>
      </c>
      <c r="W125" s="149" t="s">
        <v>150</v>
      </c>
      <c r="X125" s="149" t="s">
        <v>150</v>
      </c>
      <c r="Y125" s="148"/>
      <c r="Z125" s="148"/>
    </row>
    <row r="126" spans="2:26" ht="48.75" customHeight="1">
      <c r="B126" s="135">
        <v>118</v>
      </c>
      <c r="C126" s="255" t="s">
        <v>946</v>
      </c>
      <c r="D126" s="253" t="s">
        <v>1016</v>
      </c>
      <c r="E126" s="135" t="s">
        <v>53</v>
      </c>
      <c r="F126" s="135" t="s">
        <v>6</v>
      </c>
      <c r="G126" s="169" t="s">
        <v>127</v>
      </c>
      <c r="H126" s="138"/>
      <c r="I126" s="138"/>
      <c r="J126" s="256">
        <v>300000</v>
      </c>
      <c r="K126" s="383"/>
      <c r="L126" s="148"/>
      <c r="M126" s="148"/>
      <c r="N126" s="148"/>
      <c r="O126" s="149">
        <v>1</v>
      </c>
      <c r="P126" s="149" t="s">
        <v>150</v>
      </c>
      <c r="Q126" s="149" t="s">
        <v>150</v>
      </c>
      <c r="R126" s="149" t="s">
        <v>150</v>
      </c>
      <c r="S126" s="149" t="s">
        <v>150</v>
      </c>
      <c r="T126" s="149" t="s">
        <v>150</v>
      </c>
      <c r="U126" s="149" t="s">
        <v>150</v>
      </c>
      <c r="V126" s="149" t="s">
        <v>150</v>
      </c>
      <c r="W126" s="149" t="s">
        <v>150</v>
      </c>
      <c r="X126" s="149" t="s">
        <v>150</v>
      </c>
      <c r="Y126" s="148"/>
      <c r="Z126" s="148"/>
    </row>
    <row r="127" spans="2:26" ht="48.75" customHeight="1">
      <c r="B127" s="135">
        <v>119</v>
      </c>
      <c r="C127" s="255" t="s">
        <v>947</v>
      </c>
      <c r="D127" s="253" t="s">
        <v>1017</v>
      </c>
      <c r="E127" s="135" t="s">
        <v>53</v>
      </c>
      <c r="F127" s="135" t="s">
        <v>6</v>
      </c>
      <c r="G127" s="169" t="s">
        <v>127</v>
      </c>
      <c r="H127" s="138"/>
      <c r="I127" s="138"/>
      <c r="J127" s="256">
        <v>300000</v>
      </c>
      <c r="K127" s="383"/>
      <c r="L127" s="148"/>
      <c r="M127" s="148"/>
      <c r="N127" s="148"/>
      <c r="O127" s="149">
        <v>1</v>
      </c>
      <c r="P127" s="149" t="s">
        <v>150</v>
      </c>
      <c r="Q127" s="149" t="s">
        <v>150</v>
      </c>
      <c r="R127" s="149" t="s">
        <v>150</v>
      </c>
      <c r="S127" s="149" t="s">
        <v>150</v>
      </c>
      <c r="T127" s="149" t="s">
        <v>150</v>
      </c>
      <c r="U127" s="149" t="s">
        <v>150</v>
      </c>
      <c r="V127" s="149" t="s">
        <v>150</v>
      </c>
      <c r="W127" s="149" t="s">
        <v>150</v>
      </c>
      <c r="X127" s="149" t="s">
        <v>150</v>
      </c>
      <c r="Y127" s="148"/>
      <c r="Z127" s="148"/>
    </row>
    <row r="128" spans="2:26" ht="48.75" customHeight="1">
      <c r="B128" s="135">
        <v>120</v>
      </c>
      <c r="C128" s="255" t="s">
        <v>948</v>
      </c>
      <c r="D128" s="253" t="s">
        <v>1018</v>
      </c>
      <c r="E128" s="135" t="s">
        <v>53</v>
      </c>
      <c r="F128" s="135" t="s">
        <v>6</v>
      </c>
      <c r="G128" s="169" t="s">
        <v>127</v>
      </c>
      <c r="H128" s="138"/>
      <c r="I128" s="138"/>
      <c r="J128" s="256">
        <v>300000</v>
      </c>
      <c r="K128" s="383"/>
      <c r="L128" s="148"/>
      <c r="M128" s="148"/>
      <c r="N128" s="148"/>
      <c r="O128" s="149">
        <v>1</v>
      </c>
      <c r="P128" s="149" t="s">
        <v>150</v>
      </c>
      <c r="Q128" s="149" t="s">
        <v>150</v>
      </c>
      <c r="R128" s="149" t="s">
        <v>150</v>
      </c>
      <c r="S128" s="149" t="s">
        <v>150</v>
      </c>
      <c r="T128" s="149" t="s">
        <v>150</v>
      </c>
      <c r="U128" s="149" t="s">
        <v>150</v>
      </c>
      <c r="V128" s="149" t="s">
        <v>150</v>
      </c>
      <c r="W128" s="149" t="s">
        <v>150</v>
      </c>
      <c r="X128" s="149" t="s">
        <v>150</v>
      </c>
      <c r="Y128" s="148"/>
      <c r="Z128" s="148"/>
    </row>
    <row r="129" spans="2:26" ht="48.75" customHeight="1">
      <c r="B129" s="135">
        <v>121</v>
      </c>
      <c r="C129" s="255" t="s">
        <v>949</v>
      </c>
      <c r="D129" s="253" t="s">
        <v>1019</v>
      </c>
      <c r="E129" s="135" t="s">
        <v>53</v>
      </c>
      <c r="F129" s="135" t="s">
        <v>6</v>
      </c>
      <c r="G129" s="169" t="s">
        <v>127</v>
      </c>
      <c r="H129" s="138"/>
      <c r="I129" s="138"/>
      <c r="J129" s="256">
        <v>300000</v>
      </c>
      <c r="K129" s="383"/>
      <c r="L129" s="148"/>
      <c r="M129" s="148"/>
      <c r="N129" s="148"/>
      <c r="O129" s="149">
        <v>1</v>
      </c>
      <c r="P129" s="149" t="s">
        <v>150</v>
      </c>
      <c r="Q129" s="149" t="s">
        <v>150</v>
      </c>
      <c r="R129" s="149" t="s">
        <v>150</v>
      </c>
      <c r="S129" s="149" t="s">
        <v>150</v>
      </c>
      <c r="T129" s="149" t="s">
        <v>150</v>
      </c>
      <c r="U129" s="149" t="s">
        <v>150</v>
      </c>
      <c r="V129" s="149" t="s">
        <v>150</v>
      </c>
      <c r="W129" s="149" t="s">
        <v>150</v>
      </c>
      <c r="X129" s="149" t="s">
        <v>150</v>
      </c>
      <c r="Y129" s="148"/>
      <c r="Z129" s="148"/>
    </row>
    <row r="130" spans="2:26" ht="48.75" customHeight="1">
      <c r="B130" s="135">
        <v>122</v>
      </c>
      <c r="C130" s="255" t="s">
        <v>950</v>
      </c>
      <c r="D130" s="253" t="s">
        <v>1020</v>
      </c>
      <c r="E130" s="135" t="s">
        <v>53</v>
      </c>
      <c r="F130" s="135" t="s">
        <v>6</v>
      </c>
      <c r="G130" s="169" t="s">
        <v>127</v>
      </c>
      <c r="H130" s="138"/>
      <c r="I130" s="138"/>
      <c r="J130" s="256">
        <v>300000</v>
      </c>
      <c r="K130" s="383"/>
      <c r="L130" s="148"/>
      <c r="M130" s="148"/>
      <c r="N130" s="148"/>
      <c r="O130" s="149">
        <v>1</v>
      </c>
      <c r="P130" s="149" t="s">
        <v>150</v>
      </c>
      <c r="Q130" s="149" t="s">
        <v>150</v>
      </c>
      <c r="R130" s="149" t="s">
        <v>150</v>
      </c>
      <c r="S130" s="149" t="s">
        <v>150</v>
      </c>
      <c r="T130" s="149" t="s">
        <v>150</v>
      </c>
      <c r="U130" s="149" t="s">
        <v>150</v>
      </c>
      <c r="V130" s="149" t="s">
        <v>150</v>
      </c>
      <c r="W130" s="149" t="s">
        <v>150</v>
      </c>
      <c r="X130" s="149" t="s">
        <v>150</v>
      </c>
      <c r="Y130" s="148"/>
      <c r="Z130" s="148"/>
    </row>
    <row r="131" spans="2:26" ht="48.75" customHeight="1">
      <c r="B131" s="135">
        <v>123</v>
      </c>
      <c r="C131" s="255" t="s">
        <v>951</v>
      </c>
      <c r="D131" s="253" t="s">
        <v>1021</v>
      </c>
      <c r="E131" s="135" t="s">
        <v>53</v>
      </c>
      <c r="F131" s="135" t="s">
        <v>6</v>
      </c>
      <c r="G131" s="169" t="s">
        <v>127</v>
      </c>
      <c r="H131" s="138"/>
      <c r="I131" s="138"/>
      <c r="J131" s="256">
        <v>300000</v>
      </c>
      <c r="K131" s="383"/>
      <c r="L131" s="148"/>
      <c r="M131" s="148"/>
      <c r="N131" s="148"/>
      <c r="O131" s="149">
        <v>1</v>
      </c>
      <c r="P131" s="149" t="s">
        <v>150</v>
      </c>
      <c r="Q131" s="149" t="s">
        <v>150</v>
      </c>
      <c r="R131" s="149" t="s">
        <v>150</v>
      </c>
      <c r="S131" s="149" t="s">
        <v>150</v>
      </c>
      <c r="T131" s="149" t="s">
        <v>150</v>
      </c>
      <c r="U131" s="149" t="s">
        <v>150</v>
      </c>
      <c r="V131" s="149" t="s">
        <v>150</v>
      </c>
      <c r="W131" s="149" t="s">
        <v>150</v>
      </c>
      <c r="X131" s="149" t="s">
        <v>150</v>
      </c>
      <c r="Y131" s="148"/>
      <c r="Z131" s="148"/>
    </row>
    <row r="132" spans="2:26" ht="48.75" customHeight="1">
      <c r="B132" s="135">
        <v>124</v>
      </c>
      <c r="C132" s="255" t="s">
        <v>952</v>
      </c>
      <c r="D132" s="253" t="s">
        <v>1022</v>
      </c>
      <c r="E132" s="135" t="s">
        <v>53</v>
      </c>
      <c r="F132" s="135" t="s">
        <v>6</v>
      </c>
      <c r="G132" s="169" t="s">
        <v>127</v>
      </c>
      <c r="H132" s="138"/>
      <c r="I132" s="138"/>
      <c r="J132" s="256">
        <v>300000</v>
      </c>
      <c r="K132" s="383"/>
      <c r="L132" s="148"/>
      <c r="M132" s="148"/>
      <c r="N132" s="148"/>
      <c r="O132" s="149">
        <v>1</v>
      </c>
      <c r="P132" s="149" t="s">
        <v>150</v>
      </c>
      <c r="Q132" s="149" t="s">
        <v>150</v>
      </c>
      <c r="R132" s="149" t="s">
        <v>150</v>
      </c>
      <c r="S132" s="149" t="s">
        <v>150</v>
      </c>
      <c r="T132" s="149" t="s">
        <v>150</v>
      </c>
      <c r="U132" s="149" t="s">
        <v>150</v>
      </c>
      <c r="V132" s="149" t="s">
        <v>150</v>
      </c>
      <c r="W132" s="149" t="s">
        <v>150</v>
      </c>
      <c r="X132" s="149" t="s">
        <v>150</v>
      </c>
      <c r="Y132" s="148"/>
      <c r="Z132" s="148"/>
    </row>
    <row r="133" spans="2:26" ht="48.75" customHeight="1">
      <c r="B133" s="135">
        <v>125</v>
      </c>
      <c r="C133" s="255" t="s">
        <v>953</v>
      </c>
      <c r="D133" s="253" t="s">
        <v>1023</v>
      </c>
      <c r="E133" s="135" t="s">
        <v>53</v>
      </c>
      <c r="F133" s="135" t="s">
        <v>6</v>
      </c>
      <c r="G133" s="169" t="s">
        <v>127</v>
      </c>
      <c r="H133" s="138"/>
      <c r="I133" s="138"/>
      <c r="J133" s="256">
        <v>300000</v>
      </c>
      <c r="K133" s="383"/>
      <c r="L133" s="148"/>
      <c r="M133" s="148"/>
      <c r="N133" s="148"/>
      <c r="O133" s="149">
        <v>1</v>
      </c>
      <c r="P133" s="149" t="s">
        <v>150</v>
      </c>
      <c r="Q133" s="149" t="s">
        <v>150</v>
      </c>
      <c r="R133" s="149" t="s">
        <v>150</v>
      </c>
      <c r="S133" s="149" t="s">
        <v>150</v>
      </c>
      <c r="T133" s="149" t="s">
        <v>150</v>
      </c>
      <c r="U133" s="149" t="s">
        <v>150</v>
      </c>
      <c r="V133" s="149" t="s">
        <v>150</v>
      </c>
      <c r="W133" s="149" t="s">
        <v>150</v>
      </c>
      <c r="X133" s="149" t="s">
        <v>150</v>
      </c>
      <c r="Y133" s="148"/>
      <c r="Z133" s="148"/>
    </row>
    <row r="134" spans="2:26" ht="48.75" customHeight="1">
      <c r="B134" s="135">
        <v>126</v>
      </c>
      <c r="C134" s="255" t="s">
        <v>954</v>
      </c>
      <c r="D134" s="253" t="s">
        <v>1024</v>
      </c>
      <c r="E134" s="135" t="s">
        <v>53</v>
      </c>
      <c r="F134" s="135" t="s">
        <v>6</v>
      </c>
      <c r="G134" s="169" t="s">
        <v>127</v>
      </c>
      <c r="H134" s="138"/>
      <c r="I134" s="138"/>
      <c r="J134" s="256">
        <v>300000</v>
      </c>
      <c r="K134" s="383"/>
      <c r="L134" s="148"/>
      <c r="M134" s="148"/>
      <c r="N134" s="148"/>
      <c r="O134" s="149">
        <v>1</v>
      </c>
      <c r="P134" s="149" t="s">
        <v>150</v>
      </c>
      <c r="Q134" s="149" t="s">
        <v>150</v>
      </c>
      <c r="R134" s="149" t="s">
        <v>150</v>
      </c>
      <c r="S134" s="149" t="s">
        <v>150</v>
      </c>
      <c r="T134" s="149" t="s">
        <v>150</v>
      </c>
      <c r="U134" s="149" t="s">
        <v>150</v>
      </c>
      <c r="V134" s="149" t="s">
        <v>150</v>
      </c>
      <c r="W134" s="149" t="s">
        <v>150</v>
      </c>
      <c r="X134" s="149" t="s">
        <v>150</v>
      </c>
      <c r="Y134" s="148"/>
      <c r="Z134" s="148"/>
    </row>
    <row r="135" spans="2:26" ht="48.75" customHeight="1">
      <c r="B135" s="135">
        <v>127</v>
      </c>
      <c r="C135" s="255" t="s">
        <v>955</v>
      </c>
      <c r="D135" s="253" t="s">
        <v>1025</v>
      </c>
      <c r="E135" s="135" t="s">
        <v>53</v>
      </c>
      <c r="F135" s="135" t="s">
        <v>6</v>
      </c>
      <c r="G135" s="169" t="s">
        <v>127</v>
      </c>
      <c r="H135" s="138"/>
      <c r="I135" s="138"/>
      <c r="J135" s="256">
        <v>300000</v>
      </c>
      <c r="K135" s="383"/>
      <c r="L135" s="148"/>
      <c r="M135" s="148"/>
      <c r="N135" s="148"/>
      <c r="O135" s="149">
        <v>1</v>
      </c>
      <c r="P135" s="149" t="s">
        <v>150</v>
      </c>
      <c r="Q135" s="149" t="s">
        <v>150</v>
      </c>
      <c r="R135" s="149" t="s">
        <v>150</v>
      </c>
      <c r="S135" s="149" t="s">
        <v>150</v>
      </c>
      <c r="T135" s="149" t="s">
        <v>150</v>
      </c>
      <c r="U135" s="149" t="s">
        <v>150</v>
      </c>
      <c r="V135" s="149" t="s">
        <v>150</v>
      </c>
      <c r="W135" s="149" t="s">
        <v>150</v>
      </c>
      <c r="X135" s="149" t="s">
        <v>150</v>
      </c>
      <c r="Y135" s="148"/>
      <c r="Z135" s="148"/>
    </row>
    <row r="136" spans="2:26" ht="48.75" customHeight="1">
      <c r="B136" s="135">
        <v>128</v>
      </c>
      <c r="C136" s="255" t="s">
        <v>956</v>
      </c>
      <c r="D136" s="253" t="s">
        <v>1026</v>
      </c>
      <c r="E136" s="135" t="s">
        <v>53</v>
      </c>
      <c r="F136" s="135" t="s">
        <v>6</v>
      </c>
      <c r="G136" s="169" t="s">
        <v>127</v>
      </c>
      <c r="H136" s="138"/>
      <c r="I136" s="138"/>
      <c r="J136" s="256">
        <v>300000</v>
      </c>
      <c r="K136" s="383"/>
      <c r="L136" s="148"/>
      <c r="M136" s="148"/>
      <c r="N136" s="148"/>
      <c r="O136" s="149">
        <v>1</v>
      </c>
      <c r="P136" s="149" t="s">
        <v>150</v>
      </c>
      <c r="Q136" s="149" t="s">
        <v>150</v>
      </c>
      <c r="R136" s="149" t="s">
        <v>150</v>
      </c>
      <c r="S136" s="149" t="s">
        <v>150</v>
      </c>
      <c r="T136" s="149" t="s">
        <v>150</v>
      </c>
      <c r="U136" s="149" t="s">
        <v>150</v>
      </c>
      <c r="V136" s="149" t="s">
        <v>150</v>
      </c>
      <c r="W136" s="149" t="s">
        <v>150</v>
      </c>
      <c r="X136" s="149" t="s">
        <v>150</v>
      </c>
      <c r="Y136" s="148"/>
      <c r="Z136" s="148"/>
    </row>
    <row r="137" spans="2:26" ht="48.75" customHeight="1">
      <c r="B137" s="135">
        <v>129</v>
      </c>
      <c r="C137" s="255" t="s">
        <v>957</v>
      </c>
      <c r="D137" s="253" t="s">
        <v>1027</v>
      </c>
      <c r="E137" s="135" t="s">
        <v>53</v>
      </c>
      <c r="F137" s="135" t="s">
        <v>6</v>
      </c>
      <c r="G137" s="169" t="s">
        <v>127</v>
      </c>
      <c r="H137" s="138"/>
      <c r="I137" s="138"/>
      <c r="J137" s="256">
        <v>300000</v>
      </c>
      <c r="K137" s="383"/>
      <c r="L137" s="148"/>
      <c r="M137" s="148"/>
      <c r="N137" s="148"/>
      <c r="O137" s="149">
        <v>1</v>
      </c>
      <c r="P137" s="149" t="s">
        <v>150</v>
      </c>
      <c r="Q137" s="149" t="s">
        <v>150</v>
      </c>
      <c r="R137" s="149" t="s">
        <v>150</v>
      </c>
      <c r="S137" s="149" t="s">
        <v>150</v>
      </c>
      <c r="T137" s="149" t="s">
        <v>150</v>
      </c>
      <c r="U137" s="149" t="s">
        <v>150</v>
      </c>
      <c r="V137" s="149" t="s">
        <v>150</v>
      </c>
      <c r="W137" s="149" t="s">
        <v>150</v>
      </c>
      <c r="X137" s="149" t="s">
        <v>150</v>
      </c>
      <c r="Y137" s="148"/>
      <c r="Z137" s="148"/>
    </row>
    <row r="138" spans="2:26" ht="48.75" customHeight="1">
      <c r="B138" s="135">
        <v>130</v>
      </c>
      <c r="C138" s="255" t="s">
        <v>958</v>
      </c>
      <c r="D138" s="253" t="s">
        <v>1028</v>
      </c>
      <c r="E138" s="135" t="s">
        <v>53</v>
      </c>
      <c r="F138" s="135" t="s">
        <v>6</v>
      </c>
      <c r="G138" s="169" t="s">
        <v>127</v>
      </c>
      <c r="H138" s="138"/>
      <c r="I138" s="138"/>
      <c r="J138" s="256">
        <v>300000</v>
      </c>
      <c r="K138" s="383"/>
      <c r="L138" s="148"/>
      <c r="M138" s="148"/>
      <c r="N138" s="148"/>
      <c r="O138" s="149">
        <v>1</v>
      </c>
      <c r="P138" s="149" t="s">
        <v>150</v>
      </c>
      <c r="Q138" s="149" t="s">
        <v>150</v>
      </c>
      <c r="R138" s="149" t="s">
        <v>150</v>
      </c>
      <c r="S138" s="149" t="s">
        <v>150</v>
      </c>
      <c r="T138" s="149" t="s">
        <v>150</v>
      </c>
      <c r="U138" s="149" t="s">
        <v>150</v>
      </c>
      <c r="V138" s="149" t="s">
        <v>150</v>
      </c>
      <c r="W138" s="149" t="s">
        <v>150</v>
      </c>
      <c r="X138" s="149" t="s">
        <v>150</v>
      </c>
      <c r="Y138" s="148"/>
      <c r="Z138" s="148"/>
    </row>
    <row r="139" spans="2:26" ht="48.75" customHeight="1">
      <c r="B139" s="135">
        <v>131</v>
      </c>
      <c r="C139" s="255" t="s">
        <v>959</v>
      </c>
      <c r="D139" s="253" t="s">
        <v>1029</v>
      </c>
      <c r="E139" s="135" t="s">
        <v>53</v>
      </c>
      <c r="F139" s="135" t="s">
        <v>6</v>
      </c>
      <c r="G139" s="169" t="s">
        <v>127</v>
      </c>
      <c r="H139" s="138"/>
      <c r="I139" s="138"/>
      <c r="J139" s="256">
        <v>300000</v>
      </c>
      <c r="K139" s="383"/>
      <c r="L139" s="148"/>
      <c r="M139" s="148"/>
      <c r="N139" s="148"/>
      <c r="O139" s="149">
        <v>1</v>
      </c>
      <c r="P139" s="149" t="s">
        <v>150</v>
      </c>
      <c r="Q139" s="149" t="s">
        <v>150</v>
      </c>
      <c r="R139" s="149" t="s">
        <v>150</v>
      </c>
      <c r="S139" s="149" t="s">
        <v>150</v>
      </c>
      <c r="T139" s="149" t="s">
        <v>150</v>
      </c>
      <c r="U139" s="149" t="s">
        <v>150</v>
      </c>
      <c r="V139" s="149" t="s">
        <v>150</v>
      </c>
      <c r="W139" s="149" t="s">
        <v>150</v>
      </c>
      <c r="X139" s="149" t="s">
        <v>150</v>
      </c>
      <c r="Y139" s="148"/>
      <c r="Z139" s="148"/>
    </row>
    <row r="140" spans="2:26" ht="48.75" customHeight="1">
      <c r="B140" s="135">
        <v>132</v>
      </c>
      <c r="C140" s="255" t="s">
        <v>960</v>
      </c>
      <c r="D140" s="253" t="s">
        <v>1030</v>
      </c>
      <c r="E140" s="135" t="s">
        <v>53</v>
      </c>
      <c r="F140" s="135" t="s">
        <v>6</v>
      </c>
      <c r="G140" s="169" t="s">
        <v>127</v>
      </c>
      <c r="H140" s="138"/>
      <c r="I140" s="138"/>
      <c r="J140" s="256">
        <v>300000</v>
      </c>
      <c r="K140" s="383"/>
      <c r="L140" s="148"/>
      <c r="M140" s="148"/>
      <c r="N140" s="148"/>
      <c r="O140" s="149">
        <v>1</v>
      </c>
      <c r="P140" s="149" t="s">
        <v>150</v>
      </c>
      <c r="Q140" s="149" t="s">
        <v>150</v>
      </c>
      <c r="R140" s="149" t="s">
        <v>150</v>
      </c>
      <c r="S140" s="149" t="s">
        <v>150</v>
      </c>
      <c r="T140" s="149" t="s">
        <v>150</v>
      </c>
      <c r="U140" s="149" t="s">
        <v>150</v>
      </c>
      <c r="V140" s="149" t="s">
        <v>150</v>
      </c>
      <c r="W140" s="149" t="s">
        <v>150</v>
      </c>
      <c r="X140" s="149" t="s">
        <v>150</v>
      </c>
      <c r="Y140" s="148"/>
      <c r="Z140" s="148"/>
    </row>
    <row r="141" spans="2:26" ht="48.75" customHeight="1">
      <c r="B141" s="135">
        <v>133</v>
      </c>
      <c r="C141" s="255" t="s">
        <v>961</v>
      </c>
      <c r="D141" s="253" t="s">
        <v>1031</v>
      </c>
      <c r="E141" s="135" t="s">
        <v>53</v>
      </c>
      <c r="F141" s="135" t="s">
        <v>6</v>
      </c>
      <c r="G141" s="169" t="s">
        <v>127</v>
      </c>
      <c r="H141" s="138"/>
      <c r="I141" s="138"/>
      <c r="J141" s="256">
        <v>300000</v>
      </c>
      <c r="K141" s="383"/>
      <c r="L141" s="148"/>
      <c r="M141" s="148"/>
      <c r="N141" s="148"/>
      <c r="O141" s="149">
        <v>1</v>
      </c>
      <c r="P141" s="149" t="s">
        <v>150</v>
      </c>
      <c r="Q141" s="149" t="s">
        <v>150</v>
      </c>
      <c r="R141" s="149" t="s">
        <v>150</v>
      </c>
      <c r="S141" s="149" t="s">
        <v>150</v>
      </c>
      <c r="T141" s="149" t="s">
        <v>150</v>
      </c>
      <c r="U141" s="149" t="s">
        <v>150</v>
      </c>
      <c r="V141" s="149" t="s">
        <v>150</v>
      </c>
      <c r="W141" s="149" t="s">
        <v>150</v>
      </c>
      <c r="X141" s="149" t="s">
        <v>150</v>
      </c>
      <c r="Y141" s="148"/>
      <c r="Z141" s="148"/>
    </row>
    <row r="142" spans="2:26" ht="48.75" customHeight="1">
      <c r="B142" s="135">
        <v>134</v>
      </c>
      <c r="C142" s="258" t="s">
        <v>962</v>
      </c>
      <c r="D142" s="260" t="s">
        <v>1032</v>
      </c>
      <c r="E142" s="135" t="s">
        <v>53</v>
      </c>
      <c r="F142" s="135" t="s">
        <v>6</v>
      </c>
      <c r="G142" s="169" t="s">
        <v>127</v>
      </c>
      <c r="H142" s="138"/>
      <c r="I142" s="138"/>
      <c r="J142" s="256">
        <v>300000</v>
      </c>
      <c r="K142" s="383"/>
      <c r="L142" s="148"/>
      <c r="M142" s="148"/>
      <c r="N142" s="148"/>
      <c r="O142" s="149">
        <v>1</v>
      </c>
      <c r="P142" s="149" t="s">
        <v>150</v>
      </c>
      <c r="Q142" s="149" t="s">
        <v>150</v>
      </c>
      <c r="R142" s="149" t="s">
        <v>150</v>
      </c>
      <c r="S142" s="149" t="s">
        <v>150</v>
      </c>
      <c r="T142" s="149" t="s">
        <v>150</v>
      </c>
      <c r="U142" s="149" t="s">
        <v>150</v>
      </c>
      <c r="V142" s="149" t="s">
        <v>150</v>
      </c>
      <c r="W142" s="149" t="s">
        <v>150</v>
      </c>
      <c r="X142" s="149" t="s">
        <v>150</v>
      </c>
      <c r="Y142" s="148"/>
      <c r="Z142" s="148"/>
    </row>
    <row r="143" spans="2:26" ht="48.75" customHeight="1">
      <c r="B143" s="135">
        <v>135</v>
      </c>
      <c r="C143" s="255" t="s">
        <v>963</v>
      </c>
      <c r="D143" s="253" t="s">
        <v>1033</v>
      </c>
      <c r="E143" s="135" t="s">
        <v>53</v>
      </c>
      <c r="F143" s="135" t="s">
        <v>6</v>
      </c>
      <c r="G143" s="169" t="s">
        <v>127</v>
      </c>
      <c r="H143" s="138"/>
      <c r="I143" s="138"/>
      <c r="J143" s="257">
        <v>300000</v>
      </c>
      <c r="K143" s="383"/>
      <c r="L143" s="148"/>
      <c r="M143" s="148"/>
      <c r="N143" s="148"/>
      <c r="O143" s="149">
        <v>1</v>
      </c>
      <c r="P143" s="149" t="s">
        <v>150</v>
      </c>
      <c r="Q143" s="149" t="s">
        <v>150</v>
      </c>
      <c r="R143" s="149" t="s">
        <v>150</v>
      </c>
      <c r="S143" s="149" t="s">
        <v>150</v>
      </c>
      <c r="T143" s="149" t="s">
        <v>150</v>
      </c>
      <c r="U143" s="149" t="s">
        <v>150</v>
      </c>
      <c r="V143" s="149" t="s">
        <v>150</v>
      </c>
      <c r="W143" s="149" t="s">
        <v>150</v>
      </c>
      <c r="X143" s="149" t="s">
        <v>150</v>
      </c>
      <c r="Y143" s="148"/>
      <c r="Z143" s="148"/>
    </row>
    <row r="144" spans="2:26" ht="48.75" customHeight="1">
      <c r="B144" s="135">
        <v>136</v>
      </c>
      <c r="C144" s="255" t="s">
        <v>964</v>
      </c>
      <c r="D144" s="253" t="s">
        <v>1034</v>
      </c>
      <c r="E144" s="135" t="s">
        <v>53</v>
      </c>
      <c r="F144" s="135" t="s">
        <v>6</v>
      </c>
      <c r="G144" s="169" t="s">
        <v>127</v>
      </c>
      <c r="H144" s="138"/>
      <c r="I144" s="138"/>
      <c r="J144" s="257">
        <v>300000</v>
      </c>
      <c r="K144" s="383"/>
      <c r="L144" s="148"/>
      <c r="M144" s="148"/>
      <c r="N144" s="148"/>
      <c r="O144" s="149">
        <v>1</v>
      </c>
      <c r="P144" s="149" t="s">
        <v>150</v>
      </c>
      <c r="Q144" s="149" t="s">
        <v>150</v>
      </c>
      <c r="R144" s="149" t="s">
        <v>150</v>
      </c>
      <c r="S144" s="149" t="s">
        <v>150</v>
      </c>
      <c r="T144" s="149" t="s">
        <v>150</v>
      </c>
      <c r="U144" s="149" t="s">
        <v>150</v>
      </c>
      <c r="V144" s="149" t="s">
        <v>150</v>
      </c>
      <c r="W144" s="149" t="s">
        <v>150</v>
      </c>
      <c r="X144" s="149" t="s">
        <v>150</v>
      </c>
      <c r="Y144" s="148"/>
      <c r="Z144" s="148"/>
    </row>
    <row r="145" spans="2:26" ht="48.75" customHeight="1">
      <c r="B145" s="135">
        <v>137</v>
      </c>
      <c r="C145" s="255" t="s">
        <v>965</v>
      </c>
      <c r="D145" s="253" t="s">
        <v>1035</v>
      </c>
      <c r="E145" s="135" t="s">
        <v>53</v>
      </c>
      <c r="F145" s="135" t="s">
        <v>6</v>
      </c>
      <c r="G145" s="169" t="s">
        <v>127</v>
      </c>
      <c r="H145" s="138"/>
      <c r="I145" s="138"/>
      <c r="J145" s="257">
        <v>300000</v>
      </c>
      <c r="K145" s="383"/>
      <c r="L145" s="148"/>
      <c r="M145" s="148"/>
      <c r="N145" s="148"/>
      <c r="O145" s="149">
        <v>1</v>
      </c>
      <c r="P145" s="149" t="s">
        <v>150</v>
      </c>
      <c r="Q145" s="149" t="s">
        <v>150</v>
      </c>
      <c r="R145" s="149" t="s">
        <v>150</v>
      </c>
      <c r="S145" s="149" t="s">
        <v>150</v>
      </c>
      <c r="T145" s="149" t="s">
        <v>150</v>
      </c>
      <c r="U145" s="149" t="s">
        <v>150</v>
      </c>
      <c r="V145" s="149" t="s">
        <v>150</v>
      </c>
      <c r="W145" s="149" t="s">
        <v>150</v>
      </c>
      <c r="X145" s="149" t="s">
        <v>150</v>
      </c>
      <c r="Y145" s="148"/>
      <c r="Z145" s="148"/>
    </row>
    <row r="146" spans="2:26" ht="48.75" customHeight="1">
      <c r="B146" s="135">
        <v>138</v>
      </c>
      <c r="C146" s="255" t="s">
        <v>966</v>
      </c>
      <c r="D146" s="253" t="s">
        <v>1036</v>
      </c>
      <c r="E146" s="135" t="s">
        <v>53</v>
      </c>
      <c r="F146" s="135" t="s">
        <v>6</v>
      </c>
      <c r="G146" s="169" t="s">
        <v>127</v>
      </c>
      <c r="H146" s="138"/>
      <c r="I146" s="138"/>
      <c r="J146" s="257">
        <v>300000</v>
      </c>
      <c r="K146" s="383"/>
      <c r="L146" s="148"/>
      <c r="M146" s="148"/>
      <c r="N146" s="148"/>
      <c r="O146" s="149">
        <v>1</v>
      </c>
      <c r="P146" s="149" t="s">
        <v>150</v>
      </c>
      <c r="Q146" s="149" t="s">
        <v>150</v>
      </c>
      <c r="R146" s="149" t="s">
        <v>150</v>
      </c>
      <c r="S146" s="149" t="s">
        <v>150</v>
      </c>
      <c r="T146" s="149" t="s">
        <v>150</v>
      </c>
      <c r="U146" s="149" t="s">
        <v>150</v>
      </c>
      <c r="V146" s="149" t="s">
        <v>150</v>
      </c>
      <c r="W146" s="149" t="s">
        <v>150</v>
      </c>
      <c r="X146" s="149" t="s">
        <v>150</v>
      </c>
      <c r="Y146" s="148"/>
      <c r="Z146" s="148"/>
    </row>
    <row r="147" spans="2:26" ht="48.75" customHeight="1">
      <c r="B147" s="135">
        <v>139</v>
      </c>
      <c r="C147" s="255" t="s">
        <v>967</v>
      </c>
      <c r="D147" s="253" t="s">
        <v>1037</v>
      </c>
      <c r="E147" s="135" t="s">
        <v>53</v>
      </c>
      <c r="F147" s="135" t="s">
        <v>6</v>
      </c>
      <c r="G147" s="169" t="s">
        <v>127</v>
      </c>
      <c r="H147" s="138"/>
      <c r="I147" s="138"/>
      <c r="J147" s="257">
        <v>300000</v>
      </c>
      <c r="K147" s="383"/>
      <c r="L147" s="148"/>
      <c r="M147" s="148"/>
      <c r="N147" s="148"/>
      <c r="O147" s="149">
        <v>1</v>
      </c>
      <c r="P147" s="149" t="s">
        <v>150</v>
      </c>
      <c r="Q147" s="149" t="s">
        <v>150</v>
      </c>
      <c r="R147" s="149" t="s">
        <v>150</v>
      </c>
      <c r="S147" s="149" t="s">
        <v>150</v>
      </c>
      <c r="T147" s="149" t="s">
        <v>150</v>
      </c>
      <c r="U147" s="149" t="s">
        <v>150</v>
      </c>
      <c r="V147" s="149" t="s">
        <v>150</v>
      </c>
      <c r="W147" s="149" t="s">
        <v>150</v>
      </c>
      <c r="X147" s="149" t="s">
        <v>150</v>
      </c>
      <c r="Y147" s="148"/>
      <c r="Z147" s="148"/>
    </row>
    <row r="148" spans="2:26" ht="48.75" customHeight="1">
      <c r="B148" s="135">
        <v>140</v>
      </c>
      <c r="C148" s="255" t="s">
        <v>968</v>
      </c>
      <c r="D148" s="253" t="s">
        <v>1038</v>
      </c>
      <c r="E148" s="135" t="s">
        <v>53</v>
      </c>
      <c r="F148" s="135" t="s">
        <v>6</v>
      </c>
      <c r="G148" s="169" t="s">
        <v>127</v>
      </c>
      <c r="H148" s="138"/>
      <c r="I148" s="138"/>
      <c r="J148" s="257">
        <v>300000</v>
      </c>
      <c r="K148" s="383"/>
      <c r="L148" s="148"/>
      <c r="M148" s="148"/>
      <c r="N148" s="148"/>
      <c r="O148" s="149">
        <v>1</v>
      </c>
      <c r="P148" s="149" t="s">
        <v>150</v>
      </c>
      <c r="Q148" s="149" t="s">
        <v>150</v>
      </c>
      <c r="R148" s="149" t="s">
        <v>150</v>
      </c>
      <c r="S148" s="149" t="s">
        <v>150</v>
      </c>
      <c r="T148" s="149" t="s">
        <v>150</v>
      </c>
      <c r="U148" s="149" t="s">
        <v>150</v>
      </c>
      <c r="V148" s="149" t="s">
        <v>150</v>
      </c>
      <c r="W148" s="149" t="s">
        <v>150</v>
      </c>
      <c r="X148" s="149" t="s">
        <v>150</v>
      </c>
      <c r="Y148" s="148"/>
      <c r="Z148" s="148"/>
    </row>
    <row r="149" spans="2:26" ht="48.75" customHeight="1">
      <c r="B149" s="135">
        <v>141</v>
      </c>
      <c r="C149" s="255" t="s">
        <v>969</v>
      </c>
      <c r="D149" s="253" t="s">
        <v>1039</v>
      </c>
      <c r="E149" s="135" t="s">
        <v>53</v>
      </c>
      <c r="F149" s="135" t="s">
        <v>6</v>
      </c>
      <c r="G149" s="169" t="s">
        <v>127</v>
      </c>
      <c r="H149" s="138"/>
      <c r="I149" s="138"/>
      <c r="J149" s="257">
        <v>300000</v>
      </c>
      <c r="K149" s="383"/>
      <c r="L149" s="148"/>
      <c r="M149" s="148"/>
      <c r="N149" s="148"/>
      <c r="O149" s="149">
        <v>1</v>
      </c>
      <c r="P149" s="149" t="s">
        <v>150</v>
      </c>
      <c r="Q149" s="149" t="s">
        <v>150</v>
      </c>
      <c r="R149" s="149" t="s">
        <v>150</v>
      </c>
      <c r="S149" s="149" t="s">
        <v>150</v>
      </c>
      <c r="T149" s="149" t="s">
        <v>150</v>
      </c>
      <c r="U149" s="149" t="s">
        <v>150</v>
      </c>
      <c r="V149" s="149" t="s">
        <v>150</v>
      </c>
      <c r="W149" s="149" t="s">
        <v>150</v>
      </c>
      <c r="X149" s="149" t="s">
        <v>150</v>
      </c>
      <c r="Y149" s="148"/>
      <c r="Z149" s="148"/>
    </row>
    <row r="150" spans="2:26" ht="48.75" customHeight="1">
      <c r="B150" s="135">
        <v>142</v>
      </c>
      <c r="C150" s="255" t="s">
        <v>970</v>
      </c>
      <c r="D150" s="253" t="s">
        <v>1040</v>
      </c>
      <c r="E150" s="135" t="s">
        <v>53</v>
      </c>
      <c r="F150" s="135" t="s">
        <v>6</v>
      </c>
      <c r="G150" s="169" t="s">
        <v>127</v>
      </c>
      <c r="H150" s="138"/>
      <c r="I150" s="138"/>
      <c r="J150" s="257">
        <v>300000</v>
      </c>
      <c r="K150" s="383"/>
      <c r="L150" s="148"/>
      <c r="M150" s="148"/>
      <c r="N150" s="148"/>
      <c r="O150" s="149">
        <v>1</v>
      </c>
      <c r="P150" s="149" t="s">
        <v>150</v>
      </c>
      <c r="Q150" s="149" t="s">
        <v>150</v>
      </c>
      <c r="R150" s="149" t="s">
        <v>150</v>
      </c>
      <c r="S150" s="149" t="s">
        <v>150</v>
      </c>
      <c r="T150" s="149" t="s">
        <v>150</v>
      </c>
      <c r="U150" s="149" t="s">
        <v>150</v>
      </c>
      <c r="V150" s="149" t="s">
        <v>150</v>
      </c>
      <c r="W150" s="149" t="s">
        <v>150</v>
      </c>
      <c r="X150" s="149" t="s">
        <v>150</v>
      </c>
      <c r="Y150" s="148"/>
      <c r="Z150" s="148"/>
    </row>
    <row r="151" spans="2:26" ht="48.75" customHeight="1">
      <c r="B151" s="135">
        <v>143</v>
      </c>
      <c r="C151" s="255" t="s">
        <v>971</v>
      </c>
      <c r="D151" s="253" t="s">
        <v>1041</v>
      </c>
      <c r="E151" s="135" t="s">
        <v>53</v>
      </c>
      <c r="F151" s="135" t="s">
        <v>6</v>
      </c>
      <c r="G151" s="169" t="s">
        <v>127</v>
      </c>
      <c r="H151" s="138"/>
      <c r="I151" s="138"/>
      <c r="J151" s="257">
        <v>300000</v>
      </c>
      <c r="K151" s="383"/>
      <c r="L151" s="148"/>
      <c r="M151" s="148"/>
      <c r="N151" s="148"/>
      <c r="O151" s="149">
        <v>1</v>
      </c>
      <c r="P151" s="149" t="s">
        <v>150</v>
      </c>
      <c r="Q151" s="149" t="s">
        <v>150</v>
      </c>
      <c r="R151" s="149" t="s">
        <v>150</v>
      </c>
      <c r="S151" s="149" t="s">
        <v>150</v>
      </c>
      <c r="T151" s="149" t="s">
        <v>150</v>
      </c>
      <c r="U151" s="149" t="s">
        <v>150</v>
      </c>
      <c r="V151" s="149" t="s">
        <v>150</v>
      </c>
      <c r="W151" s="149" t="s">
        <v>150</v>
      </c>
      <c r="X151" s="149" t="s">
        <v>150</v>
      </c>
      <c r="Y151" s="148"/>
      <c r="Z151" s="148"/>
    </row>
    <row r="152" spans="2:26" ht="48.75" customHeight="1">
      <c r="B152" s="135">
        <v>144</v>
      </c>
      <c r="C152" s="255" t="s">
        <v>852</v>
      </c>
      <c r="D152" s="253" t="s">
        <v>1024</v>
      </c>
      <c r="E152" s="135" t="s">
        <v>53</v>
      </c>
      <c r="F152" s="135" t="s">
        <v>6</v>
      </c>
      <c r="G152" s="169" t="s">
        <v>127</v>
      </c>
      <c r="H152" s="138"/>
      <c r="I152" s="138"/>
      <c r="J152" s="257">
        <v>300000</v>
      </c>
      <c r="K152" s="383"/>
      <c r="L152" s="148"/>
      <c r="M152" s="148"/>
      <c r="N152" s="148"/>
      <c r="O152" s="149">
        <v>1</v>
      </c>
      <c r="P152" s="149" t="s">
        <v>150</v>
      </c>
      <c r="Q152" s="149" t="s">
        <v>150</v>
      </c>
      <c r="R152" s="149" t="s">
        <v>150</v>
      </c>
      <c r="S152" s="149" t="s">
        <v>150</v>
      </c>
      <c r="T152" s="149" t="s">
        <v>150</v>
      </c>
      <c r="U152" s="149" t="s">
        <v>150</v>
      </c>
      <c r="V152" s="149" t="s">
        <v>150</v>
      </c>
      <c r="W152" s="149" t="s">
        <v>150</v>
      </c>
      <c r="X152" s="149" t="s">
        <v>150</v>
      </c>
      <c r="Y152" s="148"/>
      <c r="Z152" s="148"/>
    </row>
    <row r="153" spans="2:26" ht="48.75" customHeight="1">
      <c r="B153" s="135">
        <v>145</v>
      </c>
      <c r="C153" s="255" t="s">
        <v>972</v>
      </c>
      <c r="D153" s="253" t="s">
        <v>1042</v>
      </c>
      <c r="E153" s="135" t="s">
        <v>53</v>
      </c>
      <c r="F153" s="135" t="s">
        <v>6</v>
      </c>
      <c r="G153" s="169" t="s">
        <v>127</v>
      </c>
      <c r="H153" s="138"/>
      <c r="I153" s="138"/>
      <c r="J153" s="257">
        <v>300000</v>
      </c>
      <c r="K153" s="383"/>
      <c r="L153" s="148"/>
      <c r="M153" s="148"/>
      <c r="N153" s="148"/>
      <c r="O153" s="149">
        <v>1</v>
      </c>
      <c r="P153" s="149" t="s">
        <v>150</v>
      </c>
      <c r="Q153" s="149" t="s">
        <v>150</v>
      </c>
      <c r="R153" s="149" t="s">
        <v>150</v>
      </c>
      <c r="S153" s="149" t="s">
        <v>150</v>
      </c>
      <c r="T153" s="149" t="s">
        <v>150</v>
      </c>
      <c r="U153" s="149" t="s">
        <v>150</v>
      </c>
      <c r="V153" s="149" t="s">
        <v>150</v>
      </c>
      <c r="W153" s="149" t="s">
        <v>150</v>
      </c>
      <c r="X153" s="149" t="s">
        <v>150</v>
      </c>
      <c r="Y153" s="148"/>
      <c r="Z153" s="148"/>
    </row>
    <row r="154" spans="2:26" ht="48.75" customHeight="1">
      <c r="B154" s="135">
        <v>146</v>
      </c>
      <c r="C154" s="255" t="s">
        <v>973</v>
      </c>
      <c r="D154" s="253" t="s">
        <v>1043</v>
      </c>
      <c r="E154" s="135" t="s">
        <v>53</v>
      </c>
      <c r="F154" s="135" t="s">
        <v>6</v>
      </c>
      <c r="G154" s="169" t="s">
        <v>127</v>
      </c>
      <c r="H154" s="138"/>
      <c r="I154" s="138"/>
      <c r="J154" s="257">
        <v>300000</v>
      </c>
      <c r="K154" s="383"/>
      <c r="L154" s="148"/>
      <c r="M154" s="148"/>
      <c r="N154" s="148"/>
      <c r="O154" s="149">
        <v>1</v>
      </c>
      <c r="P154" s="149" t="s">
        <v>150</v>
      </c>
      <c r="Q154" s="149" t="s">
        <v>150</v>
      </c>
      <c r="R154" s="149" t="s">
        <v>150</v>
      </c>
      <c r="S154" s="149" t="s">
        <v>150</v>
      </c>
      <c r="T154" s="149" t="s">
        <v>150</v>
      </c>
      <c r="U154" s="149" t="s">
        <v>150</v>
      </c>
      <c r="V154" s="149" t="s">
        <v>150</v>
      </c>
      <c r="W154" s="149" t="s">
        <v>150</v>
      </c>
      <c r="X154" s="149" t="s">
        <v>150</v>
      </c>
      <c r="Y154" s="148"/>
      <c r="Z154" s="148"/>
    </row>
    <row r="155" spans="2:26" ht="48.75" customHeight="1">
      <c r="B155" s="135">
        <v>147</v>
      </c>
      <c r="C155" s="255" t="s">
        <v>974</v>
      </c>
      <c r="D155" s="253" t="s">
        <v>1044</v>
      </c>
      <c r="E155" s="135" t="s">
        <v>53</v>
      </c>
      <c r="F155" s="135" t="s">
        <v>6</v>
      </c>
      <c r="G155" s="169" t="s">
        <v>127</v>
      </c>
      <c r="H155" s="138"/>
      <c r="I155" s="138"/>
      <c r="J155" s="257">
        <v>300000</v>
      </c>
      <c r="K155" s="383"/>
      <c r="L155" s="148"/>
      <c r="M155" s="148"/>
      <c r="N155" s="148"/>
      <c r="O155" s="149">
        <v>1</v>
      </c>
      <c r="P155" s="149" t="s">
        <v>150</v>
      </c>
      <c r="Q155" s="149" t="s">
        <v>150</v>
      </c>
      <c r="R155" s="149" t="s">
        <v>150</v>
      </c>
      <c r="S155" s="149" t="s">
        <v>150</v>
      </c>
      <c r="T155" s="149" t="s">
        <v>150</v>
      </c>
      <c r="U155" s="149" t="s">
        <v>150</v>
      </c>
      <c r="V155" s="149" t="s">
        <v>150</v>
      </c>
      <c r="W155" s="149" t="s">
        <v>150</v>
      </c>
      <c r="X155" s="149" t="s">
        <v>150</v>
      </c>
      <c r="Y155" s="148"/>
      <c r="Z155" s="148"/>
    </row>
    <row r="156" spans="2:26" ht="48.75" customHeight="1">
      <c r="B156" s="135">
        <v>148</v>
      </c>
      <c r="C156" s="255" t="s">
        <v>975</v>
      </c>
      <c r="D156" s="253" t="s">
        <v>1028</v>
      </c>
      <c r="E156" s="135" t="s">
        <v>53</v>
      </c>
      <c r="F156" s="135" t="s">
        <v>6</v>
      </c>
      <c r="G156" s="169" t="s">
        <v>127</v>
      </c>
      <c r="H156" s="138"/>
      <c r="I156" s="138"/>
      <c r="J156" s="257">
        <v>300000</v>
      </c>
      <c r="K156" s="383"/>
      <c r="L156" s="148"/>
      <c r="M156" s="148"/>
      <c r="N156" s="148"/>
      <c r="O156" s="149">
        <v>1</v>
      </c>
      <c r="P156" s="149" t="s">
        <v>150</v>
      </c>
      <c r="Q156" s="149" t="s">
        <v>150</v>
      </c>
      <c r="R156" s="149" t="s">
        <v>150</v>
      </c>
      <c r="S156" s="149" t="s">
        <v>150</v>
      </c>
      <c r="T156" s="149" t="s">
        <v>150</v>
      </c>
      <c r="U156" s="149" t="s">
        <v>150</v>
      </c>
      <c r="V156" s="149" t="s">
        <v>150</v>
      </c>
      <c r="W156" s="149" t="s">
        <v>150</v>
      </c>
      <c r="X156" s="149" t="s">
        <v>150</v>
      </c>
      <c r="Y156" s="148"/>
      <c r="Z156" s="148"/>
    </row>
    <row r="157" spans="2:26" ht="48.75" customHeight="1">
      <c r="B157" s="135">
        <v>149</v>
      </c>
      <c r="C157" s="255" t="s">
        <v>976</v>
      </c>
      <c r="D157" s="253" t="s">
        <v>1045</v>
      </c>
      <c r="E157" s="135" t="s">
        <v>53</v>
      </c>
      <c r="F157" s="135" t="s">
        <v>6</v>
      </c>
      <c r="G157" s="169" t="s">
        <v>127</v>
      </c>
      <c r="H157" s="138"/>
      <c r="I157" s="138"/>
      <c r="J157" s="257">
        <v>300000</v>
      </c>
      <c r="K157" s="383"/>
      <c r="L157" s="148"/>
      <c r="M157" s="148"/>
      <c r="N157" s="148"/>
      <c r="O157" s="149">
        <v>1</v>
      </c>
      <c r="P157" s="149" t="s">
        <v>150</v>
      </c>
      <c r="Q157" s="149" t="s">
        <v>150</v>
      </c>
      <c r="R157" s="149" t="s">
        <v>150</v>
      </c>
      <c r="S157" s="149" t="s">
        <v>150</v>
      </c>
      <c r="T157" s="149" t="s">
        <v>150</v>
      </c>
      <c r="U157" s="149" t="s">
        <v>150</v>
      </c>
      <c r="V157" s="149" t="s">
        <v>150</v>
      </c>
      <c r="W157" s="149" t="s">
        <v>150</v>
      </c>
      <c r="X157" s="149" t="s">
        <v>150</v>
      </c>
      <c r="Y157" s="148"/>
      <c r="Z157" s="148"/>
    </row>
    <row r="158" spans="2:26" ht="48.75" customHeight="1">
      <c r="B158" s="135">
        <v>150</v>
      </c>
      <c r="C158" s="255" t="s">
        <v>977</v>
      </c>
      <c r="D158" s="253" t="s">
        <v>1046</v>
      </c>
      <c r="E158" s="135" t="s">
        <v>53</v>
      </c>
      <c r="F158" s="135" t="s">
        <v>6</v>
      </c>
      <c r="G158" s="169" t="s">
        <v>127</v>
      </c>
      <c r="H158" s="138"/>
      <c r="I158" s="138"/>
      <c r="J158" s="257">
        <v>300000</v>
      </c>
      <c r="K158" s="383"/>
      <c r="L158" s="148"/>
      <c r="M158" s="148"/>
      <c r="N158" s="148"/>
      <c r="O158" s="149">
        <v>1</v>
      </c>
      <c r="P158" s="149" t="s">
        <v>150</v>
      </c>
      <c r="Q158" s="149" t="s">
        <v>150</v>
      </c>
      <c r="R158" s="149" t="s">
        <v>150</v>
      </c>
      <c r="S158" s="149" t="s">
        <v>150</v>
      </c>
      <c r="T158" s="149" t="s">
        <v>150</v>
      </c>
      <c r="U158" s="149" t="s">
        <v>150</v>
      </c>
      <c r="V158" s="149" t="s">
        <v>150</v>
      </c>
      <c r="W158" s="149" t="s">
        <v>150</v>
      </c>
      <c r="X158" s="149" t="s">
        <v>150</v>
      </c>
      <c r="Y158" s="148"/>
      <c r="Z158" s="148"/>
    </row>
    <row r="159" spans="2:26" ht="48.75" customHeight="1">
      <c r="B159" s="135">
        <v>151</v>
      </c>
      <c r="C159" s="255" t="s">
        <v>978</v>
      </c>
      <c r="D159" s="253" t="s">
        <v>1047</v>
      </c>
      <c r="E159" s="135" t="s">
        <v>53</v>
      </c>
      <c r="F159" s="135" t="s">
        <v>6</v>
      </c>
      <c r="G159" s="169" t="s">
        <v>127</v>
      </c>
      <c r="H159" s="138"/>
      <c r="I159" s="138"/>
      <c r="J159" s="257">
        <v>300000</v>
      </c>
      <c r="K159" s="383"/>
      <c r="L159" s="148"/>
      <c r="M159" s="148"/>
      <c r="N159" s="148"/>
      <c r="O159" s="149">
        <v>1</v>
      </c>
      <c r="P159" s="149" t="s">
        <v>150</v>
      </c>
      <c r="Q159" s="149" t="s">
        <v>150</v>
      </c>
      <c r="R159" s="149" t="s">
        <v>150</v>
      </c>
      <c r="S159" s="149" t="s">
        <v>150</v>
      </c>
      <c r="T159" s="149" t="s">
        <v>150</v>
      </c>
      <c r="U159" s="149" t="s">
        <v>150</v>
      </c>
      <c r="V159" s="149" t="s">
        <v>150</v>
      </c>
      <c r="W159" s="149" t="s">
        <v>150</v>
      </c>
      <c r="X159" s="149" t="s">
        <v>150</v>
      </c>
      <c r="Y159" s="148"/>
      <c r="Z159" s="148"/>
    </row>
    <row r="160" spans="2:26" ht="48.75" customHeight="1">
      <c r="B160" s="135">
        <v>152</v>
      </c>
      <c r="C160" s="255" t="s">
        <v>979</v>
      </c>
      <c r="D160" s="253" t="s">
        <v>1048</v>
      </c>
      <c r="E160" s="135" t="s">
        <v>53</v>
      </c>
      <c r="F160" s="135" t="s">
        <v>6</v>
      </c>
      <c r="G160" s="169" t="s">
        <v>127</v>
      </c>
      <c r="H160" s="138"/>
      <c r="I160" s="138"/>
      <c r="J160" s="257">
        <v>300000</v>
      </c>
      <c r="K160" s="383"/>
      <c r="L160" s="148"/>
      <c r="M160" s="148"/>
      <c r="N160" s="148"/>
      <c r="O160" s="149">
        <v>1</v>
      </c>
      <c r="P160" s="149" t="s">
        <v>150</v>
      </c>
      <c r="Q160" s="149" t="s">
        <v>150</v>
      </c>
      <c r="R160" s="149" t="s">
        <v>150</v>
      </c>
      <c r="S160" s="149" t="s">
        <v>150</v>
      </c>
      <c r="T160" s="149" t="s">
        <v>150</v>
      </c>
      <c r="U160" s="149" t="s">
        <v>150</v>
      </c>
      <c r="V160" s="149" t="s">
        <v>150</v>
      </c>
      <c r="W160" s="149" t="s">
        <v>150</v>
      </c>
      <c r="X160" s="149" t="s">
        <v>150</v>
      </c>
      <c r="Y160" s="148"/>
      <c r="Z160" s="148"/>
    </row>
    <row r="161" spans="2:26" ht="48.75" customHeight="1">
      <c r="B161" s="135">
        <v>153</v>
      </c>
      <c r="C161" s="255" t="s">
        <v>980</v>
      </c>
      <c r="D161" s="253" t="s">
        <v>1049</v>
      </c>
      <c r="E161" s="135" t="s">
        <v>53</v>
      </c>
      <c r="F161" s="135" t="s">
        <v>6</v>
      </c>
      <c r="G161" s="169" t="s">
        <v>127</v>
      </c>
      <c r="H161" s="138"/>
      <c r="I161" s="138"/>
      <c r="J161" s="257">
        <v>300000</v>
      </c>
      <c r="K161" s="383"/>
      <c r="L161" s="148"/>
      <c r="M161" s="148"/>
      <c r="N161" s="148"/>
      <c r="O161" s="149">
        <v>1</v>
      </c>
      <c r="P161" s="149" t="s">
        <v>150</v>
      </c>
      <c r="Q161" s="149" t="s">
        <v>150</v>
      </c>
      <c r="R161" s="149" t="s">
        <v>150</v>
      </c>
      <c r="S161" s="149" t="s">
        <v>150</v>
      </c>
      <c r="T161" s="149" t="s">
        <v>150</v>
      </c>
      <c r="U161" s="149" t="s">
        <v>150</v>
      </c>
      <c r="V161" s="149" t="s">
        <v>150</v>
      </c>
      <c r="W161" s="149" t="s">
        <v>150</v>
      </c>
      <c r="X161" s="149" t="s">
        <v>150</v>
      </c>
      <c r="Y161" s="148"/>
      <c r="Z161" s="148"/>
    </row>
    <row r="162" spans="2:26" ht="48.75" customHeight="1">
      <c r="B162" s="135">
        <v>154</v>
      </c>
      <c r="C162" s="255" t="s">
        <v>981</v>
      </c>
      <c r="D162" s="253" t="s">
        <v>1050</v>
      </c>
      <c r="E162" s="135" t="s">
        <v>53</v>
      </c>
      <c r="F162" s="135" t="s">
        <v>6</v>
      </c>
      <c r="G162" s="169" t="s">
        <v>127</v>
      </c>
      <c r="H162" s="138"/>
      <c r="I162" s="138"/>
      <c r="J162" s="257">
        <v>300000</v>
      </c>
      <c r="K162" s="383"/>
      <c r="L162" s="148"/>
      <c r="M162" s="148"/>
      <c r="N162" s="148"/>
      <c r="O162" s="149">
        <v>1</v>
      </c>
      <c r="P162" s="149" t="s">
        <v>150</v>
      </c>
      <c r="Q162" s="149" t="s">
        <v>150</v>
      </c>
      <c r="R162" s="149" t="s">
        <v>150</v>
      </c>
      <c r="S162" s="149" t="s">
        <v>150</v>
      </c>
      <c r="T162" s="149" t="s">
        <v>150</v>
      </c>
      <c r="U162" s="149" t="s">
        <v>150</v>
      </c>
      <c r="V162" s="149" t="s">
        <v>150</v>
      </c>
      <c r="W162" s="149" t="s">
        <v>150</v>
      </c>
      <c r="X162" s="149" t="s">
        <v>150</v>
      </c>
      <c r="Y162" s="148"/>
      <c r="Z162" s="148"/>
    </row>
    <row r="163" spans="2:26" ht="48.75" customHeight="1">
      <c r="B163" s="135">
        <v>155</v>
      </c>
      <c r="C163" s="255" t="s">
        <v>982</v>
      </c>
      <c r="D163" s="253" t="s">
        <v>1051</v>
      </c>
      <c r="E163" s="135" t="s">
        <v>53</v>
      </c>
      <c r="F163" s="135" t="s">
        <v>6</v>
      </c>
      <c r="G163" s="169" t="s">
        <v>127</v>
      </c>
      <c r="H163" s="138"/>
      <c r="I163" s="138"/>
      <c r="J163" s="257">
        <v>300000</v>
      </c>
      <c r="K163" s="383"/>
      <c r="L163" s="148"/>
      <c r="M163" s="148"/>
      <c r="N163" s="148"/>
      <c r="O163" s="149">
        <v>1</v>
      </c>
      <c r="P163" s="149" t="s">
        <v>150</v>
      </c>
      <c r="Q163" s="149" t="s">
        <v>150</v>
      </c>
      <c r="R163" s="149" t="s">
        <v>150</v>
      </c>
      <c r="S163" s="149" t="s">
        <v>150</v>
      </c>
      <c r="T163" s="149" t="s">
        <v>150</v>
      </c>
      <c r="U163" s="149" t="s">
        <v>150</v>
      </c>
      <c r="V163" s="149" t="s">
        <v>150</v>
      </c>
      <c r="W163" s="149" t="s">
        <v>150</v>
      </c>
      <c r="X163" s="149" t="s">
        <v>150</v>
      </c>
      <c r="Y163" s="148"/>
      <c r="Z163" s="148"/>
    </row>
    <row r="164" spans="2:26" ht="48.75" customHeight="1">
      <c r="B164" s="135">
        <v>156</v>
      </c>
      <c r="C164" s="255" t="s">
        <v>983</v>
      </c>
      <c r="D164" s="253" t="s">
        <v>1052</v>
      </c>
      <c r="E164" s="135" t="s">
        <v>53</v>
      </c>
      <c r="F164" s="135" t="s">
        <v>6</v>
      </c>
      <c r="G164" s="169" t="s">
        <v>127</v>
      </c>
      <c r="H164" s="138"/>
      <c r="I164" s="138"/>
      <c r="J164" s="257">
        <v>300000</v>
      </c>
      <c r="K164" s="383"/>
      <c r="L164" s="148"/>
      <c r="M164" s="148"/>
      <c r="N164" s="148"/>
      <c r="O164" s="149">
        <v>1</v>
      </c>
      <c r="P164" s="149" t="s">
        <v>150</v>
      </c>
      <c r="Q164" s="149" t="s">
        <v>150</v>
      </c>
      <c r="R164" s="149" t="s">
        <v>150</v>
      </c>
      <c r="S164" s="149" t="s">
        <v>150</v>
      </c>
      <c r="T164" s="149" t="s">
        <v>150</v>
      </c>
      <c r="U164" s="149" t="s">
        <v>150</v>
      </c>
      <c r="V164" s="149" t="s">
        <v>150</v>
      </c>
      <c r="W164" s="149" t="s">
        <v>150</v>
      </c>
      <c r="X164" s="149" t="s">
        <v>150</v>
      </c>
      <c r="Y164" s="148"/>
      <c r="Z164" s="148"/>
    </row>
    <row r="165" spans="2:26" ht="48.75" customHeight="1">
      <c r="B165" s="135">
        <v>157</v>
      </c>
      <c r="C165" s="255" t="s">
        <v>984</v>
      </c>
      <c r="D165" s="253" t="s">
        <v>1053</v>
      </c>
      <c r="E165" s="135" t="s">
        <v>53</v>
      </c>
      <c r="F165" s="135" t="s">
        <v>6</v>
      </c>
      <c r="G165" s="169" t="s">
        <v>127</v>
      </c>
      <c r="H165" s="138"/>
      <c r="I165" s="138"/>
      <c r="J165" s="257">
        <v>300000</v>
      </c>
      <c r="K165" s="383"/>
      <c r="L165" s="148"/>
      <c r="M165" s="148"/>
      <c r="N165" s="148"/>
      <c r="O165" s="149">
        <v>1</v>
      </c>
      <c r="P165" s="149" t="s">
        <v>150</v>
      </c>
      <c r="Q165" s="149" t="s">
        <v>150</v>
      </c>
      <c r="R165" s="149" t="s">
        <v>150</v>
      </c>
      <c r="S165" s="149" t="s">
        <v>150</v>
      </c>
      <c r="T165" s="149" t="s">
        <v>150</v>
      </c>
      <c r="U165" s="149" t="s">
        <v>150</v>
      </c>
      <c r="V165" s="149" t="s">
        <v>150</v>
      </c>
      <c r="W165" s="149" t="s">
        <v>150</v>
      </c>
      <c r="X165" s="149" t="s">
        <v>150</v>
      </c>
      <c r="Y165" s="148"/>
      <c r="Z165" s="148"/>
    </row>
    <row r="166" spans="2:26" ht="48.75" customHeight="1">
      <c r="B166" s="135">
        <v>158</v>
      </c>
      <c r="C166" s="255" t="s">
        <v>985</v>
      </c>
      <c r="D166" s="253" t="s">
        <v>1054</v>
      </c>
      <c r="E166" s="135" t="s">
        <v>53</v>
      </c>
      <c r="F166" s="135" t="s">
        <v>6</v>
      </c>
      <c r="G166" s="169" t="s">
        <v>127</v>
      </c>
      <c r="H166" s="138"/>
      <c r="I166" s="138"/>
      <c r="J166" s="257">
        <v>300000</v>
      </c>
      <c r="K166" s="383"/>
      <c r="L166" s="148"/>
      <c r="M166" s="148"/>
      <c r="N166" s="148"/>
      <c r="O166" s="149">
        <v>1</v>
      </c>
      <c r="P166" s="149" t="s">
        <v>150</v>
      </c>
      <c r="Q166" s="149" t="s">
        <v>150</v>
      </c>
      <c r="R166" s="149" t="s">
        <v>150</v>
      </c>
      <c r="S166" s="149" t="s">
        <v>150</v>
      </c>
      <c r="T166" s="149" t="s">
        <v>150</v>
      </c>
      <c r="U166" s="149" t="s">
        <v>150</v>
      </c>
      <c r="V166" s="149" t="s">
        <v>150</v>
      </c>
      <c r="W166" s="149" t="s">
        <v>150</v>
      </c>
      <c r="X166" s="149" t="s">
        <v>150</v>
      </c>
      <c r="Y166" s="148"/>
      <c r="Z166" s="148"/>
    </row>
    <row r="167" spans="2:26" ht="48.75" customHeight="1">
      <c r="B167" s="135">
        <v>159</v>
      </c>
      <c r="C167" s="255" t="s">
        <v>986</v>
      </c>
      <c r="D167" s="253" t="s">
        <v>1055</v>
      </c>
      <c r="E167" s="135" t="s">
        <v>53</v>
      </c>
      <c r="F167" s="135" t="s">
        <v>6</v>
      </c>
      <c r="G167" s="169" t="s">
        <v>127</v>
      </c>
      <c r="H167" s="138"/>
      <c r="I167" s="138"/>
      <c r="J167" s="257">
        <v>300000</v>
      </c>
      <c r="K167" s="383"/>
      <c r="L167" s="148"/>
      <c r="M167" s="148"/>
      <c r="N167" s="148"/>
      <c r="O167" s="149">
        <v>1</v>
      </c>
      <c r="P167" s="149" t="s">
        <v>150</v>
      </c>
      <c r="Q167" s="149" t="s">
        <v>150</v>
      </c>
      <c r="R167" s="149" t="s">
        <v>150</v>
      </c>
      <c r="S167" s="149" t="s">
        <v>150</v>
      </c>
      <c r="T167" s="149" t="s">
        <v>150</v>
      </c>
      <c r="U167" s="149" t="s">
        <v>150</v>
      </c>
      <c r="V167" s="149" t="s">
        <v>150</v>
      </c>
      <c r="W167" s="149" t="s">
        <v>150</v>
      </c>
      <c r="X167" s="149" t="s">
        <v>150</v>
      </c>
      <c r="Y167" s="148"/>
      <c r="Z167" s="148"/>
    </row>
    <row r="168" spans="2:26" ht="48.75" customHeight="1">
      <c r="B168" s="135">
        <v>160</v>
      </c>
      <c r="C168" s="255" t="s">
        <v>987</v>
      </c>
      <c r="D168" s="253" t="s">
        <v>1056</v>
      </c>
      <c r="E168" s="135" t="s">
        <v>53</v>
      </c>
      <c r="F168" s="135" t="s">
        <v>6</v>
      </c>
      <c r="G168" s="169" t="s">
        <v>127</v>
      </c>
      <c r="H168" s="138"/>
      <c r="I168" s="138"/>
      <c r="J168" s="257">
        <v>300000</v>
      </c>
      <c r="K168" s="383"/>
      <c r="L168" s="148"/>
      <c r="M168" s="148"/>
      <c r="N168" s="148"/>
      <c r="O168" s="149">
        <v>1</v>
      </c>
      <c r="P168" s="149" t="s">
        <v>150</v>
      </c>
      <c r="Q168" s="149" t="s">
        <v>150</v>
      </c>
      <c r="R168" s="149" t="s">
        <v>150</v>
      </c>
      <c r="S168" s="149" t="s">
        <v>150</v>
      </c>
      <c r="T168" s="149" t="s">
        <v>150</v>
      </c>
      <c r="U168" s="149" t="s">
        <v>150</v>
      </c>
      <c r="V168" s="149" t="s">
        <v>150</v>
      </c>
      <c r="W168" s="149" t="s">
        <v>150</v>
      </c>
      <c r="X168" s="149" t="s">
        <v>150</v>
      </c>
      <c r="Y168" s="148"/>
      <c r="Z168" s="148"/>
    </row>
    <row r="169" spans="2:26" ht="48.75" customHeight="1">
      <c r="B169" s="135">
        <v>161</v>
      </c>
      <c r="C169" s="255" t="s">
        <v>988</v>
      </c>
      <c r="D169" s="253" t="s">
        <v>1057</v>
      </c>
      <c r="E169" s="135" t="s">
        <v>53</v>
      </c>
      <c r="F169" s="135" t="s">
        <v>6</v>
      </c>
      <c r="G169" s="169" t="s">
        <v>127</v>
      </c>
      <c r="H169" s="138"/>
      <c r="I169" s="138"/>
      <c r="J169" s="257">
        <v>300000</v>
      </c>
      <c r="K169" s="383"/>
      <c r="L169" s="148"/>
      <c r="M169" s="148"/>
      <c r="N169" s="148"/>
      <c r="O169" s="149">
        <v>1</v>
      </c>
      <c r="P169" s="149" t="s">
        <v>150</v>
      </c>
      <c r="Q169" s="149" t="s">
        <v>150</v>
      </c>
      <c r="R169" s="149" t="s">
        <v>150</v>
      </c>
      <c r="S169" s="149" t="s">
        <v>150</v>
      </c>
      <c r="T169" s="149" t="s">
        <v>150</v>
      </c>
      <c r="U169" s="149" t="s">
        <v>150</v>
      </c>
      <c r="V169" s="149" t="s">
        <v>150</v>
      </c>
      <c r="W169" s="149" t="s">
        <v>150</v>
      </c>
      <c r="X169" s="149" t="s">
        <v>150</v>
      </c>
      <c r="Y169" s="148"/>
      <c r="Z169" s="148"/>
    </row>
    <row r="170" spans="2:26" ht="48.75" customHeight="1">
      <c r="B170" s="135">
        <v>162</v>
      </c>
      <c r="C170" s="255" t="s">
        <v>863</v>
      </c>
      <c r="D170" s="253" t="s">
        <v>1024</v>
      </c>
      <c r="E170" s="135" t="s">
        <v>53</v>
      </c>
      <c r="F170" s="135" t="s">
        <v>6</v>
      </c>
      <c r="G170" s="169" t="s">
        <v>127</v>
      </c>
      <c r="H170" s="138"/>
      <c r="I170" s="138"/>
      <c r="J170" s="257">
        <v>300000</v>
      </c>
      <c r="K170" s="383"/>
      <c r="L170" s="148"/>
      <c r="M170" s="148"/>
      <c r="N170" s="148"/>
      <c r="O170" s="149">
        <v>1</v>
      </c>
      <c r="P170" s="149" t="s">
        <v>150</v>
      </c>
      <c r="Q170" s="149" t="s">
        <v>150</v>
      </c>
      <c r="R170" s="149" t="s">
        <v>150</v>
      </c>
      <c r="S170" s="149" t="s">
        <v>150</v>
      </c>
      <c r="T170" s="149" t="s">
        <v>150</v>
      </c>
      <c r="U170" s="149" t="s">
        <v>150</v>
      </c>
      <c r="V170" s="149" t="s">
        <v>150</v>
      </c>
      <c r="W170" s="149" t="s">
        <v>150</v>
      </c>
      <c r="X170" s="149" t="s">
        <v>150</v>
      </c>
      <c r="Y170" s="148"/>
      <c r="Z170" s="148"/>
    </row>
    <row r="171" spans="2:26" ht="48.75" customHeight="1">
      <c r="B171" s="135">
        <v>163</v>
      </c>
      <c r="C171" s="255" t="s">
        <v>989</v>
      </c>
      <c r="D171" s="253" t="s">
        <v>1058</v>
      </c>
      <c r="E171" s="135" t="s">
        <v>53</v>
      </c>
      <c r="F171" s="135" t="s">
        <v>6</v>
      </c>
      <c r="G171" s="169" t="s">
        <v>127</v>
      </c>
      <c r="H171" s="138"/>
      <c r="I171" s="138"/>
      <c r="J171" s="257">
        <v>300000</v>
      </c>
      <c r="K171" s="383"/>
      <c r="L171" s="148"/>
      <c r="M171" s="148"/>
      <c r="N171" s="148"/>
      <c r="O171" s="149">
        <v>1</v>
      </c>
      <c r="P171" s="149" t="s">
        <v>150</v>
      </c>
      <c r="Q171" s="149" t="s">
        <v>150</v>
      </c>
      <c r="R171" s="149" t="s">
        <v>150</v>
      </c>
      <c r="S171" s="149" t="s">
        <v>150</v>
      </c>
      <c r="T171" s="149" t="s">
        <v>150</v>
      </c>
      <c r="U171" s="149" t="s">
        <v>150</v>
      </c>
      <c r="V171" s="149" t="s">
        <v>150</v>
      </c>
      <c r="W171" s="149" t="s">
        <v>150</v>
      </c>
      <c r="X171" s="149" t="s">
        <v>150</v>
      </c>
      <c r="Y171" s="148"/>
      <c r="Z171" s="148"/>
    </row>
    <row r="172" spans="2:26" ht="48.75" customHeight="1">
      <c r="B172" s="135">
        <v>164</v>
      </c>
      <c r="C172" s="255" t="s">
        <v>990</v>
      </c>
      <c r="D172" s="253" t="s">
        <v>1059</v>
      </c>
      <c r="E172" s="135" t="s">
        <v>53</v>
      </c>
      <c r="F172" s="135" t="s">
        <v>6</v>
      </c>
      <c r="G172" s="169" t="s">
        <v>127</v>
      </c>
      <c r="H172" s="138"/>
      <c r="I172" s="138"/>
      <c r="J172" s="257">
        <v>300000</v>
      </c>
      <c r="K172" s="383"/>
      <c r="L172" s="148"/>
      <c r="M172" s="148"/>
      <c r="N172" s="148"/>
      <c r="O172" s="149">
        <v>1</v>
      </c>
      <c r="P172" s="149" t="s">
        <v>150</v>
      </c>
      <c r="Q172" s="149" t="s">
        <v>150</v>
      </c>
      <c r="R172" s="149" t="s">
        <v>150</v>
      </c>
      <c r="S172" s="149" t="s">
        <v>150</v>
      </c>
      <c r="T172" s="149" t="s">
        <v>150</v>
      </c>
      <c r="U172" s="149" t="s">
        <v>150</v>
      </c>
      <c r="V172" s="149" t="s">
        <v>150</v>
      </c>
      <c r="W172" s="149" t="s">
        <v>150</v>
      </c>
      <c r="X172" s="149" t="s">
        <v>150</v>
      </c>
      <c r="Y172" s="148"/>
      <c r="Z172" s="148"/>
    </row>
    <row r="173" spans="2:26" ht="48.75" customHeight="1">
      <c r="B173" s="135">
        <v>165</v>
      </c>
      <c r="C173" s="255" t="s">
        <v>991</v>
      </c>
      <c r="D173" s="253" t="s">
        <v>1060</v>
      </c>
      <c r="E173" s="135" t="s">
        <v>53</v>
      </c>
      <c r="F173" s="135" t="s">
        <v>6</v>
      </c>
      <c r="G173" s="169" t="s">
        <v>127</v>
      </c>
      <c r="H173" s="138"/>
      <c r="I173" s="138"/>
      <c r="J173" s="257">
        <v>300000</v>
      </c>
      <c r="K173" s="383"/>
      <c r="L173" s="148"/>
      <c r="M173" s="148"/>
      <c r="N173" s="148"/>
      <c r="O173" s="149">
        <v>1</v>
      </c>
      <c r="P173" s="149" t="s">
        <v>150</v>
      </c>
      <c r="Q173" s="149" t="s">
        <v>150</v>
      </c>
      <c r="R173" s="149" t="s">
        <v>150</v>
      </c>
      <c r="S173" s="149" t="s">
        <v>150</v>
      </c>
      <c r="T173" s="149" t="s">
        <v>150</v>
      </c>
      <c r="U173" s="149" t="s">
        <v>150</v>
      </c>
      <c r="V173" s="149" t="s">
        <v>150</v>
      </c>
      <c r="W173" s="149" t="s">
        <v>150</v>
      </c>
      <c r="X173" s="149" t="s">
        <v>150</v>
      </c>
      <c r="Y173" s="148"/>
      <c r="Z173" s="148"/>
    </row>
    <row r="174" spans="2:26" ht="48.75" customHeight="1">
      <c r="B174" s="135">
        <v>166</v>
      </c>
      <c r="C174" s="255" t="s">
        <v>992</v>
      </c>
      <c r="D174" s="253" t="s">
        <v>1061</v>
      </c>
      <c r="E174" s="135" t="s">
        <v>53</v>
      </c>
      <c r="F174" s="135" t="s">
        <v>6</v>
      </c>
      <c r="G174" s="169" t="s">
        <v>127</v>
      </c>
      <c r="H174" s="138"/>
      <c r="I174" s="138"/>
      <c r="J174" s="257">
        <v>300000</v>
      </c>
      <c r="K174" s="383"/>
      <c r="L174" s="148"/>
      <c r="M174" s="148"/>
      <c r="N174" s="148"/>
      <c r="O174" s="149">
        <v>1</v>
      </c>
      <c r="P174" s="149" t="s">
        <v>150</v>
      </c>
      <c r="Q174" s="149" t="s">
        <v>150</v>
      </c>
      <c r="R174" s="149" t="s">
        <v>150</v>
      </c>
      <c r="S174" s="149" t="s">
        <v>150</v>
      </c>
      <c r="T174" s="149" t="s">
        <v>150</v>
      </c>
      <c r="U174" s="149" t="s">
        <v>150</v>
      </c>
      <c r="V174" s="149" t="s">
        <v>150</v>
      </c>
      <c r="W174" s="149" t="s">
        <v>150</v>
      </c>
      <c r="X174" s="149" t="s">
        <v>150</v>
      </c>
      <c r="Y174" s="148"/>
      <c r="Z174" s="148"/>
    </row>
    <row r="175" spans="2:26" ht="48.75" customHeight="1">
      <c r="B175" s="135">
        <v>167</v>
      </c>
      <c r="C175" s="255" t="s">
        <v>993</v>
      </c>
      <c r="D175" s="253" t="s">
        <v>1062</v>
      </c>
      <c r="E175" s="135" t="s">
        <v>53</v>
      </c>
      <c r="F175" s="135" t="s">
        <v>6</v>
      </c>
      <c r="G175" s="169" t="s">
        <v>127</v>
      </c>
      <c r="H175" s="138"/>
      <c r="I175" s="138"/>
      <c r="J175" s="257">
        <v>300000</v>
      </c>
      <c r="K175" s="383"/>
      <c r="L175" s="148"/>
      <c r="M175" s="148"/>
      <c r="N175" s="148"/>
      <c r="O175" s="149">
        <v>1</v>
      </c>
      <c r="P175" s="149" t="s">
        <v>150</v>
      </c>
      <c r="Q175" s="149" t="s">
        <v>150</v>
      </c>
      <c r="R175" s="149" t="s">
        <v>150</v>
      </c>
      <c r="S175" s="149" t="s">
        <v>150</v>
      </c>
      <c r="T175" s="149" t="s">
        <v>150</v>
      </c>
      <c r="U175" s="149" t="s">
        <v>150</v>
      </c>
      <c r="V175" s="149" t="s">
        <v>150</v>
      </c>
      <c r="W175" s="149" t="s">
        <v>150</v>
      </c>
      <c r="X175" s="149" t="s">
        <v>150</v>
      </c>
      <c r="Y175" s="148"/>
      <c r="Z175" s="148"/>
    </row>
    <row r="176" spans="2:26" ht="48.75" customHeight="1">
      <c r="B176" s="135">
        <v>168</v>
      </c>
      <c r="C176" s="255" t="s">
        <v>994</v>
      </c>
      <c r="D176" s="253" t="s">
        <v>1063</v>
      </c>
      <c r="E176" s="135" t="s">
        <v>53</v>
      </c>
      <c r="F176" s="135" t="s">
        <v>6</v>
      </c>
      <c r="G176" s="169" t="s">
        <v>127</v>
      </c>
      <c r="H176" s="138"/>
      <c r="I176" s="138"/>
      <c r="J176" s="257">
        <v>300000</v>
      </c>
      <c r="K176" s="383"/>
      <c r="L176" s="148"/>
      <c r="M176" s="148"/>
      <c r="N176" s="148"/>
      <c r="O176" s="149">
        <v>1</v>
      </c>
      <c r="P176" s="149" t="s">
        <v>150</v>
      </c>
      <c r="Q176" s="149" t="s">
        <v>150</v>
      </c>
      <c r="R176" s="149" t="s">
        <v>150</v>
      </c>
      <c r="S176" s="149" t="s">
        <v>150</v>
      </c>
      <c r="T176" s="149" t="s">
        <v>150</v>
      </c>
      <c r="U176" s="149" t="s">
        <v>150</v>
      </c>
      <c r="V176" s="149" t="s">
        <v>150</v>
      </c>
      <c r="W176" s="149" t="s">
        <v>150</v>
      </c>
      <c r="X176" s="149" t="s">
        <v>150</v>
      </c>
      <c r="Y176" s="148"/>
      <c r="Z176" s="148"/>
    </row>
    <row r="177" spans="2:26" ht="48.75" customHeight="1">
      <c r="B177" s="135">
        <v>169</v>
      </c>
      <c r="C177" s="255" t="s">
        <v>995</v>
      </c>
      <c r="D177" s="253" t="s">
        <v>1064</v>
      </c>
      <c r="E177" s="135" t="s">
        <v>53</v>
      </c>
      <c r="F177" s="135" t="s">
        <v>6</v>
      </c>
      <c r="G177" s="169" t="s">
        <v>127</v>
      </c>
      <c r="H177" s="138"/>
      <c r="I177" s="138"/>
      <c r="J177" s="257">
        <v>300000</v>
      </c>
      <c r="K177" s="383"/>
      <c r="L177" s="148"/>
      <c r="M177" s="148"/>
      <c r="N177" s="148"/>
      <c r="O177" s="149">
        <v>1</v>
      </c>
      <c r="P177" s="149" t="s">
        <v>150</v>
      </c>
      <c r="Q177" s="149" t="s">
        <v>150</v>
      </c>
      <c r="R177" s="149" t="s">
        <v>150</v>
      </c>
      <c r="S177" s="149" t="s">
        <v>150</v>
      </c>
      <c r="T177" s="149" t="s">
        <v>150</v>
      </c>
      <c r="U177" s="149" t="s">
        <v>150</v>
      </c>
      <c r="V177" s="149" t="s">
        <v>150</v>
      </c>
      <c r="W177" s="149" t="s">
        <v>150</v>
      </c>
      <c r="X177" s="149" t="s">
        <v>150</v>
      </c>
      <c r="Y177" s="148"/>
      <c r="Z177" s="148"/>
    </row>
    <row r="178" spans="2:26" ht="48.75" customHeight="1">
      <c r="B178" s="135">
        <v>170</v>
      </c>
      <c r="C178" s="255" t="s">
        <v>996</v>
      </c>
      <c r="D178" s="253" t="s">
        <v>1015</v>
      </c>
      <c r="E178" s="135" t="s">
        <v>53</v>
      </c>
      <c r="F178" s="135" t="s">
        <v>6</v>
      </c>
      <c r="G178" s="169" t="s">
        <v>127</v>
      </c>
      <c r="H178" s="138"/>
      <c r="I178" s="138"/>
      <c r="J178" s="257">
        <v>300000</v>
      </c>
      <c r="K178" s="383"/>
      <c r="L178" s="148"/>
      <c r="M178" s="148"/>
      <c r="N178" s="148"/>
      <c r="O178" s="149">
        <v>1</v>
      </c>
      <c r="P178" s="149" t="s">
        <v>150</v>
      </c>
      <c r="Q178" s="149" t="s">
        <v>150</v>
      </c>
      <c r="R178" s="149" t="s">
        <v>150</v>
      </c>
      <c r="S178" s="149" t="s">
        <v>150</v>
      </c>
      <c r="T178" s="149" t="s">
        <v>150</v>
      </c>
      <c r="U178" s="149" t="s">
        <v>150</v>
      </c>
      <c r="V178" s="149" t="s">
        <v>150</v>
      </c>
      <c r="W178" s="149" t="s">
        <v>150</v>
      </c>
      <c r="X178" s="149" t="s">
        <v>150</v>
      </c>
      <c r="Y178" s="148"/>
      <c r="Z178" s="148"/>
    </row>
    <row r="179" spans="2:26" ht="48.75" customHeight="1">
      <c r="B179" s="135">
        <v>171</v>
      </c>
      <c r="C179" s="255" t="s">
        <v>997</v>
      </c>
      <c r="D179" s="253" t="s">
        <v>1065</v>
      </c>
      <c r="E179" s="135" t="s">
        <v>53</v>
      </c>
      <c r="F179" s="135" t="s">
        <v>6</v>
      </c>
      <c r="G179" s="169" t="s">
        <v>127</v>
      </c>
      <c r="H179" s="138"/>
      <c r="I179" s="138"/>
      <c r="J179" s="257">
        <v>300000</v>
      </c>
      <c r="K179" s="383"/>
      <c r="L179" s="148"/>
      <c r="M179" s="148"/>
      <c r="N179" s="148"/>
      <c r="O179" s="149">
        <v>1</v>
      </c>
      <c r="P179" s="149" t="s">
        <v>150</v>
      </c>
      <c r="Q179" s="149" t="s">
        <v>150</v>
      </c>
      <c r="R179" s="149" t="s">
        <v>150</v>
      </c>
      <c r="S179" s="149" t="s">
        <v>150</v>
      </c>
      <c r="T179" s="149" t="s">
        <v>150</v>
      </c>
      <c r="U179" s="149" t="s">
        <v>150</v>
      </c>
      <c r="V179" s="149" t="s">
        <v>150</v>
      </c>
      <c r="W179" s="149" t="s">
        <v>150</v>
      </c>
      <c r="X179" s="149" t="s">
        <v>150</v>
      </c>
      <c r="Y179" s="148"/>
      <c r="Z179" s="148"/>
    </row>
    <row r="180" spans="2:26" ht="48.75" customHeight="1">
      <c r="B180" s="135">
        <v>172</v>
      </c>
      <c r="C180" s="255" t="s">
        <v>998</v>
      </c>
      <c r="D180" s="253" t="s">
        <v>1066</v>
      </c>
      <c r="E180" s="135" t="s">
        <v>53</v>
      </c>
      <c r="F180" s="135" t="s">
        <v>6</v>
      </c>
      <c r="G180" s="169" t="s">
        <v>127</v>
      </c>
      <c r="H180" s="138"/>
      <c r="I180" s="138"/>
      <c r="J180" s="257">
        <v>300000</v>
      </c>
      <c r="K180" s="383"/>
      <c r="L180" s="148"/>
      <c r="M180" s="148"/>
      <c r="N180" s="148"/>
      <c r="O180" s="149">
        <v>1</v>
      </c>
      <c r="P180" s="149" t="s">
        <v>150</v>
      </c>
      <c r="Q180" s="149" t="s">
        <v>150</v>
      </c>
      <c r="R180" s="149" t="s">
        <v>150</v>
      </c>
      <c r="S180" s="149" t="s">
        <v>150</v>
      </c>
      <c r="T180" s="149" t="s">
        <v>150</v>
      </c>
      <c r="U180" s="149" t="s">
        <v>150</v>
      </c>
      <c r="V180" s="149" t="s">
        <v>150</v>
      </c>
      <c r="W180" s="149" t="s">
        <v>150</v>
      </c>
      <c r="X180" s="149" t="s">
        <v>150</v>
      </c>
      <c r="Y180" s="148"/>
      <c r="Z180" s="148"/>
    </row>
    <row r="181" spans="2:26" ht="48.75" customHeight="1">
      <c r="B181" s="135">
        <v>173</v>
      </c>
      <c r="C181" s="255" t="s">
        <v>999</v>
      </c>
      <c r="D181" s="253" t="s">
        <v>1067</v>
      </c>
      <c r="E181" s="135" t="s">
        <v>53</v>
      </c>
      <c r="F181" s="135" t="s">
        <v>6</v>
      </c>
      <c r="G181" s="169" t="s">
        <v>127</v>
      </c>
      <c r="H181" s="138"/>
      <c r="I181" s="138"/>
      <c r="J181" s="257">
        <v>300000</v>
      </c>
      <c r="K181" s="383"/>
      <c r="L181" s="148"/>
      <c r="M181" s="148"/>
      <c r="N181" s="148"/>
      <c r="O181" s="149">
        <v>1</v>
      </c>
      <c r="P181" s="149" t="s">
        <v>150</v>
      </c>
      <c r="Q181" s="149" t="s">
        <v>150</v>
      </c>
      <c r="R181" s="149" t="s">
        <v>150</v>
      </c>
      <c r="S181" s="149" t="s">
        <v>150</v>
      </c>
      <c r="T181" s="149" t="s">
        <v>150</v>
      </c>
      <c r="U181" s="149" t="s">
        <v>150</v>
      </c>
      <c r="V181" s="149" t="s">
        <v>150</v>
      </c>
      <c r="W181" s="149" t="s">
        <v>150</v>
      </c>
      <c r="X181" s="149" t="s">
        <v>150</v>
      </c>
      <c r="Y181" s="148"/>
      <c r="Z181" s="148"/>
    </row>
    <row r="182" spans="2:26" ht="48.75" customHeight="1">
      <c r="B182" s="135">
        <v>174</v>
      </c>
      <c r="C182" s="255" t="s">
        <v>1000</v>
      </c>
      <c r="D182" s="253" t="s">
        <v>1068</v>
      </c>
      <c r="E182" s="135" t="s">
        <v>53</v>
      </c>
      <c r="F182" s="135" t="s">
        <v>6</v>
      </c>
      <c r="G182" s="169" t="s">
        <v>127</v>
      </c>
      <c r="H182" s="138"/>
      <c r="I182" s="138"/>
      <c r="J182" s="257">
        <v>300000</v>
      </c>
      <c r="K182" s="383"/>
      <c r="L182" s="148"/>
      <c r="M182" s="148"/>
      <c r="N182" s="148"/>
      <c r="O182" s="149">
        <v>1</v>
      </c>
      <c r="P182" s="149" t="s">
        <v>150</v>
      </c>
      <c r="Q182" s="149" t="s">
        <v>150</v>
      </c>
      <c r="R182" s="149" t="s">
        <v>150</v>
      </c>
      <c r="S182" s="149" t="s">
        <v>150</v>
      </c>
      <c r="T182" s="149" t="s">
        <v>150</v>
      </c>
      <c r="U182" s="149" t="s">
        <v>150</v>
      </c>
      <c r="V182" s="149" t="s">
        <v>150</v>
      </c>
      <c r="W182" s="149" t="s">
        <v>150</v>
      </c>
      <c r="X182" s="149" t="s">
        <v>150</v>
      </c>
      <c r="Y182" s="148"/>
      <c r="Z182" s="148"/>
    </row>
    <row r="183" spans="2:26" ht="48.75" customHeight="1">
      <c r="B183" s="135">
        <v>175</v>
      </c>
      <c r="C183" s="255" t="s">
        <v>1001</v>
      </c>
      <c r="D183" s="253" t="s">
        <v>1069</v>
      </c>
      <c r="E183" s="135" t="s">
        <v>53</v>
      </c>
      <c r="F183" s="135" t="s">
        <v>6</v>
      </c>
      <c r="G183" s="169" t="s">
        <v>127</v>
      </c>
      <c r="H183" s="138"/>
      <c r="I183" s="138"/>
      <c r="J183" s="257">
        <v>300000</v>
      </c>
      <c r="K183" s="383"/>
      <c r="L183" s="148"/>
      <c r="M183" s="148"/>
      <c r="N183" s="148"/>
      <c r="O183" s="149">
        <v>1</v>
      </c>
      <c r="P183" s="149" t="s">
        <v>150</v>
      </c>
      <c r="Q183" s="149" t="s">
        <v>150</v>
      </c>
      <c r="R183" s="149" t="s">
        <v>150</v>
      </c>
      <c r="S183" s="149" t="s">
        <v>150</v>
      </c>
      <c r="T183" s="149" t="s">
        <v>150</v>
      </c>
      <c r="U183" s="149" t="s">
        <v>150</v>
      </c>
      <c r="V183" s="149" t="s">
        <v>150</v>
      </c>
      <c r="W183" s="149" t="s">
        <v>150</v>
      </c>
      <c r="X183" s="149" t="s">
        <v>150</v>
      </c>
      <c r="Y183" s="148"/>
      <c r="Z183" s="148"/>
    </row>
    <row r="184" spans="2:26" ht="48.75" customHeight="1">
      <c r="B184" s="135">
        <v>176</v>
      </c>
      <c r="C184" s="255" t="s">
        <v>1002</v>
      </c>
      <c r="D184" s="253" t="s">
        <v>1070</v>
      </c>
      <c r="E184" s="135" t="s">
        <v>53</v>
      </c>
      <c r="F184" s="135" t="s">
        <v>6</v>
      </c>
      <c r="G184" s="169" t="s">
        <v>127</v>
      </c>
      <c r="H184" s="138"/>
      <c r="I184" s="138"/>
      <c r="J184" s="257">
        <v>300000</v>
      </c>
      <c r="K184" s="383"/>
      <c r="L184" s="148"/>
      <c r="M184" s="148"/>
      <c r="N184" s="148"/>
      <c r="O184" s="149">
        <v>1</v>
      </c>
      <c r="P184" s="149" t="s">
        <v>150</v>
      </c>
      <c r="Q184" s="149" t="s">
        <v>150</v>
      </c>
      <c r="R184" s="149" t="s">
        <v>150</v>
      </c>
      <c r="S184" s="149" t="s">
        <v>150</v>
      </c>
      <c r="T184" s="149" t="s">
        <v>150</v>
      </c>
      <c r="U184" s="149" t="s">
        <v>150</v>
      </c>
      <c r="V184" s="149" t="s">
        <v>150</v>
      </c>
      <c r="W184" s="149" t="s">
        <v>150</v>
      </c>
      <c r="X184" s="149" t="s">
        <v>150</v>
      </c>
      <c r="Y184" s="148"/>
      <c r="Z184" s="148"/>
    </row>
    <row r="185" spans="2:26" ht="48.75" customHeight="1">
      <c r="B185" s="135">
        <v>177</v>
      </c>
      <c r="C185" s="255" t="s">
        <v>1003</v>
      </c>
      <c r="D185" s="253" t="s">
        <v>1022</v>
      </c>
      <c r="E185" s="135" t="s">
        <v>53</v>
      </c>
      <c r="F185" s="135" t="s">
        <v>6</v>
      </c>
      <c r="G185" s="169" t="s">
        <v>127</v>
      </c>
      <c r="H185" s="138"/>
      <c r="I185" s="138"/>
      <c r="J185" s="257">
        <v>300000</v>
      </c>
      <c r="K185" s="383"/>
      <c r="L185" s="148"/>
      <c r="M185" s="148"/>
      <c r="N185" s="148"/>
      <c r="O185" s="149">
        <v>1</v>
      </c>
      <c r="P185" s="149" t="s">
        <v>150</v>
      </c>
      <c r="Q185" s="149" t="s">
        <v>150</v>
      </c>
      <c r="R185" s="149" t="s">
        <v>150</v>
      </c>
      <c r="S185" s="149" t="s">
        <v>150</v>
      </c>
      <c r="T185" s="149" t="s">
        <v>150</v>
      </c>
      <c r="U185" s="149" t="s">
        <v>150</v>
      </c>
      <c r="V185" s="149" t="s">
        <v>150</v>
      </c>
      <c r="W185" s="149" t="s">
        <v>150</v>
      </c>
      <c r="X185" s="149" t="s">
        <v>150</v>
      </c>
      <c r="Y185" s="148"/>
      <c r="Z185" s="148"/>
    </row>
    <row r="186" spans="2:26" ht="48.75" customHeight="1">
      <c r="B186" s="135">
        <v>178</v>
      </c>
      <c r="C186" s="255" t="s">
        <v>1004</v>
      </c>
      <c r="D186" s="253" t="s">
        <v>1071</v>
      </c>
      <c r="E186" s="135" t="s">
        <v>53</v>
      </c>
      <c r="F186" s="135" t="s">
        <v>6</v>
      </c>
      <c r="G186" s="169" t="s">
        <v>127</v>
      </c>
      <c r="H186" s="138"/>
      <c r="I186" s="138"/>
      <c r="J186" s="257">
        <v>300000</v>
      </c>
      <c r="K186" s="383"/>
      <c r="L186" s="148"/>
      <c r="M186" s="148"/>
      <c r="N186" s="148"/>
      <c r="O186" s="149">
        <v>1</v>
      </c>
      <c r="P186" s="149" t="s">
        <v>150</v>
      </c>
      <c r="Q186" s="149" t="s">
        <v>150</v>
      </c>
      <c r="R186" s="149" t="s">
        <v>150</v>
      </c>
      <c r="S186" s="149" t="s">
        <v>150</v>
      </c>
      <c r="T186" s="149" t="s">
        <v>150</v>
      </c>
      <c r="U186" s="149" t="s">
        <v>150</v>
      </c>
      <c r="V186" s="149" t="s">
        <v>150</v>
      </c>
      <c r="W186" s="149" t="s">
        <v>150</v>
      </c>
      <c r="X186" s="149" t="s">
        <v>150</v>
      </c>
      <c r="Y186" s="148"/>
      <c r="Z186" s="148"/>
    </row>
    <row r="187" spans="2:26" ht="48.75" customHeight="1">
      <c r="B187" s="135">
        <v>179</v>
      </c>
      <c r="C187" s="255" t="s">
        <v>1005</v>
      </c>
      <c r="D187" s="253" t="s">
        <v>1072</v>
      </c>
      <c r="E187" s="135" t="s">
        <v>53</v>
      </c>
      <c r="F187" s="135" t="s">
        <v>6</v>
      </c>
      <c r="G187" s="169" t="s">
        <v>127</v>
      </c>
      <c r="H187" s="138"/>
      <c r="I187" s="138"/>
      <c r="J187" s="257">
        <v>300000</v>
      </c>
      <c r="K187" s="383"/>
      <c r="L187" s="148"/>
      <c r="M187" s="148"/>
      <c r="N187" s="148"/>
      <c r="O187" s="149">
        <v>1</v>
      </c>
      <c r="P187" s="149" t="s">
        <v>150</v>
      </c>
      <c r="Q187" s="149" t="s">
        <v>150</v>
      </c>
      <c r="R187" s="149" t="s">
        <v>150</v>
      </c>
      <c r="S187" s="149" t="s">
        <v>150</v>
      </c>
      <c r="T187" s="149" t="s">
        <v>150</v>
      </c>
      <c r="U187" s="149" t="s">
        <v>150</v>
      </c>
      <c r="V187" s="149" t="s">
        <v>150</v>
      </c>
      <c r="W187" s="149" t="s">
        <v>150</v>
      </c>
      <c r="X187" s="149" t="s">
        <v>150</v>
      </c>
      <c r="Y187" s="148"/>
      <c r="Z187" s="148"/>
    </row>
    <row r="188" spans="2:26" ht="48.75" customHeight="1">
      <c r="B188" s="135">
        <v>180</v>
      </c>
      <c r="C188" s="255" t="s">
        <v>1006</v>
      </c>
      <c r="D188" s="253" t="s">
        <v>1073</v>
      </c>
      <c r="E188" s="135" t="s">
        <v>53</v>
      </c>
      <c r="F188" s="135" t="s">
        <v>6</v>
      </c>
      <c r="G188" s="169" t="s">
        <v>127</v>
      </c>
      <c r="H188" s="138"/>
      <c r="I188" s="138"/>
      <c r="J188" s="257">
        <v>300000</v>
      </c>
      <c r="K188" s="383"/>
      <c r="L188" s="148"/>
      <c r="M188" s="148"/>
      <c r="N188" s="148"/>
      <c r="O188" s="149">
        <v>1</v>
      </c>
      <c r="P188" s="149" t="s">
        <v>150</v>
      </c>
      <c r="Q188" s="149" t="s">
        <v>150</v>
      </c>
      <c r="R188" s="149" t="s">
        <v>150</v>
      </c>
      <c r="S188" s="149" t="s">
        <v>150</v>
      </c>
      <c r="T188" s="149" t="s">
        <v>150</v>
      </c>
      <c r="U188" s="149" t="s">
        <v>150</v>
      </c>
      <c r="V188" s="149" t="s">
        <v>150</v>
      </c>
      <c r="W188" s="149" t="s">
        <v>150</v>
      </c>
      <c r="X188" s="149" t="s">
        <v>150</v>
      </c>
      <c r="Y188" s="148"/>
      <c r="Z188" s="148"/>
    </row>
    <row r="189" spans="2:26" ht="48.75" customHeight="1">
      <c r="B189" s="135">
        <v>181</v>
      </c>
      <c r="C189" s="255" t="s">
        <v>1007</v>
      </c>
      <c r="D189" s="253" t="s">
        <v>1074</v>
      </c>
      <c r="E189" s="135" t="s">
        <v>53</v>
      </c>
      <c r="F189" s="135" t="s">
        <v>6</v>
      </c>
      <c r="G189" s="169" t="s">
        <v>127</v>
      </c>
      <c r="H189" s="138"/>
      <c r="I189" s="138"/>
      <c r="J189" s="257">
        <v>300000</v>
      </c>
      <c r="K189" s="383"/>
      <c r="L189" s="148"/>
      <c r="M189" s="148"/>
      <c r="N189" s="148"/>
      <c r="O189" s="149">
        <v>1</v>
      </c>
      <c r="P189" s="149" t="s">
        <v>150</v>
      </c>
      <c r="Q189" s="149" t="s">
        <v>150</v>
      </c>
      <c r="R189" s="149" t="s">
        <v>150</v>
      </c>
      <c r="S189" s="149" t="s">
        <v>150</v>
      </c>
      <c r="T189" s="149" t="s">
        <v>150</v>
      </c>
      <c r="U189" s="149" t="s">
        <v>150</v>
      </c>
      <c r="V189" s="149" t="s">
        <v>150</v>
      </c>
      <c r="W189" s="149" t="s">
        <v>150</v>
      </c>
      <c r="X189" s="149" t="s">
        <v>150</v>
      </c>
      <c r="Y189" s="148"/>
      <c r="Z189" s="148"/>
    </row>
    <row r="190" spans="2:26" ht="48.75" customHeight="1">
      <c r="B190" s="135">
        <v>182</v>
      </c>
      <c r="C190" s="255" t="s">
        <v>1008</v>
      </c>
      <c r="D190" s="253" t="s">
        <v>1075</v>
      </c>
      <c r="E190" s="135" t="s">
        <v>53</v>
      </c>
      <c r="F190" s="135" t="s">
        <v>6</v>
      </c>
      <c r="G190" s="169" t="s">
        <v>127</v>
      </c>
      <c r="H190" s="138"/>
      <c r="I190" s="138"/>
      <c r="J190" s="257">
        <v>300000</v>
      </c>
      <c r="K190" s="383"/>
      <c r="L190" s="148"/>
      <c r="M190" s="148"/>
      <c r="N190" s="148"/>
      <c r="O190" s="149">
        <v>1</v>
      </c>
      <c r="P190" s="149" t="s">
        <v>150</v>
      </c>
      <c r="Q190" s="149" t="s">
        <v>150</v>
      </c>
      <c r="R190" s="149" t="s">
        <v>150</v>
      </c>
      <c r="S190" s="149" t="s">
        <v>150</v>
      </c>
      <c r="T190" s="149" t="s">
        <v>150</v>
      </c>
      <c r="U190" s="149" t="s">
        <v>150</v>
      </c>
      <c r="V190" s="149" t="s">
        <v>150</v>
      </c>
      <c r="W190" s="149" t="s">
        <v>150</v>
      </c>
      <c r="X190" s="149" t="s">
        <v>150</v>
      </c>
      <c r="Y190" s="148"/>
      <c r="Z190" s="148"/>
    </row>
    <row r="191" spans="2:26" ht="48.75" customHeight="1">
      <c r="B191" s="135">
        <v>183</v>
      </c>
      <c r="C191" s="255" t="s">
        <v>1009</v>
      </c>
      <c r="D191" s="253" t="s">
        <v>1076</v>
      </c>
      <c r="E191" s="135" t="s">
        <v>53</v>
      </c>
      <c r="F191" s="135" t="s">
        <v>6</v>
      </c>
      <c r="G191" s="169" t="s">
        <v>127</v>
      </c>
      <c r="H191" s="138"/>
      <c r="I191" s="138"/>
      <c r="J191" s="257">
        <v>300000</v>
      </c>
      <c r="K191" s="383"/>
      <c r="L191" s="148"/>
      <c r="M191" s="148"/>
      <c r="N191" s="148"/>
      <c r="O191" s="149">
        <v>1</v>
      </c>
      <c r="P191" s="149" t="s">
        <v>150</v>
      </c>
      <c r="Q191" s="149" t="s">
        <v>150</v>
      </c>
      <c r="R191" s="149" t="s">
        <v>150</v>
      </c>
      <c r="S191" s="149" t="s">
        <v>150</v>
      </c>
      <c r="T191" s="149" t="s">
        <v>150</v>
      </c>
      <c r="U191" s="149" t="s">
        <v>150</v>
      </c>
      <c r="V191" s="149" t="s">
        <v>150</v>
      </c>
      <c r="W191" s="149" t="s">
        <v>150</v>
      </c>
      <c r="X191" s="149" t="s">
        <v>150</v>
      </c>
      <c r="Y191" s="148"/>
      <c r="Z191" s="148"/>
    </row>
    <row r="192" spans="2:26" ht="48.75" customHeight="1">
      <c r="B192" s="135">
        <v>184</v>
      </c>
      <c r="C192" s="255" t="s">
        <v>1010</v>
      </c>
      <c r="D192" s="253" t="s">
        <v>1077</v>
      </c>
      <c r="E192" s="135" t="s">
        <v>53</v>
      </c>
      <c r="F192" s="135" t="s">
        <v>6</v>
      </c>
      <c r="G192" s="169" t="s">
        <v>127</v>
      </c>
      <c r="H192" s="138"/>
      <c r="I192" s="138"/>
      <c r="J192" s="257">
        <v>300000</v>
      </c>
      <c r="K192" s="383"/>
      <c r="L192" s="148"/>
      <c r="M192" s="148"/>
      <c r="N192" s="148"/>
      <c r="O192" s="149">
        <v>1</v>
      </c>
      <c r="P192" s="149" t="s">
        <v>150</v>
      </c>
      <c r="Q192" s="149" t="s">
        <v>150</v>
      </c>
      <c r="R192" s="149" t="s">
        <v>150</v>
      </c>
      <c r="S192" s="149" t="s">
        <v>150</v>
      </c>
      <c r="T192" s="149" t="s">
        <v>150</v>
      </c>
      <c r="U192" s="149" t="s">
        <v>150</v>
      </c>
      <c r="V192" s="149" t="s">
        <v>150</v>
      </c>
      <c r="W192" s="149" t="s">
        <v>150</v>
      </c>
      <c r="X192" s="149" t="s">
        <v>150</v>
      </c>
      <c r="Y192" s="148"/>
      <c r="Z192" s="148"/>
    </row>
    <row r="193" spans="2:26" ht="48.75" customHeight="1">
      <c r="B193" s="135">
        <v>185</v>
      </c>
      <c r="C193" s="255" t="s">
        <v>1011</v>
      </c>
      <c r="D193" s="253" t="s">
        <v>1078</v>
      </c>
      <c r="E193" s="135" t="s">
        <v>53</v>
      </c>
      <c r="F193" s="135" t="s">
        <v>6</v>
      </c>
      <c r="G193" s="169" t="s">
        <v>127</v>
      </c>
      <c r="H193" s="138"/>
      <c r="I193" s="138"/>
      <c r="J193" s="257">
        <v>300000</v>
      </c>
      <c r="K193" s="383"/>
      <c r="L193" s="148"/>
      <c r="M193" s="148"/>
      <c r="N193" s="148"/>
      <c r="O193" s="149">
        <v>1</v>
      </c>
      <c r="P193" s="149" t="s">
        <v>150</v>
      </c>
      <c r="Q193" s="149" t="s">
        <v>150</v>
      </c>
      <c r="R193" s="149" t="s">
        <v>150</v>
      </c>
      <c r="S193" s="149" t="s">
        <v>150</v>
      </c>
      <c r="T193" s="149" t="s">
        <v>150</v>
      </c>
      <c r="U193" s="149" t="s">
        <v>150</v>
      </c>
      <c r="V193" s="149" t="s">
        <v>150</v>
      </c>
      <c r="W193" s="149" t="s">
        <v>150</v>
      </c>
      <c r="X193" s="149" t="s">
        <v>150</v>
      </c>
      <c r="Y193" s="148"/>
      <c r="Z193" s="148"/>
    </row>
    <row r="194" spans="2:26" ht="48.75" customHeight="1">
      <c r="B194" s="135">
        <v>186</v>
      </c>
      <c r="C194" s="137" t="s">
        <v>131</v>
      </c>
      <c r="D194" s="163" t="s">
        <v>3142</v>
      </c>
      <c r="E194" s="135" t="s">
        <v>45</v>
      </c>
      <c r="F194" s="135" t="s">
        <v>2</v>
      </c>
      <c r="G194" s="169" t="s">
        <v>148</v>
      </c>
      <c r="H194" s="155" t="s">
        <v>3143</v>
      </c>
      <c r="I194" s="155"/>
      <c r="J194" s="156">
        <v>1000000</v>
      </c>
      <c r="K194" s="383" t="s">
        <v>3117</v>
      </c>
      <c r="L194" s="148"/>
      <c r="M194" s="148"/>
      <c r="N194" s="148"/>
      <c r="O194" s="149" t="s">
        <v>150</v>
      </c>
      <c r="P194" s="149" t="s">
        <v>150</v>
      </c>
      <c r="Q194" s="149" t="s">
        <v>150</v>
      </c>
      <c r="R194" s="149">
        <v>1</v>
      </c>
      <c r="S194" s="149" t="s">
        <v>150</v>
      </c>
      <c r="T194" s="149" t="s">
        <v>150</v>
      </c>
      <c r="U194" s="149" t="s">
        <v>150</v>
      </c>
      <c r="V194" s="149" t="s">
        <v>150</v>
      </c>
      <c r="W194" s="149" t="s">
        <v>150</v>
      </c>
      <c r="X194" s="149" t="s">
        <v>150</v>
      </c>
      <c r="Y194" s="382"/>
      <c r="Z194" s="148"/>
    </row>
    <row r="195" spans="2:26" ht="48.75" customHeight="1">
      <c r="B195" s="135">
        <v>187</v>
      </c>
      <c r="C195" s="137" t="s">
        <v>132</v>
      </c>
      <c r="D195" s="163" t="s">
        <v>3123</v>
      </c>
      <c r="E195" s="135" t="s">
        <v>45</v>
      </c>
      <c r="F195" s="135" t="s">
        <v>2</v>
      </c>
      <c r="G195" s="169" t="s">
        <v>148</v>
      </c>
      <c r="H195" s="155" t="s">
        <v>3124</v>
      </c>
      <c r="I195" s="155"/>
      <c r="J195" s="156">
        <v>1000000</v>
      </c>
      <c r="K195" s="383" t="s">
        <v>3117</v>
      </c>
      <c r="L195" s="148"/>
      <c r="M195" s="148"/>
      <c r="N195" s="148"/>
      <c r="O195" s="149" t="s">
        <v>150</v>
      </c>
      <c r="P195" s="149">
        <v>1</v>
      </c>
      <c r="Q195" s="149" t="s">
        <v>150</v>
      </c>
      <c r="R195" s="149" t="s">
        <v>150</v>
      </c>
      <c r="S195" s="149" t="s">
        <v>150</v>
      </c>
      <c r="T195" s="149" t="s">
        <v>150</v>
      </c>
      <c r="U195" s="149" t="s">
        <v>150</v>
      </c>
      <c r="V195" s="149" t="s">
        <v>150</v>
      </c>
      <c r="W195" s="149" t="s">
        <v>150</v>
      </c>
      <c r="X195" s="149" t="s">
        <v>150</v>
      </c>
      <c r="Y195" s="382"/>
      <c r="Z195" s="148"/>
    </row>
    <row r="196" spans="2:26" ht="48.75" customHeight="1">
      <c r="B196" s="135">
        <v>188</v>
      </c>
      <c r="C196" s="137" t="s">
        <v>133</v>
      </c>
      <c r="D196" s="163" t="s">
        <v>257</v>
      </c>
      <c r="E196" s="135" t="s">
        <v>45</v>
      </c>
      <c r="F196" s="135" t="s">
        <v>2</v>
      </c>
      <c r="G196" s="169" t="s">
        <v>148</v>
      </c>
      <c r="H196" s="155">
        <v>133.5</v>
      </c>
      <c r="I196" s="155"/>
      <c r="J196" s="156">
        <v>1000000</v>
      </c>
      <c r="K196" s="383" t="s">
        <v>3117</v>
      </c>
      <c r="L196" s="148"/>
      <c r="M196" s="148"/>
      <c r="N196" s="148"/>
      <c r="O196" s="149" t="s">
        <v>150</v>
      </c>
      <c r="P196" s="149" t="s">
        <v>150</v>
      </c>
      <c r="Q196" s="149">
        <v>1</v>
      </c>
      <c r="R196" s="149" t="s">
        <v>150</v>
      </c>
      <c r="S196" s="149" t="s">
        <v>150</v>
      </c>
      <c r="T196" s="149" t="s">
        <v>150</v>
      </c>
      <c r="U196" s="149" t="s">
        <v>150</v>
      </c>
      <c r="V196" s="149" t="s">
        <v>150</v>
      </c>
      <c r="W196" s="149" t="s">
        <v>150</v>
      </c>
      <c r="X196" s="149" t="s">
        <v>150</v>
      </c>
      <c r="Y196" s="382"/>
      <c r="Z196" s="148"/>
    </row>
    <row r="197" spans="2:26" ht="48.75" customHeight="1">
      <c r="B197" s="135">
        <v>189</v>
      </c>
      <c r="C197" s="137" t="s">
        <v>134</v>
      </c>
      <c r="D197" s="163" t="s">
        <v>242</v>
      </c>
      <c r="E197" s="135" t="s">
        <v>45</v>
      </c>
      <c r="F197" s="135" t="s">
        <v>2</v>
      </c>
      <c r="G197" s="169" t="s">
        <v>148</v>
      </c>
      <c r="H197" s="155" t="s">
        <v>3158</v>
      </c>
      <c r="I197" s="155"/>
      <c r="J197" s="156">
        <v>1000000</v>
      </c>
      <c r="K197" s="383" t="s">
        <v>3117</v>
      </c>
      <c r="L197" s="148"/>
      <c r="M197" s="148"/>
      <c r="N197" s="148"/>
      <c r="O197" s="149" t="s">
        <v>150</v>
      </c>
      <c r="P197" s="149" t="s">
        <v>150</v>
      </c>
      <c r="Q197" s="149">
        <v>1</v>
      </c>
      <c r="R197" s="149" t="s">
        <v>150</v>
      </c>
      <c r="S197" s="149" t="s">
        <v>150</v>
      </c>
      <c r="T197" s="149" t="s">
        <v>150</v>
      </c>
      <c r="U197" s="149" t="s">
        <v>150</v>
      </c>
      <c r="V197" s="149" t="s">
        <v>150</v>
      </c>
      <c r="W197" s="149" t="s">
        <v>150</v>
      </c>
      <c r="X197" s="149" t="s">
        <v>150</v>
      </c>
      <c r="Y197" s="382"/>
      <c r="Z197" s="148"/>
    </row>
    <row r="198" spans="2:26" ht="48.75" customHeight="1">
      <c r="B198" s="135">
        <v>190</v>
      </c>
      <c r="C198" s="137" t="s">
        <v>135</v>
      </c>
      <c r="D198" s="163" t="s">
        <v>3160</v>
      </c>
      <c r="E198" s="135" t="s">
        <v>45</v>
      </c>
      <c r="F198" s="135" t="s">
        <v>2</v>
      </c>
      <c r="G198" s="169" t="s">
        <v>148</v>
      </c>
      <c r="H198" s="155" t="s">
        <v>3161</v>
      </c>
      <c r="I198" s="155"/>
      <c r="J198" s="156">
        <v>1000000</v>
      </c>
      <c r="K198" s="383" t="s">
        <v>3117</v>
      </c>
      <c r="L198" s="148"/>
      <c r="M198" s="148"/>
      <c r="N198" s="148"/>
      <c r="O198" s="149" t="s">
        <v>150</v>
      </c>
      <c r="P198" s="149" t="s">
        <v>150</v>
      </c>
      <c r="Q198" s="149">
        <v>1</v>
      </c>
      <c r="R198" s="149" t="s">
        <v>150</v>
      </c>
      <c r="S198" s="149" t="s">
        <v>150</v>
      </c>
      <c r="T198" s="149" t="s">
        <v>150</v>
      </c>
      <c r="U198" s="149" t="s">
        <v>150</v>
      </c>
      <c r="V198" s="149" t="s">
        <v>150</v>
      </c>
      <c r="W198" s="149" t="s">
        <v>150</v>
      </c>
      <c r="X198" s="149" t="s">
        <v>150</v>
      </c>
      <c r="Y198" s="382"/>
      <c r="Z198" s="148"/>
    </row>
    <row r="199" spans="2:26" ht="48.75" customHeight="1">
      <c r="B199" s="135">
        <v>191</v>
      </c>
      <c r="C199" s="137" t="s">
        <v>136</v>
      </c>
      <c r="D199" s="163" t="s">
        <v>939</v>
      </c>
      <c r="E199" s="135" t="s">
        <v>45</v>
      </c>
      <c r="F199" s="135" t="s">
        <v>2</v>
      </c>
      <c r="G199" s="169" t="s">
        <v>148</v>
      </c>
      <c r="H199" s="155" t="s">
        <v>3132</v>
      </c>
      <c r="I199" s="155"/>
      <c r="J199" s="156">
        <v>1000000</v>
      </c>
      <c r="K199" s="383" t="s">
        <v>3117</v>
      </c>
      <c r="L199" s="148"/>
      <c r="M199" s="148"/>
      <c r="N199" s="148"/>
      <c r="O199" s="149" t="s">
        <v>150</v>
      </c>
      <c r="P199" s="149">
        <v>1</v>
      </c>
      <c r="Q199" s="149" t="s">
        <v>150</v>
      </c>
      <c r="R199" s="149" t="s">
        <v>150</v>
      </c>
      <c r="S199" s="149" t="s">
        <v>150</v>
      </c>
      <c r="T199" s="149" t="s">
        <v>150</v>
      </c>
      <c r="U199" s="149" t="s">
        <v>150</v>
      </c>
      <c r="V199" s="149" t="s">
        <v>150</v>
      </c>
      <c r="W199" s="149" t="s">
        <v>150</v>
      </c>
      <c r="X199" s="149" t="s">
        <v>150</v>
      </c>
      <c r="Y199" s="382"/>
      <c r="Z199" s="148"/>
    </row>
    <row r="200" spans="2:26" ht="48.75" customHeight="1">
      <c r="B200" s="135">
        <v>192</v>
      </c>
      <c r="C200" s="137" t="s">
        <v>137</v>
      </c>
      <c r="D200" s="163" t="s">
        <v>228</v>
      </c>
      <c r="E200" s="135" t="s">
        <v>45</v>
      </c>
      <c r="F200" s="135" t="s">
        <v>2</v>
      </c>
      <c r="G200" s="169" t="s">
        <v>148</v>
      </c>
      <c r="H200" s="155" t="s">
        <v>3137</v>
      </c>
      <c r="I200" s="155"/>
      <c r="J200" s="156">
        <v>1000000</v>
      </c>
      <c r="K200" s="383" t="s">
        <v>3117</v>
      </c>
      <c r="L200" s="148"/>
      <c r="M200" s="148"/>
      <c r="N200" s="148"/>
      <c r="O200" s="149" t="s">
        <v>150</v>
      </c>
      <c r="P200" s="149" t="s">
        <v>150</v>
      </c>
      <c r="Q200" s="149" t="s">
        <v>150</v>
      </c>
      <c r="R200" s="149" t="s">
        <v>150</v>
      </c>
      <c r="S200" s="149">
        <v>1</v>
      </c>
      <c r="T200" s="149" t="s">
        <v>150</v>
      </c>
      <c r="U200" s="149" t="s">
        <v>150</v>
      </c>
      <c r="V200" s="149" t="s">
        <v>150</v>
      </c>
      <c r="W200" s="149" t="s">
        <v>150</v>
      </c>
      <c r="X200" s="149" t="s">
        <v>150</v>
      </c>
      <c r="Y200" s="382"/>
      <c r="Z200" s="148"/>
    </row>
    <row r="201" spans="2:26" ht="48.75" customHeight="1">
      <c r="B201" s="135">
        <v>193</v>
      </c>
      <c r="C201" s="137" t="s">
        <v>138</v>
      </c>
      <c r="D201" s="163" t="s">
        <v>258</v>
      </c>
      <c r="E201" s="135" t="s">
        <v>45</v>
      </c>
      <c r="F201" s="135" t="s">
        <v>2</v>
      </c>
      <c r="G201" s="169" t="s">
        <v>148</v>
      </c>
      <c r="H201" s="155" t="s">
        <v>3203</v>
      </c>
      <c r="I201" s="155"/>
      <c r="J201" s="156">
        <v>1000000</v>
      </c>
      <c r="K201" s="383" t="s">
        <v>3117</v>
      </c>
      <c r="L201" s="148"/>
      <c r="M201" s="148"/>
      <c r="N201" s="148"/>
      <c r="O201" s="149" t="s">
        <v>150</v>
      </c>
      <c r="P201" s="149" t="s">
        <v>150</v>
      </c>
      <c r="Q201" s="149" t="s">
        <v>150</v>
      </c>
      <c r="R201" s="149" t="s">
        <v>150</v>
      </c>
      <c r="S201" s="149">
        <v>1</v>
      </c>
      <c r="T201" s="149" t="s">
        <v>150</v>
      </c>
      <c r="U201" s="149" t="s">
        <v>150</v>
      </c>
      <c r="V201" s="149" t="s">
        <v>150</v>
      </c>
      <c r="W201" s="149" t="s">
        <v>150</v>
      </c>
      <c r="X201" s="149" t="s">
        <v>150</v>
      </c>
      <c r="Y201" s="382">
        <v>150</v>
      </c>
      <c r="Z201" s="148"/>
    </row>
    <row r="202" spans="2:26" ht="48.75" customHeight="1">
      <c r="B202" s="135">
        <v>194</v>
      </c>
      <c r="C202" s="137" t="s">
        <v>139</v>
      </c>
      <c r="D202" s="163" t="s">
        <v>258</v>
      </c>
      <c r="E202" s="135" t="s">
        <v>45</v>
      </c>
      <c r="F202" s="135" t="s">
        <v>2</v>
      </c>
      <c r="G202" s="169" t="s">
        <v>148</v>
      </c>
      <c r="H202" s="155" t="s">
        <v>3204</v>
      </c>
      <c r="I202" s="155"/>
      <c r="J202" s="156">
        <v>1000000</v>
      </c>
      <c r="K202" s="383" t="s">
        <v>3117</v>
      </c>
      <c r="L202" s="148"/>
      <c r="M202" s="148"/>
      <c r="N202" s="148"/>
      <c r="O202" s="149" t="s">
        <v>150</v>
      </c>
      <c r="P202" s="149">
        <v>1</v>
      </c>
      <c r="Q202" s="149" t="s">
        <v>150</v>
      </c>
      <c r="R202" s="149" t="s">
        <v>150</v>
      </c>
      <c r="S202" s="149" t="s">
        <v>150</v>
      </c>
      <c r="T202" s="149" t="s">
        <v>150</v>
      </c>
      <c r="U202" s="149" t="s">
        <v>150</v>
      </c>
      <c r="V202" s="149" t="s">
        <v>150</v>
      </c>
      <c r="W202" s="149" t="s">
        <v>150</v>
      </c>
      <c r="X202" s="149" t="s">
        <v>150</v>
      </c>
      <c r="Y202" s="382"/>
      <c r="Z202" s="148"/>
    </row>
    <row r="203" spans="2:26" ht="48.75" customHeight="1">
      <c r="B203" s="135">
        <v>195</v>
      </c>
      <c r="C203" s="137" t="s">
        <v>140</v>
      </c>
      <c r="D203" s="163" t="s">
        <v>816</v>
      </c>
      <c r="E203" s="135" t="s">
        <v>45</v>
      </c>
      <c r="F203" s="135" t="s">
        <v>2</v>
      </c>
      <c r="G203" s="169" t="s">
        <v>148</v>
      </c>
      <c r="H203" s="155" t="s">
        <v>3150</v>
      </c>
      <c r="I203" s="155"/>
      <c r="J203" s="156">
        <v>1000000</v>
      </c>
      <c r="K203" s="383" t="s">
        <v>3117</v>
      </c>
      <c r="L203" s="148"/>
      <c r="M203" s="148"/>
      <c r="N203" s="148"/>
      <c r="O203" s="149" t="s">
        <v>150</v>
      </c>
      <c r="P203" s="149" t="s">
        <v>150</v>
      </c>
      <c r="Q203" s="149" t="s">
        <v>150</v>
      </c>
      <c r="R203" s="149" t="s">
        <v>150</v>
      </c>
      <c r="S203" s="149" t="s">
        <v>150</v>
      </c>
      <c r="T203" s="149" t="s">
        <v>150</v>
      </c>
      <c r="U203" s="149" t="s">
        <v>150</v>
      </c>
      <c r="V203" s="149" t="s">
        <v>150</v>
      </c>
      <c r="W203" s="149" t="s">
        <v>150</v>
      </c>
      <c r="X203" s="149">
        <v>1</v>
      </c>
      <c r="Y203" s="382"/>
      <c r="Z203" s="148"/>
    </row>
    <row r="204" spans="2:26" ht="48.75" customHeight="1">
      <c r="B204" s="135">
        <v>196</v>
      </c>
      <c r="C204" s="137" t="s">
        <v>141</v>
      </c>
      <c r="D204" s="163"/>
      <c r="E204" s="135" t="s">
        <v>45</v>
      </c>
      <c r="F204" s="135" t="s">
        <v>2</v>
      </c>
      <c r="G204" s="169" t="s">
        <v>148</v>
      </c>
      <c r="H204" s="155"/>
      <c r="I204" s="155"/>
      <c r="J204" s="156">
        <v>1000000</v>
      </c>
      <c r="K204" s="383"/>
      <c r="L204" s="148"/>
      <c r="M204" s="148"/>
      <c r="N204" s="148"/>
      <c r="O204" s="149" t="s">
        <v>150</v>
      </c>
      <c r="P204" s="149">
        <v>1</v>
      </c>
      <c r="Q204" s="149" t="s">
        <v>150</v>
      </c>
      <c r="R204" s="149" t="s">
        <v>150</v>
      </c>
      <c r="S204" s="149" t="s">
        <v>150</v>
      </c>
      <c r="T204" s="149" t="s">
        <v>150</v>
      </c>
      <c r="U204" s="149" t="s">
        <v>150</v>
      </c>
      <c r="V204" s="149" t="s">
        <v>150</v>
      </c>
      <c r="W204" s="149" t="s">
        <v>150</v>
      </c>
      <c r="X204" s="149" t="s">
        <v>150</v>
      </c>
      <c r="Y204" s="382"/>
      <c r="Z204" s="148"/>
    </row>
    <row r="205" spans="2:26" ht="48.75" customHeight="1">
      <c r="B205" s="135">
        <v>197</v>
      </c>
      <c r="C205" s="137" t="s">
        <v>142</v>
      </c>
      <c r="D205" s="163" t="s">
        <v>262</v>
      </c>
      <c r="E205" s="135" t="s">
        <v>45</v>
      </c>
      <c r="F205" s="135" t="s">
        <v>2</v>
      </c>
      <c r="G205" s="169" t="s">
        <v>148</v>
      </c>
      <c r="H205" s="155" t="s">
        <v>3199</v>
      </c>
      <c r="I205" s="155"/>
      <c r="J205" s="156">
        <v>1000000</v>
      </c>
      <c r="K205" s="383" t="s">
        <v>3117</v>
      </c>
      <c r="L205" s="148"/>
      <c r="M205" s="148"/>
      <c r="N205" s="148"/>
      <c r="O205" s="149" t="s">
        <v>150</v>
      </c>
      <c r="P205" s="149">
        <v>1</v>
      </c>
      <c r="Q205" s="149" t="s">
        <v>150</v>
      </c>
      <c r="R205" s="149" t="s">
        <v>150</v>
      </c>
      <c r="S205" s="149" t="s">
        <v>150</v>
      </c>
      <c r="T205" s="149" t="s">
        <v>150</v>
      </c>
      <c r="U205" s="149" t="s">
        <v>150</v>
      </c>
      <c r="V205" s="149" t="s">
        <v>150</v>
      </c>
      <c r="W205" s="149" t="s">
        <v>150</v>
      </c>
      <c r="X205" s="149" t="s">
        <v>150</v>
      </c>
      <c r="Y205" s="382">
        <v>120</v>
      </c>
      <c r="Z205" s="148"/>
    </row>
    <row r="206" spans="2:26" ht="48.75" customHeight="1">
      <c r="B206" s="135">
        <v>198</v>
      </c>
      <c r="C206" s="137" t="s">
        <v>143</v>
      </c>
      <c r="D206" s="163" t="s">
        <v>262</v>
      </c>
      <c r="E206" s="135" t="s">
        <v>45</v>
      </c>
      <c r="F206" s="135" t="s">
        <v>2</v>
      </c>
      <c r="G206" s="169" t="s">
        <v>148</v>
      </c>
      <c r="H206" s="155" t="s">
        <v>3200</v>
      </c>
      <c r="I206" s="155"/>
      <c r="J206" s="156">
        <v>1000000</v>
      </c>
      <c r="K206" s="383" t="s">
        <v>3117</v>
      </c>
      <c r="L206" s="148"/>
      <c r="M206" s="148"/>
      <c r="N206" s="148"/>
      <c r="O206" s="149" t="s">
        <v>150</v>
      </c>
      <c r="P206" s="149">
        <v>1</v>
      </c>
      <c r="Q206" s="149" t="s">
        <v>150</v>
      </c>
      <c r="R206" s="149" t="s">
        <v>150</v>
      </c>
      <c r="S206" s="149" t="s">
        <v>150</v>
      </c>
      <c r="T206" s="149" t="s">
        <v>150</v>
      </c>
      <c r="U206" s="149" t="s">
        <v>150</v>
      </c>
      <c r="V206" s="149" t="s">
        <v>150</v>
      </c>
      <c r="W206" s="149" t="s">
        <v>150</v>
      </c>
      <c r="X206" s="149" t="s">
        <v>150</v>
      </c>
      <c r="Y206" s="382">
        <v>60</v>
      </c>
      <c r="Z206" s="148"/>
    </row>
    <row r="207" spans="2:26" ht="48.75" customHeight="1">
      <c r="B207" s="135">
        <v>199</v>
      </c>
      <c r="C207" s="137" t="s">
        <v>144</v>
      </c>
      <c r="D207" s="163" t="s">
        <v>3147</v>
      </c>
      <c r="E207" s="135" t="s">
        <v>45</v>
      </c>
      <c r="F207" s="135" t="s">
        <v>2</v>
      </c>
      <c r="G207" s="169" t="s">
        <v>148</v>
      </c>
      <c r="H207" s="155"/>
      <c r="I207" s="155"/>
      <c r="J207" s="156">
        <v>1000000</v>
      </c>
      <c r="K207" s="383" t="s">
        <v>3117</v>
      </c>
      <c r="L207" s="148"/>
      <c r="M207" s="148"/>
      <c r="N207" s="148"/>
      <c r="O207" s="149" t="s">
        <v>150</v>
      </c>
      <c r="P207" s="149" t="s">
        <v>150</v>
      </c>
      <c r="Q207" s="149" t="s">
        <v>150</v>
      </c>
      <c r="R207" s="149">
        <v>1</v>
      </c>
      <c r="S207" s="149" t="s">
        <v>150</v>
      </c>
      <c r="T207" s="149" t="s">
        <v>150</v>
      </c>
      <c r="U207" s="149" t="s">
        <v>150</v>
      </c>
      <c r="V207" s="149" t="s">
        <v>150</v>
      </c>
      <c r="W207" s="149" t="s">
        <v>150</v>
      </c>
      <c r="X207" s="149" t="s">
        <v>150</v>
      </c>
      <c r="Y207" s="382"/>
      <c r="Z207" s="148"/>
    </row>
    <row r="208" spans="2:26" ht="48.75" customHeight="1">
      <c r="B208" s="135">
        <v>200</v>
      </c>
      <c r="C208" s="137" t="s">
        <v>145</v>
      </c>
      <c r="D208" s="163" t="s">
        <v>226</v>
      </c>
      <c r="E208" s="135" t="s">
        <v>45</v>
      </c>
      <c r="F208" s="135" t="s">
        <v>2</v>
      </c>
      <c r="G208" s="169" t="s">
        <v>148</v>
      </c>
      <c r="H208" s="155" t="s">
        <v>3140</v>
      </c>
      <c r="I208" s="155"/>
      <c r="J208" s="156">
        <v>2000000</v>
      </c>
      <c r="K208" s="383" t="s">
        <v>3117</v>
      </c>
      <c r="L208" s="148"/>
      <c r="M208" s="148"/>
      <c r="N208" s="148"/>
      <c r="O208" s="149" t="s">
        <v>150</v>
      </c>
      <c r="P208" s="149" t="s">
        <v>150</v>
      </c>
      <c r="Q208" s="149" t="s">
        <v>150</v>
      </c>
      <c r="R208" s="149">
        <v>1</v>
      </c>
      <c r="S208" s="149" t="s">
        <v>150</v>
      </c>
      <c r="T208" s="149" t="s">
        <v>150</v>
      </c>
      <c r="U208" s="149" t="s">
        <v>150</v>
      </c>
      <c r="V208" s="149" t="s">
        <v>150</v>
      </c>
      <c r="W208" s="149" t="s">
        <v>150</v>
      </c>
      <c r="X208" s="149" t="s">
        <v>150</v>
      </c>
      <c r="Y208" s="382"/>
      <c r="Z208" s="148"/>
    </row>
    <row r="209" spans="2:26" ht="48.75" customHeight="1">
      <c r="B209" s="135">
        <v>201</v>
      </c>
      <c r="C209" s="137" t="s">
        <v>146</v>
      </c>
      <c r="D209" s="163" t="s">
        <v>3144</v>
      </c>
      <c r="E209" s="135" t="s">
        <v>45</v>
      </c>
      <c r="F209" s="135" t="s">
        <v>2</v>
      </c>
      <c r="G209" s="169" t="s">
        <v>148</v>
      </c>
      <c r="H209" s="155" t="s">
        <v>3145</v>
      </c>
      <c r="I209" s="155"/>
      <c r="J209" s="156">
        <v>1000000</v>
      </c>
      <c r="K209" s="383" t="s">
        <v>3117</v>
      </c>
      <c r="L209" s="148"/>
      <c r="M209" s="148"/>
      <c r="N209" s="148"/>
      <c r="O209" s="149" t="s">
        <v>150</v>
      </c>
      <c r="P209" s="149" t="s">
        <v>150</v>
      </c>
      <c r="Q209" s="149" t="s">
        <v>150</v>
      </c>
      <c r="R209" s="149">
        <v>1</v>
      </c>
      <c r="S209" s="149" t="s">
        <v>150</v>
      </c>
      <c r="T209" s="149" t="s">
        <v>150</v>
      </c>
      <c r="U209" s="149" t="s">
        <v>150</v>
      </c>
      <c r="V209" s="149" t="s">
        <v>150</v>
      </c>
      <c r="W209" s="149" t="s">
        <v>150</v>
      </c>
      <c r="X209" s="149" t="s">
        <v>150</v>
      </c>
      <c r="Y209" s="382"/>
      <c r="Z209" s="148"/>
    </row>
    <row r="210" spans="2:26" ht="48.75" customHeight="1">
      <c r="B210" s="135">
        <v>202</v>
      </c>
      <c r="C210" s="137" t="s">
        <v>147</v>
      </c>
      <c r="D210" s="163" t="s">
        <v>3129</v>
      </c>
      <c r="E210" s="135" t="s">
        <v>45</v>
      </c>
      <c r="F210" s="135" t="s">
        <v>2</v>
      </c>
      <c r="G210" s="169" t="s">
        <v>148</v>
      </c>
      <c r="H210" s="155" t="s">
        <v>3130</v>
      </c>
      <c r="I210" s="155"/>
      <c r="J210" s="156">
        <v>1000000</v>
      </c>
      <c r="K210" s="383" t="s">
        <v>3117</v>
      </c>
      <c r="L210" s="148" t="s">
        <v>3131</v>
      </c>
      <c r="M210" s="148"/>
      <c r="N210" s="148"/>
      <c r="O210" s="149" t="s">
        <v>150</v>
      </c>
      <c r="P210" s="149" t="s">
        <v>150</v>
      </c>
      <c r="Q210" s="149" t="s">
        <v>150</v>
      </c>
      <c r="R210" s="149">
        <v>1</v>
      </c>
      <c r="S210" s="149" t="s">
        <v>150</v>
      </c>
      <c r="T210" s="149" t="s">
        <v>150</v>
      </c>
      <c r="U210" s="149" t="s">
        <v>150</v>
      </c>
      <c r="V210" s="149" t="s">
        <v>150</v>
      </c>
      <c r="W210" s="149" t="s">
        <v>150</v>
      </c>
      <c r="X210" s="149" t="s">
        <v>150</v>
      </c>
      <c r="Y210" s="382"/>
      <c r="Z210" s="148"/>
    </row>
    <row r="211" spans="2:26" ht="48.75" customHeight="1">
      <c r="B211" s="135">
        <v>203</v>
      </c>
      <c r="C211" s="237" t="s">
        <v>1079</v>
      </c>
      <c r="D211" s="163"/>
      <c r="E211" s="135" t="s">
        <v>15</v>
      </c>
      <c r="F211" s="135" t="s">
        <v>2</v>
      </c>
      <c r="G211" s="169" t="s">
        <v>148</v>
      </c>
      <c r="H211" s="138"/>
      <c r="I211" s="138"/>
      <c r="J211" s="261">
        <v>1000000</v>
      </c>
      <c r="K211" s="383"/>
      <c r="L211" s="148"/>
      <c r="M211" s="148"/>
      <c r="N211" s="148"/>
      <c r="O211" s="149">
        <v>1</v>
      </c>
      <c r="P211" s="149" t="s">
        <v>150</v>
      </c>
      <c r="Q211" s="149" t="s">
        <v>150</v>
      </c>
      <c r="R211" s="149" t="s">
        <v>150</v>
      </c>
      <c r="S211" s="149" t="s">
        <v>150</v>
      </c>
      <c r="T211" s="149" t="s">
        <v>150</v>
      </c>
      <c r="U211" s="149" t="s">
        <v>150</v>
      </c>
      <c r="V211" s="149" t="s">
        <v>150</v>
      </c>
      <c r="W211" s="149" t="s">
        <v>150</v>
      </c>
      <c r="X211" s="149" t="s">
        <v>150</v>
      </c>
      <c r="Y211" s="148"/>
      <c r="Z211" s="148"/>
    </row>
    <row r="212" spans="2:26" ht="48.75" customHeight="1">
      <c r="B212" s="135">
        <v>204</v>
      </c>
      <c r="C212" s="237" t="s">
        <v>1080</v>
      </c>
      <c r="D212" s="163" t="s">
        <v>228</v>
      </c>
      <c r="E212" s="135" t="s">
        <v>45</v>
      </c>
      <c r="F212" s="135" t="s">
        <v>2</v>
      </c>
      <c r="G212" s="169" t="s">
        <v>148</v>
      </c>
      <c r="H212" s="155" t="s">
        <v>3116</v>
      </c>
      <c r="I212" s="155"/>
      <c r="J212" s="261">
        <v>1000000</v>
      </c>
      <c r="K212" s="383" t="s">
        <v>3117</v>
      </c>
      <c r="L212" s="148"/>
      <c r="M212" s="148"/>
      <c r="N212" s="148"/>
      <c r="O212" s="149" t="s">
        <v>150</v>
      </c>
      <c r="P212" s="149">
        <v>1</v>
      </c>
      <c r="Q212" s="149" t="s">
        <v>150</v>
      </c>
      <c r="R212" s="149" t="s">
        <v>150</v>
      </c>
      <c r="S212" s="149" t="s">
        <v>150</v>
      </c>
      <c r="T212" s="149" t="s">
        <v>150</v>
      </c>
      <c r="U212" s="149" t="s">
        <v>150</v>
      </c>
      <c r="V212" s="149" t="s">
        <v>150</v>
      </c>
      <c r="W212" s="149" t="s">
        <v>150</v>
      </c>
      <c r="X212" s="149" t="s">
        <v>150</v>
      </c>
      <c r="Y212" s="382">
        <v>120</v>
      </c>
      <c r="Z212" s="148"/>
    </row>
    <row r="213" spans="2:26" ht="48.75" customHeight="1">
      <c r="B213" s="135">
        <v>205</v>
      </c>
      <c r="C213" s="237" t="s">
        <v>1081</v>
      </c>
      <c r="D213" s="163" t="s">
        <v>3148</v>
      </c>
      <c r="E213" s="135" t="s">
        <v>45</v>
      </c>
      <c r="F213" s="135" t="s">
        <v>2</v>
      </c>
      <c r="G213" s="169" t="s">
        <v>148</v>
      </c>
      <c r="H213" s="155"/>
      <c r="I213" s="155"/>
      <c r="J213" s="261">
        <v>1000000</v>
      </c>
      <c r="K213" s="383" t="s">
        <v>3117</v>
      </c>
      <c r="L213" s="148"/>
      <c r="M213" s="148"/>
      <c r="N213" s="148"/>
      <c r="O213" s="149" t="s">
        <v>150</v>
      </c>
      <c r="P213" s="149">
        <v>1</v>
      </c>
      <c r="Q213" s="149" t="s">
        <v>150</v>
      </c>
      <c r="R213" s="149" t="s">
        <v>150</v>
      </c>
      <c r="S213" s="149" t="s">
        <v>150</v>
      </c>
      <c r="T213" s="149" t="s">
        <v>150</v>
      </c>
      <c r="U213" s="149" t="s">
        <v>150</v>
      </c>
      <c r="V213" s="149" t="s">
        <v>150</v>
      </c>
      <c r="W213" s="149" t="s">
        <v>150</v>
      </c>
      <c r="X213" s="149" t="s">
        <v>150</v>
      </c>
      <c r="Y213" s="382"/>
      <c r="Z213" s="148"/>
    </row>
    <row r="214" spans="2:26" ht="48.75" customHeight="1">
      <c r="B214" s="135">
        <v>206</v>
      </c>
      <c r="C214" s="237" t="s">
        <v>1082</v>
      </c>
      <c r="D214" s="163" t="s">
        <v>822</v>
      </c>
      <c r="E214" s="135" t="s">
        <v>45</v>
      </c>
      <c r="F214" s="135" t="s">
        <v>2</v>
      </c>
      <c r="G214" s="169" t="s">
        <v>148</v>
      </c>
      <c r="H214" s="155" t="s">
        <v>3116</v>
      </c>
      <c r="I214" s="155"/>
      <c r="J214" s="261">
        <v>1000000</v>
      </c>
      <c r="K214" s="383" t="s">
        <v>3117</v>
      </c>
      <c r="L214" s="148"/>
      <c r="M214" s="148"/>
      <c r="N214" s="148"/>
      <c r="O214" s="149" t="s">
        <v>150</v>
      </c>
      <c r="P214" s="149" t="s">
        <v>150</v>
      </c>
      <c r="Q214" s="149" t="s">
        <v>150</v>
      </c>
      <c r="R214" s="149">
        <v>1</v>
      </c>
      <c r="S214" s="149" t="s">
        <v>150</v>
      </c>
      <c r="T214" s="149" t="s">
        <v>150</v>
      </c>
      <c r="U214" s="149" t="s">
        <v>150</v>
      </c>
      <c r="V214" s="149" t="s">
        <v>150</v>
      </c>
      <c r="W214" s="149" t="s">
        <v>150</v>
      </c>
      <c r="X214" s="149" t="s">
        <v>150</v>
      </c>
      <c r="Y214" s="382"/>
      <c r="Z214" s="148"/>
    </row>
    <row r="215" spans="2:26" ht="48.75" customHeight="1">
      <c r="B215" s="135">
        <v>207</v>
      </c>
      <c r="C215" s="237" t="s">
        <v>1083</v>
      </c>
      <c r="D215" s="163" t="s">
        <v>238</v>
      </c>
      <c r="E215" s="135" t="s">
        <v>45</v>
      </c>
      <c r="F215" s="135" t="s">
        <v>2</v>
      </c>
      <c r="G215" s="169" t="s">
        <v>148</v>
      </c>
      <c r="H215" s="155" t="s">
        <v>3209</v>
      </c>
      <c r="I215" s="155"/>
      <c r="J215" s="261">
        <v>1000000</v>
      </c>
      <c r="K215" s="383" t="s">
        <v>3117</v>
      </c>
      <c r="L215" s="148"/>
      <c r="M215" s="148"/>
      <c r="N215" s="148"/>
      <c r="O215" s="149" t="s">
        <v>150</v>
      </c>
      <c r="P215" s="149" t="s">
        <v>150</v>
      </c>
      <c r="Q215" s="149" t="s">
        <v>150</v>
      </c>
      <c r="R215" s="149" t="s">
        <v>150</v>
      </c>
      <c r="S215" s="149" t="s">
        <v>150</v>
      </c>
      <c r="T215" s="149" t="s">
        <v>150</v>
      </c>
      <c r="U215" s="149" t="s">
        <v>150</v>
      </c>
      <c r="V215" s="149" t="s">
        <v>150</v>
      </c>
      <c r="W215" s="149" t="s">
        <v>150</v>
      </c>
      <c r="X215" s="149">
        <v>1</v>
      </c>
      <c r="Y215" s="382">
        <v>120</v>
      </c>
      <c r="Z215" s="148"/>
    </row>
    <row r="216" spans="2:26" ht="48.75" customHeight="1">
      <c r="B216" s="135">
        <v>208</v>
      </c>
      <c r="C216" s="237" t="s">
        <v>1084</v>
      </c>
      <c r="D216" s="163"/>
      <c r="E216" s="135" t="s">
        <v>45</v>
      </c>
      <c r="F216" s="135" t="s">
        <v>2</v>
      </c>
      <c r="G216" s="169" t="s">
        <v>148</v>
      </c>
      <c r="H216" s="155"/>
      <c r="I216" s="155"/>
      <c r="J216" s="261">
        <v>1000000</v>
      </c>
      <c r="K216" s="383"/>
      <c r="L216" s="148"/>
      <c r="M216" s="148"/>
      <c r="N216" s="148"/>
      <c r="O216" s="149">
        <v>1</v>
      </c>
      <c r="P216" s="149" t="s">
        <v>150</v>
      </c>
      <c r="Q216" s="149" t="s">
        <v>150</v>
      </c>
      <c r="R216" s="149" t="s">
        <v>150</v>
      </c>
      <c r="S216" s="149" t="s">
        <v>150</v>
      </c>
      <c r="T216" s="149" t="s">
        <v>150</v>
      </c>
      <c r="U216" s="149" t="s">
        <v>150</v>
      </c>
      <c r="V216" s="149" t="s">
        <v>150</v>
      </c>
      <c r="W216" s="149" t="s">
        <v>150</v>
      </c>
      <c r="X216" s="149" t="s">
        <v>150</v>
      </c>
      <c r="Y216" s="382"/>
      <c r="Z216" s="148"/>
    </row>
    <row r="217" spans="2:26" ht="48.75" customHeight="1">
      <c r="B217" s="135">
        <v>209</v>
      </c>
      <c r="C217" s="237" t="s">
        <v>1085</v>
      </c>
      <c r="D217" s="163" t="s">
        <v>257</v>
      </c>
      <c r="E217" s="135" t="s">
        <v>45</v>
      </c>
      <c r="F217" s="135" t="s">
        <v>2</v>
      </c>
      <c r="G217" s="169" t="s">
        <v>148</v>
      </c>
      <c r="H217" s="155" t="s">
        <v>3159</v>
      </c>
      <c r="I217" s="155"/>
      <c r="J217" s="261">
        <v>1000000</v>
      </c>
      <c r="K217" s="383" t="s">
        <v>3117</v>
      </c>
      <c r="L217" s="148"/>
      <c r="M217" s="148"/>
      <c r="N217" s="148"/>
      <c r="O217" s="149" t="s">
        <v>150</v>
      </c>
      <c r="P217" s="149">
        <v>1</v>
      </c>
      <c r="Q217" s="149" t="s">
        <v>150</v>
      </c>
      <c r="R217" s="149" t="s">
        <v>150</v>
      </c>
      <c r="S217" s="149" t="s">
        <v>150</v>
      </c>
      <c r="T217" s="149" t="s">
        <v>150</v>
      </c>
      <c r="U217" s="149" t="s">
        <v>150</v>
      </c>
      <c r="V217" s="149" t="s">
        <v>150</v>
      </c>
      <c r="W217" s="149" t="s">
        <v>150</v>
      </c>
      <c r="X217" s="149" t="s">
        <v>150</v>
      </c>
      <c r="Y217" s="382"/>
      <c r="Z217" s="148"/>
    </row>
    <row r="218" spans="2:26" ht="48.75" customHeight="1">
      <c r="B218" s="135">
        <v>210</v>
      </c>
      <c r="C218" s="237" t="s">
        <v>3156</v>
      </c>
      <c r="D218" s="163" t="s">
        <v>3153</v>
      </c>
      <c r="E218" s="135" t="s">
        <v>45</v>
      </c>
      <c r="F218" s="135" t="s">
        <v>2</v>
      </c>
      <c r="G218" s="169" t="s">
        <v>148</v>
      </c>
      <c r="H218" s="155" t="s">
        <v>3157</v>
      </c>
      <c r="I218" s="155"/>
      <c r="J218" s="261">
        <v>1000000</v>
      </c>
      <c r="K218" s="383" t="s">
        <v>3117</v>
      </c>
      <c r="L218" s="148"/>
      <c r="M218" s="148"/>
      <c r="N218" s="148"/>
      <c r="O218" s="149" t="s">
        <v>150</v>
      </c>
      <c r="P218" s="149">
        <v>1</v>
      </c>
      <c r="Q218" s="149" t="s">
        <v>150</v>
      </c>
      <c r="R218" s="149" t="s">
        <v>150</v>
      </c>
      <c r="S218" s="149" t="s">
        <v>150</v>
      </c>
      <c r="T218" s="149" t="s">
        <v>150</v>
      </c>
      <c r="U218" s="149" t="s">
        <v>150</v>
      </c>
      <c r="V218" s="149" t="s">
        <v>150</v>
      </c>
      <c r="W218" s="149" t="s">
        <v>150</v>
      </c>
      <c r="X218" s="149" t="s">
        <v>150</v>
      </c>
      <c r="Y218" s="382"/>
      <c r="Z218" s="148"/>
    </row>
    <row r="219" spans="2:26" ht="48.75" customHeight="1">
      <c r="B219" s="135">
        <v>211</v>
      </c>
      <c r="C219" s="237" t="s">
        <v>1086</v>
      </c>
      <c r="D219" s="163" t="s">
        <v>3153</v>
      </c>
      <c r="E219" s="135" t="s">
        <v>45</v>
      </c>
      <c r="F219" s="135" t="s">
        <v>2</v>
      </c>
      <c r="G219" s="169" t="s">
        <v>148</v>
      </c>
      <c r="H219" s="155" t="s">
        <v>3155</v>
      </c>
      <c r="I219" s="155"/>
      <c r="J219" s="261">
        <v>1000000</v>
      </c>
      <c r="K219" s="383" t="s">
        <v>3117</v>
      </c>
      <c r="L219" s="148"/>
      <c r="M219" s="148"/>
      <c r="N219" s="148"/>
      <c r="O219" s="149" t="s">
        <v>150</v>
      </c>
      <c r="P219" s="149">
        <v>1</v>
      </c>
      <c r="Q219" s="149" t="s">
        <v>150</v>
      </c>
      <c r="R219" s="149" t="s">
        <v>150</v>
      </c>
      <c r="S219" s="149" t="s">
        <v>150</v>
      </c>
      <c r="T219" s="149" t="s">
        <v>150</v>
      </c>
      <c r="U219" s="149" t="s">
        <v>150</v>
      </c>
      <c r="V219" s="149" t="s">
        <v>150</v>
      </c>
      <c r="W219" s="149" t="s">
        <v>150</v>
      </c>
      <c r="X219" s="149" t="s">
        <v>150</v>
      </c>
      <c r="Y219" s="382"/>
      <c r="Z219" s="148"/>
    </row>
    <row r="220" spans="2:26" ht="48.75" customHeight="1">
      <c r="B220" s="135">
        <v>212</v>
      </c>
      <c r="C220" s="237" t="s">
        <v>1087</v>
      </c>
      <c r="D220" s="163" t="s">
        <v>3127</v>
      </c>
      <c r="E220" s="135" t="s">
        <v>45</v>
      </c>
      <c r="F220" s="135" t="s">
        <v>2</v>
      </c>
      <c r="G220" s="169" t="s">
        <v>148</v>
      </c>
      <c r="H220" s="155" t="s">
        <v>3128</v>
      </c>
      <c r="I220" s="155"/>
      <c r="J220" s="261">
        <v>1000000</v>
      </c>
      <c r="K220" s="383" t="s">
        <v>3117</v>
      </c>
      <c r="L220" s="148"/>
      <c r="M220" s="148"/>
      <c r="N220" s="148"/>
      <c r="O220" s="149" t="s">
        <v>150</v>
      </c>
      <c r="P220" s="149">
        <v>1</v>
      </c>
      <c r="Q220" s="149" t="s">
        <v>150</v>
      </c>
      <c r="R220" s="149" t="s">
        <v>150</v>
      </c>
      <c r="S220" s="149" t="s">
        <v>150</v>
      </c>
      <c r="T220" s="149" t="s">
        <v>150</v>
      </c>
      <c r="U220" s="149" t="s">
        <v>150</v>
      </c>
      <c r="V220" s="149" t="s">
        <v>150</v>
      </c>
      <c r="W220" s="149" t="s">
        <v>150</v>
      </c>
      <c r="X220" s="149" t="s">
        <v>150</v>
      </c>
      <c r="Y220" s="382"/>
      <c r="Z220" s="148"/>
    </row>
    <row r="221" spans="2:26" ht="48.75" customHeight="1">
      <c r="B221" s="135">
        <v>213</v>
      </c>
      <c r="C221" s="237" t="s">
        <v>1088</v>
      </c>
      <c r="D221" s="163" t="s">
        <v>3125</v>
      </c>
      <c r="E221" s="135" t="s">
        <v>45</v>
      </c>
      <c r="F221" s="135" t="s">
        <v>2</v>
      </c>
      <c r="G221" s="169" t="s">
        <v>148</v>
      </c>
      <c r="H221" s="155"/>
      <c r="I221" s="155"/>
      <c r="J221" s="261">
        <v>1000000</v>
      </c>
      <c r="K221" s="383" t="s">
        <v>3117</v>
      </c>
      <c r="L221" s="148"/>
      <c r="M221" s="148"/>
      <c r="N221" s="148"/>
      <c r="O221" s="149">
        <v>1</v>
      </c>
      <c r="P221" s="149" t="s">
        <v>150</v>
      </c>
      <c r="Q221" s="149" t="s">
        <v>150</v>
      </c>
      <c r="R221" s="149" t="s">
        <v>150</v>
      </c>
      <c r="S221" s="149" t="s">
        <v>150</v>
      </c>
      <c r="T221" s="149" t="s">
        <v>150</v>
      </c>
      <c r="U221" s="149" t="s">
        <v>150</v>
      </c>
      <c r="V221" s="149" t="s">
        <v>150</v>
      </c>
      <c r="W221" s="149" t="s">
        <v>150</v>
      </c>
      <c r="X221" s="149" t="s">
        <v>150</v>
      </c>
      <c r="Y221" s="382"/>
      <c r="Z221" s="148"/>
    </row>
    <row r="222" spans="2:26" ht="48.75" customHeight="1">
      <c r="B222" s="135">
        <v>214</v>
      </c>
      <c r="C222" s="237" t="s">
        <v>1089</v>
      </c>
      <c r="D222" s="163" t="s">
        <v>3127</v>
      </c>
      <c r="E222" s="135" t="s">
        <v>45</v>
      </c>
      <c r="F222" s="135" t="s">
        <v>2</v>
      </c>
      <c r="G222" s="169" t="s">
        <v>148</v>
      </c>
      <c r="H222" s="155"/>
      <c r="I222" s="155"/>
      <c r="J222" s="261">
        <v>1000000</v>
      </c>
      <c r="K222" s="383" t="s">
        <v>3117</v>
      </c>
      <c r="L222" s="148"/>
      <c r="M222" s="148"/>
      <c r="N222" s="148"/>
      <c r="O222" s="149">
        <v>1</v>
      </c>
      <c r="P222" s="149" t="s">
        <v>150</v>
      </c>
      <c r="Q222" s="149" t="s">
        <v>150</v>
      </c>
      <c r="R222" s="149" t="s">
        <v>150</v>
      </c>
      <c r="S222" s="149" t="s">
        <v>150</v>
      </c>
      <c r="T222" s="149" t="s">
        <v>150</v>
      </c>
      <c r="U222" s="149" t="s">
        <v>150</v>
      </c>
      <c r="V222" s="149" t="s">
        <v>150</v>
      </c>
      <c r="W222" s="149" t="s">
        <v>150</v>
      </c>
      <c r="X222" s="149" t="s">
        <v>150</v>
      </c>
      <c r="Y222" s="382"/>
      <c r="Z222" s="148"/>
    </row>
    <row r="223" spans="2:26" ht="48.75" customHeight="1">
      <c r="B223" s="135">
        <v>215</v>
      </c>
      <c r="C223" s="237" t="s">
        <v>1090</v>
      </c>
      <c r="D223" s="163" t="s">
        <v>3153</v>
      </c>
      <c r="E223" s="135" t="s">
        <v>45</v>
      </c>
      <c r="F223" s="135" t="s">
        <v>2</v>
      </c>
      <c r="G223" s="169" t="s">
        <v>148</v>
      </c>
      <c r="H223" s="155" t="s">
        <v>3154</v>
      </c>
      <c r="I223" s="155"/>
      <c r="J223" s="261">
        <v>1000000</v>
      </c>
      <c r="K223" s="383" t="s">
        <v>3117</v>
      </c>
      <c r="L223" s="148"/>
      <c r="M223" s="148"/>
      <c r="N223" s="148"/>
      <c r="O223" s="149" t="s">
        <v>150</v>
      </c>
      <c r="P223" s="149">
        <v>1</v>
      </c>
      <c r="Q223" s="149" t="s">
        <v>150</v>
      </c>
      <c r="R223" s="149" t="s">
        <v>150</v>
      </c>
      <c r="S223" s="149" t="s">
        <v>150</v>
      </c>
      <c r="T223" s="149" t="s">
        <v>150</v>
      </c>
      <c r="U223" s="149" t="s">
        <v>150</v>
      </c>
      <c r="V223" s="149" t="s">
        <v>150</v>
      </c>
      <c r="W223" s="149" t="s">
        <v>150</v>
      </c>
      <c r="X223" s="149" t="s">
        <v>150</v>
      </c>
      <c r="Y223" s="382"/>
      <c r="Z223" s="148"/>
    </row>
    <row r="224" spans="2:26" ht="48.75" customHeight="1">
      <c r="B224" s="135">
        <v>216</v>
      </c>
      <c r="C224" s="237" t="s">
        <v>1091</v>
      </c>
      <c r="D224" s="163" t="s">
        <v>3121</v>
      </c>
      <c r="E224" s="135" t="s">
        <v>45</v>
      </c>
      <c r="F224" s="135" t="s">
        <v>2</v>
      </c>
      <c r="G224" s="169" t="s">
        <v>148</v>
      </c>
      <c r="H224" s="155"/>
      <c r="I224" s="155"/>
      <c r="J224" s="261">
        <v>1000000</v>
      </c>
      <c r="K224" s="383" t="s">
        <v>3117</v>
      </c>
      <c r="L224" s="148"/>
      <c r="M224" s="148"/>
      <c r="N224" s="148"/>
      <c r="O224" s="149">
        <v>1</v>
      </c>
      <c r="P224" s="149" t="s">
        <v>150</v>
      </c>
      <c r="Q224" s="149" t="s">
        <v>150</v>
      </c>
      <c r="R224" s="149" t="s">
        <v>150</v>
      </c>
      <c r="S224" s="149" t="s">
        <v>150</v>
      </c>
      <c r="T224" s="149" t="s">
        <v>150</v>
      </c>
      <c r="U224" s="149" t="s">
        <v>150</v>
      </c>
      <c r="V224" s="149" t="s">
        <v>150</v>
      </c>
      <c r="W224" s="149" t="s">
        <v>150</v>
      </c>
      <c r="X224" s="149" t="s">
        <v>150</v>
      </c>
      <c r="Y224" s="382"/>
      <c r="Z224" s="148"/>
    </row>
    <row r="225" spans="2:26" ht="48.75" customHeight="1">
      <c r="B225" s="135">
        <v>217</v>
      </c>
      <c r="C225" s="237" t="s">
        <v>1092</v>
      </c>
      <c r="D225" s="163" t="s">
        <v>941</v>
      </c>
      <c r="E225" s="135" t="s">
        <v>45</v>
      </c>
      <c r="F225" s="135" t="s">
        <v>2</v>
      </c>
      <c r="G225" s="169" t="s">
        <v>148</v>
      </c>
      <c r="H225" s="155" t="s">
        <v>3126</v>
      </c>
      <c r="I225" s="155"/>
      <c r="J225" s="261">
        <v>1000000</v>
      </c>
      <c r="K225" s="383" t="s">
        <v>3117</v>
      </c>
      <c r="L225" s="148"/>
      <c r="M225" s="148"/>
      <c r="N225" s="148"/>
      <c r="O225" s="149" t="s">
        <v>150</v>
      </c>
      <c r="P225" s="149">
        <v>1</v>
      </c>
      <c r="Q225" s="149" t="s">
        <v>150</v>
      </c>
      <c r="R225" s="149" t="s">
        <v>150</v>
      </c>
      <c r="S225" s="149" t="s">
        <v>150</v>
      </c>
      <c r="T225" s="149" t="s">
        <v>150</v>
      </c>
      <c r="U225" s="149" t="s">
        <v>150</v>
      </c>
      <c r="V225" s="149" t="s">
        <v>150</v>
      </c>
      <c r="W225" s="149" t="s">
        <v>150</v>
      </c>
      <c r="X225" s="149" t="s">
        <v>150</v>
      </c>
      <c r="Y225" s="382"/>
      <c r="Z225" s="148"/>
    </row>
    <row r="226" spans="2:26" ht="48.75" customHeight="1">
      <c r="B226" s="135">
        <v>218</v>
      </c>
      <c r="C226" s="237" t="s">
        <v>1093</v>
      </c>
      <c r="D226" s="163"/>
      <c r="E226" s="135" t="s">
        <v>45</v>
      </c>
      <c r="F226" s="135" t="s">
        <v>2</v>
      </c>
      <c r="G226" s="169" t="s">
        <v>148</v>
      </c>
      <c r="H226" s="155"/>
      <c r="I226" s="155"/>
      <c r="J226" s="261">
        <v>1000000</v>
      </c>
      <c r="K226" s="383"/>
      <c r="L226" s="148"/>
      <c r="M226" s="148"/>
      <c r="N226" s="148"/>
      <c r="O226" s="149">
        <v>1</v>
      </c>
      <c r="P226" s="149" t="s">
        <v>150</v>
      </c>
      <c r="Q226" s="149" t="s">
        <v>150</v>
      </c>
      <c r="R226" s="149" t="s">
        <v>150</v>
      </c>
      <c r="S226" s="149" t="s">
        <v>150</v>
      </c>
      <c r="T226" s="149" t="s">
        <v>150</v>
      </c>
      <c r="U226" s="149" t="s">
        <v>150</v>
      </c>
      <c r="V226" s="149" t="s">
        <v>150</v>
      </c>
      <c r="W226" s="149" t="s">
        <v>150</v>
      </c>
      <c r="X226" s="149" t="s">
        <v>150</v>
      </c>
      <c r="Y226" s="382"/>
      <c r="Z226" s="148"/>
    </row>
    <row r="227" spans="2:26" ht="48.75" customHeight="1">
      <c r="B227" s="135">
        <v>219</v>
      </c>
      <c r="C227" s="237" t="s">
        <v>1094</v>
      </c>
      <c r="D227" s="163" t="s">
        <v>3121</v>
      </c>
      <c r="E227" s="135" t="s">
        <v>45</v>
      </c>
      <c r="F227" s="135" t="s">
        <v>2</v>
      </c>
      <c r="G227" s="169" t="s">
        <v>148</v>
      </c>
      <c r="H227" s="155" t="s">
        <v>3122</v>
      </c>
      <c r="I227" s="155"/>
      <c r="J227" s="261">
        <v>1000000</v>
      </c>
      <c r="K227" s="383" t="s">
        <v>3117</v>
      </c>
      <c r="L227" s="148"/>
      <c r="M227" s="148"/>
      <c r="N227" s="148"/>
      <c r="O227" s="149" t="s">
        <v>150</v>
      </c>
      <c r="P227" s="149">
        <v>1</v>
      </c>
      <c r="Q227" s="149" t="s">
        <v>150</v>
      </c>
      <c r="R227" s="149" t="s">
        <v>150</v>
      </c>
      <c r="S227" s="149" t="s">
        <v>150</v>
      </c>
      <c r="T227" s="149" t="s">
        <v>150</v>
      </c>
      <c r="U227" s="149" t="s">
        <v>150</v>
      </c>
      <c r="V227" s="149" t="s">
        <v>150</v>
      </c>
      <c r="W227" s="149" t="s">
        <v>150</v>
      </c>
      <c r="X227" s="149" t="s">
        <v>150</v>
      </c>
      <c r="Y227" s="382"/>
      <c r="Z227" s="148"/>
    </row>
    <row r="228" spans="2:26" ht="48.75" customHeight="1">
      <c r="B228" s="135">
        <v>220</v>
      </c>
      <c r="C228" s="237" t="s">
        <v>1095</v>
      </c>
      <c r="D228" s="163"/>
      <c r="E228" s="135" t="s">
        <v>49</v>
      </c>
      <c r="F228" s="135" t="s">
        <v>2</v>
      </c>
      <c r="G228" s="169" t="s">
        <v>148</v>
      </c>
      <c r="H228" s="138"/>
      <c r="I228" s="138"/>
      <c r="J228" s="261">
        <v>1000000</v>
      </c>
      <c r="K228" s="383"/>
      <c r="L228" s="148"/>
      <c r="M228" s="148"/>
      <c r="N228" s="148"/>
      <c r="O228" s="149">
        <v>1</v>
      </c>
      <c r="P228" s="149" t="s">
        <v>150</v>
      </c>
      <c r="Q228" s="149" t="s">
        <v>150</v>
      </c>
      <c r="R228" s="149" t="s">
        <v>150</v>
      </c>
      <c r="S228" s="149" t="s">
        <v>150</v>
      </c>
      <c r="T228" s="149" t="s">
        <v>150</v>
      </c>
      <c r="U228" s="149" t="s">
        <v>150</v>
      </c>
      <c r="V228" s="149" t="s">
        <v>150</v>
      </c>
      <c r="W228" s="149" t="s">
        <v>150</v>
      </c>
      <c r="X228" s="149" t="s">
        <v>150</v>
      </c>
      <c r="Y228" s="148"/>
      <c r="Z228" s="148"/>
    </row>
    <row r="229" spans="2:26" ht="48.75" customHeight="1">
      <c r="B229" s="135">
        <v>221</v>
      </c>
      <c r="C229" s="237" t="s">
        <v>1096</v>
      </c>
      <c r="D229" s="163" t="s">
        <v>3119</v>
      </c>
      <c r="E229" s="135" t="s">
        <v>49</v>
      </c>
      <c r="F229" s="135" t="s">
        <v>2</v>
      </c>
      <c r="G229" s="169" t="s">
        <v>148</v>
      </c>
      <c r="H229" s="138"/>
      <c r="I229" s="138"/>
      <c r="J229" s="261">
        <v>1000000</v>
      </c>
      <c r="K229" s="383" t="s">
        <v>3117</v>
      </c>
      <c r="L229" s="148"/>
      <c r="M229" s="148"/>
      <c r="N229" s="148"/>
      <c r="O229" s="149">
        <v>1</v>
      </c>
      <c r="P229" s="149" t="s">
        <v>150</v>
      </c>
      <c r="Q229" s="149" t="s">
        <v>150</v>
      </c>
      <c r="R229" s="149" t="s">
        <v>150</v>
      </c>
      <c r="S229" s="149" t="s">
        <v>150</v>
      </c>
      <c r="T229" s="149" t="s">
        <v>150</v>
      </c>
      <c r="U229" s="149" t="s">
        <v>150</v>
      </c>
      <c r="V229" s="149" t="s">
        <v>150</v>
      </c>
      <c r="W229" s="149" t="s">
        <v>150</v>
      </c>
      <c r="X229" s="149" t="s">
        <v>150</v>
      </c>
      <c r="Y229" s="148"/>
      <c r="Z229" s="148"/>
    </row>
    <row r="230" spans="2:26" ht="48.75" customHeight="1">
      <c r="B230" s="135">
        <v>222</v>
      </c>
      <c r="C230" s="237" t="s">
        <v>1097</v>
      </c>
      <c r="D230" s="163" t="s">
        <v>3118</v>
      </c>
      <c r="E230" s="135" t="s">
        <v>49</v>
      </c>
      <c r="F230" s="135" t="s">
        <v>2</v>
      </c>
      <c r="G230" s="169" t="s">
        <v>148</v>
      </c>
      <c r="H230" s="138"/>
      <c r="I230" s="138"/>
      <c r="J230" s="261">
        <v>1000000</v>
      </c>
      <c r="K230" s="383" t="s">
        <v>3117</v>
      </c>
      <c r="L230" s="148"/>
      <c r="M230" s="148"/>
      <c r="N230" s="148"/>
      <c r="O230" s="149">
        <v>1</v>
      </c>
      <c r="P230" s="149" t="s">
        <v>150</v>
      </c>
      <c r="Q230" s="149" t="s">
        <v>150</v>
      </c>
      <c r="R230" s="149" t="s">
        <v>150</v>
      </c>
      <c r="S230" s="149" t="s">
        <v>150</v>
      </c>
      <c r="T230" s="149" t="s">
        <v>150</v>
      </c>
      <c r="U230" s="149" t="s">
        <v>150</v>
      </c>
      <c r="V230" s="149" t="s">
        <v>150</v>
      </c>
      <c r="W230" s="149" t="s">
        <v>150</v>
      </c>
      <c r="X230" s="149" t="s">
        <v>150</v>
      </c>
      <c r="Y230" s="148"/>
      <c r="Z230" s="148"/>
    </row>
    <row r="231" spans="2:26" ht="48.75" customHeight="1">
      <c r="B231" s="135">
        <v>223</v>
      </c>
      <c r="C231" s="237" t="s">
        <v>1098</v>
      </c>
      <c r="D231" s="163"/>
      <c r="E231" s="135" t="s">
        <v>49</v>
      </c>
      <c r="F231" s="135" t="s">
        <v>2</v>
      </c>
      <c r="G231" s="169" t="s">
        <v>148</v>
      </c>
      <c r="H231" s="138"/>
      <c r="I231" s="138"/>
      <c r="J231" s="261">
        <v>1000000</v>
      </c>
      <c r="K231" s="383"/>
      <c r="L231" s="148"/>
      <c r="M231" s="148"/>
      <c r="N231" s="148"/>
      <c r="O231" s="149">
        <v>1</v>
      </c>
      <c r="P231" s="149" t="s">
        <v>150</v>
      </c>
      <c r="Q231" s="149" t="s">
        <v>150</v>
      </c>
      <c r="R231" s="149" t="s">
        <v>150</v>
      </c>
      <c r="S231" s="149" t="s">
        <v>150</v>
      </c>
      <c r="T231" s="149" t="s">
        <v>150</v>
      </c>
      <c r="U231" s="149" t="s">
        <v>150</v>
      </c>
      <c r="V231" s="149" t="s">
        <v>150</v>
      </c>
      <c r="W231" s="149" t="s">
        <v>150</v>
      </c>
      <c r="X231" s="149" t="s">
        <v>150</v>
      </c>
      <c r="Y231" s="148"/>
      <c r="Z231" s="148"/>
    </row>
    <row r="232" spans="2:26" ht="48.75" customHeight="1">
      <c r="B232" s="135">
        <v>224</v>
      </c>
      <c r="C232" s="237" t="s">
        <v>1099</v>
      </c>
      <c r="D232" s="163"/>
      <c r="E232" s="135" t="s">
        <v>49</v>
      </c>
      <c r="F232" s="135" t="s">
        <v>2</v>
      </c>
      <c r="G232" s="169" t="s">
        <v>148</v>
      </c>
      <c r="H232" s="138"/>
      <c r="I232" s="138"/>
      <c r="J232" s="261">
        <v>1000000</v>
      </c>
      <c r="K232" s="383"/>
      <c r="L232" s="148"/>
      <c r="M232" s="148"/>
      <c r="N232" s="148"/>
      <c r="O232" s="149">
        <v>1</v>
      </c>
      <c r="P232" s="149" t="s">
        <v>150</v>
      </c>
      <c r="Q232" s="149" t="s">
        <v>150</v>
      </c>
      <c r="R232" s="149" t="s">
        <v>150</v>
      </c>
      <c r="S232" s="149" t="s">
        <v>150</v>
      </c>
      <c r="T232" s="149" t="s">
        <v>150</v>
      </c>
      <c r="U232" s="149" t="s">
        <v>150</v>
      </c>
      <c r="V232" s="149" t="s">
        <v>150</v>
      </c>
      <c r="W232" s="149" t="s">
        <v>150</v>
      </c>
      <c r="X232" s="149" t="s">
        <v>150</v>
      </c>
      <c r="Y232" s="148"/>
      <c r="Z232" s="148"/>
    </row>
    <row r="233" spans="2:26" ht="48.75" customHeight="1">
      <c r="B233" s="135">
        <v>225</v>
      </c>
      <c r="C233" s="237" t="s">
        <v>1100</v>
      </c>
      <c r="D233" s="163"/>
      <c r="E233" s="135" t="s">
        <v>49</v>
      </c>
      <c r="F233" s="135" t="s">
        <v>2</v>
      </c>
      <c r="G233" s="169" t="s">
        <v>148</v>
      </c>
      <c r="H233" s="138"/>
      <c r="I233" s="138"/>
      <c r="J233" s="261">
        <v>1000000</v>
      </c>
      <c r="K233" s="383"/>
      <c r="L233" s="148"/>
      <c r="M233" s="148"/>
      <c r="N233" s="148"/>
      <c r="O233" s="149">
        <v>1</v>
      </c>
      <c r="P233" s="149" t="s">
        <v>150</v>
      </c>
      <c r="Q233" s="149" t="s">
        <v>150</v>
      </c>
      <c r="R233" s="149" t="s">
        <v>150</v>
      </c>
      <c r="S233" s="149" t="s">
        <v>150</v>
      </c>
      <c r="T233" s="149" t="s">
        <v>150</v>
      </c>
      <c r="U233" s="149" t="s">
        <v>150</v>
      </c>
      <c r="V233" s="149" t="s">
        <v>150</v>
      </c>
      <c r="W233" s="149" t="s">
        <v>150</v>
      </c>
      <c r="X233" s="149" t="s">
        <v>150</v>
      </c>
      <c r="Y233" s="148"/>
      <c r="Z233" s="148"/>
    </row>
    <row r="234" spans="2:26" ht="48.75" customHeight="1">
      <c r="B234" s="135">
        <v>226</v>
      </c>
      <c r="C234" s="237" t="s">
        <v>3120</v>
      </c>
      <c r="D234" s="163" t="s">
        <v>3121</v>
      </c>
      <c r="E234" s="135" t="s">
        <v>49</v>
      </c>
      <c r="F234" s="135" t="s">
        <v>2</v>
      </c>
      <c r="G234" s="169" t="s">
        <v>148</v>
      </c>
      <c r="H234" s="138"/>
      <c r="I234" s="138"/>
      <c r="J234" s="261">
        <v>1000000</v>
      </c>
      <c r="K234" s="383" t="s">
        <v>3117</v>
      </c>
      <c r="L234" s="148"/>
      <c r="M234" s="148"/>
      <c r="N234" s="148"/>
      <c r="O234" s="149">
        <v>1</v>
      </c>
      <c r="P234" s="149" t="s">
        <v>150</v>
      </c>
      <c r="Q234" s="149" t="s">
        <v>150</v>
      </c>
      <c r="R234" s="149" t="s">
        <v>150</v>
      </c>
      <c r="S234" s="149" t="s">
        <v>150</v>
      </c>
      <c r="T234" s="149" t="s">
        <v>150</v>
      </c>
      <c r="U234" s="149" t="s">
        <v>150</v>
      </c>
      <c r="V234" s="149" t="s">
        <v>150</v>
      </c>
      <c r="W234" s="149" t="s">
        <v>150</v>
      </c>
      <c r="X234" s="149" t="s">
        <v>150</v>
      </c>
      <c r="Y234" s="148"/>
      <c r="Z234" s="148"/>
    </row>
    <row r="235" spans="2:26" ht="48.75" customHeight="1">
      <c r="B235" s="135">
        <v>227</v>
      </c>
      <c r="C235" s="237" t="s">
        <v>1101</v>
      </c>
      <c r="D235" s="163"/>
      <c r="E235" s="135" t="s">
        <v>49</v>
      </c>
      <c r="F235" s="135" t="s">
        <v>2</v>
      </c>
      <c r="G235" s="169" t="s">
        <v>148</v>
      </c>
      <c r="H235" s="138"/>
      <c r="I235" s="138"/>
      <c r="J235" s="261">
        <v>1000000</v>
      </c>
      <c r="K235" s="383"/>
      <c r="L235" s="148"/>
      <c r="M235" s="148"/>
      <c r="N235" s="148"/>
      <c r="O235" s="149">
        <v>1</v>
      </c>
      <c r="P235" s="149" t="s">
        <v>150</v>
      </c>
      <c r="Q235" s="149" t="s">
        <v>150</v>
      </c>
      <c r="R235" s="149" t="s">
        <v>150</v>
      </c>
      <c r="S235" s="149" t="s">
        <v>150</v>
      </c>
      <c r="T235" s="149" t="s">
        <v>150</v>
      </c>
      <c r="U235" s="149" t="s">
        <v>150</v>
      </c>
      <c r="V235" s="149" t="s">
        <v>150</v>
      </c>
      <c r="W235" s="149" t="s">
        <v>150</v>
      </c>
      <c r="X235" s="149" t="s">
        <v>150</v>
      </c>
      <c r="Y235" s="148"/>
      <c r="Z235" s="148"/>
    </row>
    <row r="236" spans="2:26" ht="48.75" customHeight="1">
      <c r="B236" s="135">
        <v>228</v>
      </c>
      <c r="C236" s="237" t="s">
        <v>1102</v>
      </c>
      <c r="D236" s="163" t="s">
        <v>3119</v>
      </c>
      <c r="E236" s="135" t="s">
        <v>47</v>
      </c>
      <c r="F236" s="135" t="s">
        <v>2</v>
      </c>
      <c r="G236" s="169" t="s">
        <v>148</v>
      </c>
      <c r="H236" s="138"/>
      <c r="I236" s="138"/>
      <c r="J236" s="261">
        <v>500000</v>
      </c>
      <c r="K236" s="383" t="s">
        <v>3117</v>
      </c>
      <c r="L236" s="148"/>
      <c r="M236" s="148"/>
      <c r="N236" s="148"/>
      <c r="O236" s="149">
        <v>1</v>
      </c>
      <c r="P236" s="149" t="s">
        <v>150</v>
      </c>
      <c r="Q236" s="149" t="s">
        <v>150</v>
      </c>
      <c r="R236" s="149" t="s">
        <v>150</v>
      </c>
      <c r="S236" s="149" t="s">
        <v>150</v>
      </c>
      <c r="T236" s="149" t="s">
        <v>150</v>
      </c>
      <c r="U236" s="149" t="s">
        <v>150</v>
      </c>
      <c r="V236" s="149" t="s">
        <v>150</v>
      </c>
      <c r="W236" s="149" t="s">
        <v>150</v>
      </c>
      <c r="X236" s="149" t="s">
        <v>150</v>
      </c>
      <c r="Y236" s="148"/>
      <c r="Z236" s="148"/>
    </row>
    <row r="237" spans="2:26" ht="48.75" customHeight="1">
      <c r="B237" s="135">
        <v>229</v>
      </c>
      <c r="C237" s="237" t="s">
        <v>1103</v>
      </c>
      <c r="D237" s="163" t="s">
        <v>228</v>
      </c>
      <c r="E237" s="135" t="s">
        <v>47</v>
      </c>
      <c r="F237" s="135" t="s">
        <v>2</v>
      </c>
      <c r="G237" s="169" t="s">
        <v>148</v>
      </c>
      <c r="H237" s="138"/>
      <c r="I237" s="138"/>
      <c r="J237" s="261">
        <v>500000</v>
      </c>
      <c r="K237" s="383" t="s">
        <v>3117</v>
      </c>
      <c r="L237" s="148"/>
      <c r="M237" s="148"/>
      <c r="N237" s="148"/>
      <c r="O237" s="149" t="s">
        <v>150</v>
      </c>
      <c r="P237" s="149">
        <v>1</v>
      </c>
      <c r="Q237" s="149" t="s">
        <v>150</v>
      </c>
      <c r="R237" s="149" t="s">
        <v>150</v>
      </c>
      <c r="S237" s="149" t="s">
        <v>150</v>
      </c>
      <c r="T237" s="149" t="s">
        <v>150</v>
      </c>
      <c r="U237" s="149" t="s">
        <v>150</v>
      </c>
      <c r="V237" s="149" t="s">
        <v>150</v>
      </c>
      <c r="W237" s="149" t="s">
        <v>150</v>
      </c>
      <c r="X237" s="149" t="s">
        <v>150</v>
      </c>
      <c r="Y237" s="148"/>
      <c r="Z237" s="148"/>
    </row>
    <row r="238" spans="2:26" ht="48.75" customHeight="1">
      <c r="B238" s="135">
        <v>230</v>
      </c>
      <c r="C238" s="237" t="s">
        <v>1104</v>
      </c>
      <c r="D238" s="163"/>
      <c r="E238" s="135" t="s">
        <v>47</v>
      </c>
      <c r="F238" s="135" t="s">
        <v>2</v>
      </c>
      <c r="G238" s="169" t="s">
        <v>148</v>
      </c>
      <c r="H238" s="138"/>
      <c r="I238" s="138"/>
      <c r="J238" s="261">
        <v>500000</v>
      </c>
      <c r="K238" s="383"/>
      <c r="L238" s="148"/>
      <c r="M238" s="148"/>
      <c r="N238" s="148"/>
      <c r="O238" s="149">
        <v>1</v>
      </c>
      <c r="P238" s="149" t="s">
        <v>150</v>
      </c>
      <c r="Q238" s="149" t="s">
        <v>150</v>
      </c>
      <c r="R238" s="149" t="s">
        <v>150</v>
      </c>
      <c r="S238" s="149" t="s">
        <v>150</v>
      </c>
      <c r="T238" s="149" t="s">
        <v>150</v>
      </c>
      <c r="U238" s="149" t="s">
        <v>150</v>
      </c>
      <c r="V238" s="149" t="s">
        <v>150</v>
      </c>
      <c r="W238" s="149" t="s">
        <v>150</v>
      </c>
      <c r="X238" s="149" t="s">
        <v>150</v>
      </c>
      <c r="Y238" s="148"/>
      <c r="Z238" s="148"/>
    </row>
    <row r="239" spans="2:26" ht="48.75" customHeight="1">
      <c r="B239" s="135">
        <v>231</v>
      </c>
      <c r="C239" s="237" t="s">
        <v>1105</v>
      </c>
      <c r="D239" s="163"/>
      <c r="E239" s="135" t="s">
        <v>47</v>
      </c>
      <c r="F239" s="135" t="s">
        <v>2</v>
      </c>
      <c r="G239" s="169" t="s">
        <v>148</v>
      </c>
      <c r="H239" s="138"/>
      <c r="I239" s="138"/>
      <c r="J239" s="261">
        <v>500000</v>
      </c>
      <c r="K239" s="383"/>
      <c r="L239" s="148"/>
      <c r="M239" s="148"/>
      <c r="N239" s="148"/>
      <c r="O239" s="149">
        <v>1</v>
      </c>
      <c r="P239" s="149" t="s">
        <v>150</v>
      </c>
      <c r="Q239" s="149" t="s">
        <v>150</v>
      </c>
      <c r="R239" s="149" t="s">
        <v>150</v>
      </c>
      <c r="S239" s="149" t="s">
        <v>150</v>
      </c>
      <c r="T239" s="149" t="s">
        <v>150</v>
      </c>
      <c r="U239" s="149" t="s">
        <v>150</v>
      </c>
      <c r="V239" s="149" t="s">
        <v>150</v>
      </c>
      <c r="W239" s="149" t="s">
        <v>150</v>
      </c>
      <c r="X239" s="149" t="s">
        <v>150</v>
      </c>
      <c r="Y239" s="148"/>
      <c r="Z239" s="148"/>
    </row>
    <row r="240" spans="2:26" ht="48.75" customHeight="1">
      <c r="B240" s="135">
        <v>232</v>
      </c>
      <c r="C240" s="237" t="s">
        <v>1106</v>
      </c>
      <c r="D240" s="163"/>
      <c r="E240" s="135" t="s">
        <v>47</v>
      </c>
      <c r="F240" s="135" t="s">
        <v>2</v>
      </c>
      <c r="G240" s="169" t="s">
        <v>148</v>
      </c>
      <c r="H240" s="138"/>
      <c r="I240" s="138"/>
      <c r="J240" s="261">
        <v>500000</v>
      </c>
      <c r="K240" s="383"/>
      <c r="L240" s="148"/>
      <c r="M240" s="148"/>
      <c r="N240" s="148"/>
      <c r="O240" s="149">
        <v>1</v>
      </c>
      <c r="P240" s="149" t="s">
        <v>150</v>
      </c>
      <c r="Q240" s="149" t="s">
        <v>150</v>
      </c>
      <c r="R240" s="149" t="s">
        <v>150</v>
      </c>
      <c r="S240" s="149" t="s">
        <v>150</v>
      </c>
      <c r="T240" s="149" t="s">
        <v>150</v>
      </c>
      <c r="U240" s="149" t="s">
        <v>150</v>
      </c>
      <c r="V240" s="149" t="s">
        <v>150</v>
      </c>
      <c r="W240" s="149" t="s">
        <v>150</v>
      </c>
      <c r="X240" s="149" t="s">
        <v>150</v>
      </c>
      <c r="Y240" s="148"/>
      <c r="Z240" s="148"/>
    </row>
    <row r="241" spans="2:26" ht="48.75" customHeight="1">
      <c r="B241" s="135">
        <v>233</v>
      </c>
      <c r="C241" s="237" t="s">
        <v>1107</v>
      </c>
      <c r="D241" s="163"/>
      <c r="E241" s="135" t="s">
        <v>47</v>
      </c>
      <c r="F241" s="135" t="s">
        <v>2</v>
      </c>
      <c r="G241" s="169" t="s">
        <v>148</v>
      </c>
      <c r="H241" s="138"/>
      <c r="I241" s="138"/>
      <c r="J241" s="261">
        <v>500000</v>
      </c>
      <c r="K241" s="383"/>
      <c r="L241" s="148"/>
      <c r="M241" s="148"/>
      <c r="N241" s="148"/>
      <c r="O241" s="149">
        <v>1</v>
      </c>
      <c r="P241" s="149" t="s">
        <v>150</v>
      </c>
      <c r="Q241" s="149" t="s">
        <v>150</v>
      </c>
      <c r="R241" s="149" t="s">
        <v>150</v>
      </c>
      <c r="S241" s="149" t="s">
        <v>150</v>
      </c>
      <c r="T241" s="149" t="s">
        <v>150</v>
      </c>
      <c r="U241" s="149" t="s">
        <v>150</v>
      </c>
      <c r="V241" s="149" t="s">
        <v>150</v>
      </c>
      <c r="W241" s="149" t="s">
        <v>150</v>
      </c>
      <c r="X241" s="149" t="s">
        <v>150</v>
      </c>
      <c r="Y241" s="148"/>
      <c r="Z241" s="148"/>
    </row>
    <row r="242" spans="2:26" ht="48.75" customHeight="1">
      <c r="B242" s="135">
        <v>234</v>
      </c>
      <c r="C242" s="237" t="s">
        <v>1108</v>
      </c>
      <c r="D242" s="163"/>
      <c r="E242" s="135" t="s">
        <v>47</v>
      </c>
      <c r="F242" s="135" t="s">
        <v>2</v>
      </c>
      <c r="G242" s="169" t="s">
        <v>148</v>
      </c>
      <c r="H242" s="138"/>
      <c r="I242" s="138"/>
      <c r="J242" s="261">
        <v>500000</v>
      </c>
      <c r="K242" s="383"/>
      <c r="L242" s="148"/>
      <c r="M242" s="148"/>
      <c r="N242" s="148"/>
      <c r="O242" s="149">
        <v>1</v>
      </c>
      <c r="P242" s="149" t="s">
        <v>150</v>
      </c>
      <c r="Q242" s="149" t="s">
        <v>150</v>
      </c>
      <c r="R242" s="149" t="s">
        <v>150</v>
      </c>
      <c r="S242" s="149" t="s">
        <v>150</v>
      </c>
      <c r="T242" s="149" t="s">
        <v>150</v>
      </c>
      <c r="U242" s="149" t="s">
        <v>150</v>
      </c>
      <c r="V242" s="149" t="s">
        <v>150</v>
      </c>
      <c r="W242" s="149" t="s">
        <v>150</v>
      </c>
      <c r="X242" s="149" t="s">
        <v>150</v>
      </c>
      <c r="Y242" s="148"/>
      <c r="Z242" s="148"/>
    </row>
    <row r="243" spans="2:26" ht="48.75" customHeight="1">
      <c r="B243" s="135">
        <v>235</v>
      </c>
      <c r="C243" s="235" t="s">
        <v>3211</v>
      </c>
      <c r="D243" s="163"/>
      <c r="E243" s="135" t="s">
        <v>47</v>
      </c>
      <c r="F243" s="135" t="s">
        <v>2</v>
      </c>
      <c r="G243" s="169" t="s">
        <v>148</v>
      </c>
      <c r="H243" s="138"/>
      <c r="I243" s="138"/>
      <c r="J243" s="261">
        <v>500000</v>
      </c>
      <c r="K243" s="383"/>
      <c r="L243" s="148"/>
      <c r="M243" s="148"/>
      <c r="N243" s="148"/>
      <c r="O243" s="149">
        <v>1</v>
      </c>
      <c r="P243" s="149" t="s">
        <v>150</v>
      </c>
      <c r="Q243" s="149" t="s">
        <v>150</v>
      </c>
      <c r="R243" s="149" t="s">
        <v>150</v>
      </c>
      <c r="S243" s="149" t="s">
        <v>150</v>
      </c>
      <c r="T243" s="149" t="s">
        <v>150</v>
      </c>
      <c r="U243" s="149" t="s">
        <v>150</v>
      </c>
      <c r="V243" s="149" t="s">
        <v>150</v>
      </c>
      <c r="W243" s="149" t="s">
        <v>150</v>
      </c>
      <c r="X243" s="149" t="s">
        <v>150</v>
      </c>
      <c r="Y243" s="148"/>
      <c r="Z243" s="148"/>
    </row>
    <row r="244" spans="2:26" ht="48.75" customHeight="1">
      <c r="B244" s="135">
        <v>236</v>
      </c>
      <c r="C244" s="235" t="s">
        <v>3212</v>
      </c>
      <c r="D244" s="163"/>
      <c r="E244" s="135" t="s">
        <v>47</v>
      </c>
      <c r="F244" s="135" t="s">
        <v>2</v>
      </c>
      <c r="G244" s="169" t="s">
        <v>148</v>
      </c>
      <c r="H244" s="138"/>
      <c r="I244" s="138"/>
      <c r="J244" s="261">
        <v>500000</v>
      </c>
      <c r="K244" s="383"/>
      <c r="L244" s="148"/>
      <c r="M244" s="148"/>
      <c r="N244" s="148"/>
      <c r="O244" s="149">
        <v>1</v>
      </c>
      <c r="P244" s="149" t="s">
        <v>150</v>
      </c>
      <c r="Q244" s="149" t="s">
        <v>150</v>
      </c>
      <c r="R244" s="149" t="s">
        <v>150</v>
      </c>
      <c r="S244" s="149" t="s">
        <v>150</v>
      </c>
      <c r="T244" s="149" t="s">
        <v>150</v>
      </c>
      <c r="U244" s="149" t="s">
        <v>150</v>
      </c>
      <c r="V244" s="149" t="s">
        <v>150</v>
      </c>
      <c r="W244" s="149" t="s">
        <v>150</v>
      </c>
      <c r="X244" s="149" t="s">
        <v>150</v>
      </c>
      <c r="Y244" s="148"/>
      <c r="Z244" s="148"/>
    </row>
    <row r="245" spans="2:26" ht="48.75" customHeight="1">
      <c r="B245" s="135">
        <v>237</v>
      </c>
      <c r="C245" s="235" t="s">
        <v>3213</v>
      </c>
      <c r="D245" s="163"/>
      <c r="E245" s="135" t="s">
        <v>47</v>
      </c>
      <c r="F245" s="135" t="s">
        <v>2</v>
      </c>
      <c r="G245" s="169" t="s">
        <v>148</v>
      </c>
      <c r="H245" s="138"/>
      <c r="I245" s="138"/>
      <c r="J245" s="261">
        <v>500000</v>
      </c>
      <c r="K245" s="383"/>
      <c r="L245" s="148"/>
      <c r="M245" s="148"/>
      <c r="N245" s="148"/>
      <c r="O245" s="149">
        <v>1</v>
      </c>
      <c r="P245" s="149" t="s">
        <v>150</v>
      </c>
      <c r="Q245" s="149" t="s">
        <v>150</v>
      </c>
      <c r="R245" s="149" t="s">
        <v>150</v>
      </c>
      <c r="S245" s="149" t="s">
        <v>150</v>
      </c>
      <c r="T245" s="149" t="s">
        <v>150</v>
      </c>
      <c r="U245" s="149" t="s">
        <v>150</v>
      </c>
      <c r="V245" s="149" t="s">
        <v>150</v>
      </c>
      <c r="W245" s="149" t="s">
        <v>150</v>
      </c>
      <c r="X245" s="149" t="s">
        <v>150</v>
      </c>
      <c r="Y245" s="148"/>
      <c r="Z245" s="148"/>
    </row>
    <row r="246" spans="2:26" ht="48.75" customHeight="1">
      <c r="B246" s="135">
        <v>238</v>
      </c>
      <c r="C246" s="235" t="s">
        <v>3214</v>
      </c>
      <c r="D246" s="163"/>
      <c r="E246" s="135" t="s">
        <v>47</v>
      </c>
      <c r="F246" s="135" t="s">
        <v>2</v>
      </c>
      <c r="G246" s="169" t="s">
        <v>148</v>
      </c>
      <c r="H246" s="138"/>
      <c r="I246" s="138"/>
      <c r="J246" s="261">
        <v>500000</v>
      </c>
      <c r="K246" s="383"/>
      <c r="L246" s="148"/>
      <c r="M246" s="148"/>
      <c r="N246" s="148"/>
      <c r="O246" s="149">
        <v>1</v>
      </c>
      <c r="P246" s="149" t="s">
        <v>150</v>
      </c>
      <c r="Q246" s="149" t="s">
        <v>150</v>
      </c>
      <c r="R246" s="149" t="s">
        <v>150</v>
      </c>
      <c r="S246" s="149" t="s">
        <v>150</v>
      </c>
      <c r="T246" s="149" t="s">
        <v>150</v>
      </c>
      <c r="U246" s="149" t="s">
        <v>150</v>
      </c>
      <c r="V246" s="149" t="s">
        <v>150</v>
      </c>
      <c r="W246" s="149" t="s">
        <v>150</v>
      </c>
      <c r="X246" s="149" t="s">
        <v>150</v>
      </c>
      <c r="Y246" s="148"/>
      <c r="Z246" s="148"/>
    </row>
    <row r="247" spans="2:26" ht="48.75" customHeight="1">
      <c r="B247" s="135">
        <v>239</v>
      </c>
      <c r="C247" s="235" t="s">
        <v>3215</v>
      </c>
      <c r="D247" s="163"/>
      <c r="E247" s="135" t="s">
        <v>47</v>
      </c>
      <c r="F247" s="135" t="s">
        <v>2</v>
      </c>
      <c r="G247" s="169" t="s">
        <v>148</v>
      </c>
      <c r="H247" s="138"/>
      <c r="I247" s="138"/>
      <c r="J247" s="261">
        <v>500000</v>
      </c>
      <c r="K247" s="383"/>
      <c r="L247" s="148"/>
      <c r="M247" s="148"/>
      <c r="N247" s="148"/>
      <c r="O247" s="149">
        <v>1</v>
      </c>
      <c r="P247" s="149" t="s">
        <v>150</v>
      </c>
      <c r="Q247" s="149" t="s">
        <v>150</v>
      </c>
      <c r="R247" s="149" t="s">
        <v>150</v>
      </c>
      <c r="S247" s="149" t="s">
        <v>150</v>
      </c>
      <c r="T247" s="149" t="s">
        <v>150</v>
      </c>
      <c r="U247" s="149" t="s">
        <v>150</v>
      </c>
      <c r="V247" s="149" t="s">
        <v>150</v>
      </c>
      <c r="W247" s="149" t="s">
        <v>150</v>
      </c>
      <c r="X247" s="149" t="s">
        <v>150</v>
      </c>
      <c r="Y247" s="148"/>
      <c r="Z247" s="148"/>
    </row>
    <row r="248" spans="2:26" ht="48.75" customHeight="1">
      <c r="B248" s="135">
        <v>240</v>
      </c>
      <c r="C248" s="398" t="s">
        <v>3216</v>
      </c>
      <c r="D248" s="163"/>
      <c r="E248" s="135" t="s">
        <v>47</v>
      </c>
      <c r="F248" s="135" t="s">
        <v>2</v>
      </c>
      <c r="G248" s="169" t="s">
        <v>148</v>
      </c>
      <c r="H248" s="138"/>
      <c r="I248" s="138"/>
      <c r="J248" s="261">
        <v>500000</v>
      </c>
      <c r="K248" s="383"/>
      <c r="L248" s="148"/>
      <c r="M248" s="148"/>
      <c r="N248" s="148"/>
      <c r="O248" s="149">
        <v>1</v>
      </c>
      <c r="P248" s="149" t="s">
        <v>150</v>
      </c>
      <c r="Q248" s="149" t="s">
        <v>150</v>
      </c>
      <c r="R248" s="149" t="s">
        <v>150</v>
      </c>
      <c r="S248" s="149" t="s">
        <v>150</v>
      </c>
      <c r="T248" s="149" t="s">
        <v>150</v>
      </c>
      <c r="U248" s="149" t="s">
        <v>150</v>
      </c>
      <c r="V248" s="149" t="s">
        <v>150</v>
      </c>
      <c r="W248" s="149" t="s">
        <v>150</v>
      </c>
      <c r="X248" s="149" t="s">
        <v>150</v>
      </c>
      <c r="Y248" s="148"/>
      <c r="Z248" s="148"/>
    </row>
    <row r="249" spans="2:26" ht="48.75" customHeight="1">
      <c r="B249" s="135">
        <v>241</v>
      </c>
      <c r="C249" s="235" t="s">
        <v>3217</v>
      </c>
      <c r="D249" s="163"/>
      <c r="E249" s="135" t="s">
        <v>47</v>
      </c>
      <c r="F249" s="135" t="s">
        <v>2</v>
      </c>
      <c r="G249" s="169" t="s">
        <v>148</v>
      </c>
      <c r="H249" s="138"/>
      <c r="I249" s="138"/>
      <c r="J249" s="261">
        <v>500000</v>
      </c>
      <c r="K249" s="383"/>
      <c r="L249" s="148"/>
      <c r="M249" s="148"/>
      <c r="N249" s="148"/>
      <c r="O249" s="149">
        <v>1</v>
      </c>
      <c r="P249" s="149" t="s">
        <v>150</v>
      </c>
      <c r="Q249" s="149" t="s">
        <v>150</v>
      </c>
      <c r="R249" s="149" t="s">
        <v>150</v>
      </c>
      <c r="S249" s="149" t="s">
        <v>150</v>
      </c>
      <c r="T249" s="149" t="s">
        <v>150</v>
      </c>
      <c r="U249" s="149" t="s">
        <v>150</v>
      </c>
      <c r="V249" s="149" t="s">
        <v>150</v>
      </c>
      <c r="W249" s="149" t="s">
        <v>150</v>
      </c>
      <c r="X249" s="149" t="s">
        <v>150</v>
      </c>
      <c r="Y249" s="148"/>
      <c r="Z249" s="148"/>
    </row>
    <row r="250" spans="2:26" ht="48.75" customHeight="1">
      <c r="B250" s="135">
        <v>242</v>
      </c>
      <c r="C250" s="235" t="s">
        <v>3218</v>
      </c>
      <c r="D250" s="163"/>
      <c r="E250" s="135" t="s">
        <v>47</v>
      </c>
      <c r="F250" s="135" t="s">
        <v>2</v>
      </c>
      <c r="G250" s="169" t="s">
        <v>148</v>
      </c>
      <c r="H250" s="138"/>
      <c r="I250" s="138"/>
      <c r="J250" s="261">
        <v>500000</v>
      </c>
      <c r="K250" s="383"/>
      <c r="L250" s="148"/>
      <c r="M250" s="148"/>
      <c r="N250" s="148"/>
      <c r="O250" s="149">
        <v>1</v>
      </c>
      <c r="P250" s="149" t="s">
        <v>150</v>
      </c>
      <c r="Q250" s="149" t="s">
        <v>150</v>
      </c>
      <c r="R250" s="149" t="s">
        <v>150</v>
      </c>
      <c r="S250" s="149" t="s">
        <v>150</v>
      </c>
      <c r="T250" s="149" t="s">
        <v>150</v>
      </c>
      <c r="U250" s="149" t="s">
        <v>150</v>
      </c>
      <c r="V250" s="149" t="s">
        <v>150</v>
      </c>
      <c r="W250" s="149" t="s">
        <v>150</v>
      </c>
      <c r="X250" s="149" t="s">
        <v>150</v>
      </c>
      <c r="Y250" s="148"/>
      <c r="Z250" s="148"/>
    </row>
    <row r="251" spans="2:26" ht="48.75" customHeight="1">
      <c r="B251" s="135">
        <v>243</v>
      </c>
      <c r="C251" s="235" t="s">
        <v>3219</v>
      </c>
      <c r="D251" s="163"/>
      <c r="E251" s="135" t="s">
        <v>49</v>
      </c>
      <c r="F251" s="135" t="s">
        <v>2</v>
      </c>
      <c r="G251" s="169" t="s">
        <v>148</v>
      </c>
      <c r="H251" s="138"/>
      <c r="I251" s="138"/>
      <c r="J251" s="261">
        <v>500000</v>
      </c>
      <c r="K251" s="383"/>
      <c r="L251" s="148"/>
      <c r="M251" s="148"/>
      <c r="N251" s="148"/>
      <c r="O251" s="149">
        <v>1</v>
      </c>
      <c r="P251" s="149" t="s">
        <v>150</v>
      </c>
      <c r="Q251" s="149" t="s">
        <v>150</v>
      </c>
      <c r="R251" s="149" t="s">
        <v>150</v>
      </c>
      <c r="S251" s="149" t="s">
        <v>150</v>
      </c>
      <c r="T251" s="149" t="s">
        <v>150</v>
      </c>
      <c r="U251" s="149" t="s">
        <v>150</v>
      </c>
      <c r="V251" s="149" t="s">
        <v>150</v>
      </c>
      <c r="W251" s="149" t="s">
        <v>150</v>
      </c>
      <c r="X251" s="149" t="s">
        <v>150</v>
      </c>
      <c r="Y251" s="148"/>
      <c r="Z251" s="148"/>
    </row>
    <row r="252" spans="2:26" ht="48.75" customHeight="1">
      <c r="B252" s="135">
        <v>244</v>
      </c>
      <c r="C252" s="235" t="s">
        <v>3220</v>
      </c>
      <c r="D252" s="163"/>
      <c r="E252" s="135" t="s">
        <v>49</v>
      </c>
      <c r="F252" s="135" t="s">
        <v>2</v>
      </c>
      <c r="G252" s="169" t="s">
        <v>148</v>
      </c>
      <c r="H252" s="138"/>
      <c r="I252" s="138"/>
      <c r="J252" s="261">
        <v>500000</v>
      </c>
      <c r="K252" s="383"/>
      <c r="L252" s="148"/>
      <c r="M252" s="148"/>
      <c r="N252" s="148"/>
      <c r="O252" s="149">
        <v>1</v>
      </c>
      <c r="P252" s="149" t="s">
        <v>150</v>
      </c>
      <c r="Q252" s="149" t="s">
        <v>150</v>
      </c>
      <c r="R252" s="149" t="s">
        <v>150</v>
      </c>
      <c r="S252" s="149" t="s">
        <v>150</v>
      </c>
      <c r="T252" s="149" t="s">
        <v>150</v>
      </c>
      <c r="U252" s="149" t="s">
        <v>150</v>
      </c>
      <c r="V252" s="149" t="s">
        <v>150</v>
      </c>
      <c r="W252" s="149" t="s">
        <v>150</v>
      </c>
      <c r="X252" s="149" t="s">
        <v>150</v>
      </c>
      <c r="Y252" s="148"/>
      <c r="Z252" s="148"/>
    </row>
    <row r="253" spans="2:26" ht="48.75" customHeight="1">
      <c r="B253" s="135">
        <v>245</v>
      </c>
      <c r="C253" s="235" t="s">
        <v>3221</v>
      </c>
      <c r="D253" s="163"/>
      <c r="E253" s="135" t="s">
        <v>49</v>
      </c>
      <c r="F253" s="135" t="s">
        <v>2</v>
      </c>
      <c r="G253" s="169" t="s">
        <v>148</v>
      </c>
      <c r="H253" s="138"/>
      <c r="I253" s="138"/>
      <c r="J253" s="261">
        <v>500000</v>
      </c>
      <c r="K253" s="383"/>
      <c r="L253" s="148"/>
      <c r="M253" s="148"/>
      <c r="N253" s="148"/>
      <c r="O253" s="149">
        <v>1</v>
      </c>
      <c r="P253" s="149" t="s">
        <v>150</v>
      </c>
      <c r="Q253" s="149" t="s">
        <v>150</v>
      </c>
      <c r="R253" s="149" t="s">
        <v>150</v>
      </c>
      <c r="S253" s="149" t="s">
        <v>150</v>
      </c>
      <c r="T253" s="149" t="s">
        <v>150</v>
      </c>
      <c r="U253" s="149" t="s">
        <v>150</v>
      </c>
      <c r="V253" s="149" t="s">
        <v>150</v>
      </c>
      <c r="W253" s="149" t="s">
        <v>150</v>
      </c>
      <c r="X253" s="149" t="s">
        <v>150</v>
      </c>
      <c r="Y253" s="148"/>
      <c r="Z253" s="148"/>
    </row>
    <row r="254" spans="2:26" ht="48.75" customHeight="1">
      <c r="B254" s="135">
        <v>246</v>
      </c>
      <c r="C254" s="235" t="s">
        <v>3222</v>
      </c>
      <c r="D254" s="163"/>
      <c r="E254" s="135" t="s">
        <v>49</v>
      </c>
      <c r="F254" s="135" t="s">
        <v>2</v>
      </c>
      <c r="G254" s="169" t="s">
        <v>148</v>
      </c>
      <c r="H254" s="138"/>
      <c r="I254" s="138"/>
      <c r="J254" s="261">
        <v>500000</v>
      </c>
      <c r="K254" s="383"/>
      <c r="L254" s="148"/>
      <c r="M254" s="148"/>
      <c r="N254" s="148"/>
      <c r="O254" s="149">
        <v>1</v>
      </c>
      <c r="P254" s="149" t="s">
        <v>150</v>
      </c>
      <c r="Q254" s="149" t="s">
        <v>150</v>
      </c>
      <c r="R254" s="149" t="s">
        <v>150</v>
      </c>
      <c r="S254" s="149" t="s">
        <v>150</v>
      </c>
      <c r="T254" s="149" t="s">
        <v>150</v>
      </c>
      <c r="U254" s="149" t="s">
        <v>150</v>
      </c>
      <c r="V254" s="149" t="s">
        <v>150</v>
      </c>
      <c r="W254" s="149" t="s">
        <v>150</v>
      </c>
      <c r="X254" s="149" t="s">
        <v>150</v>
      </c>
      <c r="Y254" s="148"/>
      <c r="Z254" s="148"/>
    </row>
    <row r="255" spans="2:26" ht="48.75" customHeight="1">
      <c r="B255" s="135">
        <v>247</v>
      </c>
      <c r="C255" s="235" t="s">
        <v>3223</v>
      </c>
      <c r="D255" s="163"/>
      <c r="E255" s="135" t="s">
        <v>49</v>
      </c>
      <c r="F255" s="135" t="s">
        <v>2</v>
      </c>
      <c r="G255" s="169" t="s">
        <v>148</v>
      </c>
      <c r="H255" s="138"/>
      <c r="I255" s="138"/>
      <c r="J255" s="261">
        <v>1000000</v>
      </c>
      <c r="K255" s="383"/>
      <c r="L255" s="148"/>
      <c r="M255" s="148"/>
      <c r="N255" s="148"/>
      <c r="O255" s="149">
        <v>1</v>
      </c>
      <c r="P255" s="149" t="s">
        <v>150</v>
      </c>
      <c r="Q255" s="149" t="s">
        <v>150</v>
      </c>
      <c r="R255" s="149" t="s">
        <v>150</v>
      </c>
      <c r="S255" s="149" t="s">
        <v>150</v>
      </c>
      <c r="T255" s="149" t="s">
        <v>150</v>
      </c>
      <c r="U255" s="149" t="s">
        <v>150</v>
      </c>
      <c r="V255" s="149" t="s">
        <v>150</v>
      </c>
      <c r="W255" s="149" t="s">
        <v>150</v>
      </c>
      <c r="X255" s="149" t="s">
        <v>150</v>
      </c>
      <c r="Y255" s="148"/>
      <c r="Z255" s="148"/>
    </row>
    <row r="256" spans="2:26" ht="48.75" customHeight="1">
      <c r="B256" s="135">
        <v>248</v>
      </c>
      <c r="C256" s="235" t="s">
        <v>3224</v>
      </c>
      <c r="D256" s="163"/>
      <c r="E256" s="135" t="s">
        <v>49</v>
      </c>
      <c r="F256" s="135" t="s">
        <v>2</v>
      </c>
      <c r="G256" s="169" t="s">
        <v>148</v>
      </c>
      <c r="H256" s="138"/>
      <c r="I256" s="138"/>
      <c r="J256" s="261">
        <v>500000</v>
      </c>
      <c r="K256" s="383"/>
      <c r="L256" s="148"/>
      <c r="M256" s="148"/>
      <c r="N256" s="148"/>
      <c r="O256" s="149">
        <v>1</v>
      </c>
      <c r="P256" s="149" t="s">
        <v>150</v>
      </c>
      <c r="Q256" s="149" t="s">
        <v>150</v>
      </c>
      <c r="R256" s="149" t="s">
        <v>150</v>
      </c>
      <c r="S256" s="149" t="s">
        <v>150</v>
      </c>
      <c r="T256" s="149" t="s">
        <v>150</v>
      </c>
      <c r="U256" s="149" t="s">
        <v>150</v>
      </c>
      <c r="V256" s="149" t="s">
        <v>150</v>
      </c>
      <c r="W256" s="149" t="s">
        <v>150</v>
      </c>
      <c r="X256" s="149" t="s">
        <v>150</v>
      </c>
      <c r="Y256" s="148"/>
      <c r="Z256" s="148"/>
    </row>
    <row r="257" spans="2:26" ht="48.75" customHeight="1">
      <c r="B257" s="135">
        <v>249</v>
      </c>
      <c r="C257" s="235" t="s">
        <v>3225</v>
      </c>
      <c r="D257" s="163"/>
      <c r="E257" s="135" t="s">
        <v>49</v>
      </c>
      <c r="F257" s="135" t="s">
        <v>2</v>
      </c>
      <c r="G257" s="169" t="s">
        <v>148</v>
      </c>
      <c r="H257" s="138"/>
      <c r="I257" s="138"/>
      <c r="J257" s="261">
        <v>500000</v>
      </c>
      <c r="K257" s="383"/>
      <c r="L257" s="148"/>
      <c r="M257" s="148"/>
      <c r="N257" s="148"/>
      <c r="O257" s="149">
        <v>1</v>
      </c>
      <c r="P257" s="149" t="s">
        <v>150</v>
      </c>
      <c r="Q257" s="149" t="s">
        <v>150</v>
      </c>
      <c r="R257" s="149" t="s">
        <v>150</v>
      </c>
      <c r="S257" s="149" t="s">
        <v>150</v>
      </c>
      <c r="T257" s="149" t="s">
        <v>150</v>
      </c>
      <c r="U257" s="149" t="s">
        <v>150</v>
      </c>
      <c r="V257" s="149" t="s">
        <v>150</v>
      </c>
      <c r="W257" s="149" t="s">
        <v>150</v>
      </c>
      <c r="X257" s="149" t="s">
        <v>150</v>
      </c>
      <c r="Y257" s="148"/>
      <c r="Z257" s="148"/>
    </row>
    <row r="258" spans="2:26" ht="48.75" customHeight="1">
      <c r="B258" s="135">
        <v>250</v>
      </c>
      <c r="C258" s="235" t="s">
        <v>3226</v>
      </c>
      <c r="D258" s="163"/>
      <c r="E258" s="135" t="s">
        <v>45</v>
      </c>
      <c r="F258" s="135" t="s">
        <v>2</v>
      </c>
      <c r="G258" s="169" t="s">
        <v>148</v>
      </c>
      <c r="H258" s="138"/>
      <c r="I258" s="138"/>
      <c r="J258" s="261">
        <v>1000000</v>
      </c>
      <c r="K258" s="383"/>
      <c r="L258" s="148"/>
      <c r="M258" s="148"/>
      <c r="N258" s="148"/>
      <c r="O258" s="149">
        <v>1</v>
      </c>
      <c r="P258" s="149" t="s">
        <v>150</v>
      </c>
      <c r="Q258" s="149" t="s">
        <v>150</v>
      </c>
      <c r="R258" s="149" t="s">
        <v>150</v>
      </c>
      <c r="S258" s="149" t="s">
        <v>150</v>
      </c>
      <c r="T258" s="149" t="s">
        <v>150</v>
      </c>
      <c r="U258" s="149" t="s">
        <v>150</v>
      </c>
      <c r="V258" s="149" t="s">
        <v>150</v>
      </c>
      <c r="W258" s="149" t="s">
        <v>150</v>
      </c>
      <c r="X258" s="149" t="s">
        <v>150</v>
      </c>
      <c r="Y258" s="148"/>
      <c r="Z258" s="148"/>
    </row>
    <row r="259" spans="2:26" ht="48.75" customHeight="1">
      <c r="B259" s="135">
        <v>251</v>
      </c>
      <c r="C259" s="235" t="s">
        <v>3227</v>
      </c>
      <c r="D259" s="163"/>
      <c r="E259" s="135" t="s">
        <v>45</v>
      </c>
      <c r="F259" s="135" t="s">
        <v>2</v>
      </c>
      <c r="G259" s="169" t="s">
        <v>148</v>
      </c>
      <c r="H259" s="138"/>
      <c r="I259" s="138"/>
      <c r="J259" s="261">
        <v>1000000</v>
      </c>
      <c r="K259" s="383"/>
      <c r="L259" s="148"/>
      <c r="M259" s="148"/>
      <c r="N259" s="148"/>
      <c r="O259" s="149">
        <v>1</v>
      </c>
      <c r="P259" s="149" t="s">
        <v>150</v>
      </c>
      <c r="Q259" s="149" t="s">
        <v>150</v>
      </c>
      <c r="R259" s="149" t="s">
        <v>150</v>
      </c>
      <c r="S259" s="149" t="s">
        <v>150</v>
      </c>
      <c r="T259" s="149" t="s">
        <v>150</v>
      </c>
      <c r="U259" s="149" t="s">
        <v>150</v>
      </c>
      <c r="V259" s="149" t="s">
        <v>150</v>
      </c>
      <c r="W259" s="149" t="s">
        <v>150</v>
      </c>
      <c r="X259" s="149" t="s">
        <v>150</v>
      </c>
      <c r="Y259" s="148"/>
      <c r="Z259" s="148"/>
    </row>
    <row r="260" spans="2:26" ht="48.75" customHeight="1">
      <c r="B260" s="135">
        <v>252</v>
      </c>
      <c r="C260" s="235" t="s">
        <v>3228</v>
      </c>
      <c r="D260" s="163"/>
      <c r="E260" s="135" t="s">
        <v>45</v>
      </c>
      <c r="F260" s="135" t="s">
        <v>2</v>
      </c>
      <c r="G260" s="169" t="s">
        <v>148</v>
      </c>
      <c r="H260" s="138"/>
      <c r="I260" s="138"/>
      <c r="J260" s="261">
        <v>1000000</v>
      </c>
      <c r="K260" s="383"/>
      <c r="L260" s="148"/>
      <c r="M260" s="148"/>
      <c r="N260" s="148"/>
      <c r="O260" s="149">
        <v>1</v>
      </c>
      <c r="P260" s="149" t="s">
        <v>150</v>
      </c>
      <c r="Q260" s="149" t="s">
        <v>150</v>
      </c>
      <c r="R260" s="149" t="s">
        <v>150</v>
      </c>
      <c r="S260" s="149" t="s">
        <v>150</v>
      </c>
      <c r="T260" s="149" t="s">
        <v>150</v>
      </c>
      <c r="U260" s="149" t="s">
        <v>150</v>
      </c>
      <c r="V260" s="149" t="s">
        <v>150</v>
      </c>
      <c r="W260" s="149" t="s">
        <v>150</v>
      </c>
      <c r="X260" s="149" t="s">
        <v>150</v>
      </c>
      <c r="Y260" s="148"/>
      <c r="Z260" s="148"/>
    </row>
    <row r="261" spans="2:26" ht="48.75" customHeight="1">
      <c r="B261" s="135">
        <v>253</v>
      </c>
      <c r="C261" s="235" t="s">
        <v>3229</v>
      </c>
      <c r="D261" s="163"/>
      <c r="E261" s="135" t="s">
        <v>45</v>
      </c>
      <c r="F261" s="135" t="s">
        <v>2</v>
      </c>
      <c r="G261" s="169" t="s">
        <v>148</v>
      </c>
      <c r="H261" s="138"/>
      <c r="I261" s="138"/>
      <c r="J261" s="261">
        <v>500000</v>
      </c>
      <c r="K261" s="383"/>
      <c r="L261" s="148"/>
      <c r="M261" s="148"/>
      <c r="N261" s="148"/>
      <c r="O261" s="149">
        <v>1</v>
      </c>
      <c r="P261" s="149" t="s">
        <v>150</v>
      </c>
      <c r="Q261" s="149" t="s">
        <v>150</v>
      </c>
      <c r="R261" s="149" t="s">
        <v>150</v>
      </c>
      <c r="S261" s="149" t="s">
        <v>150</v>
      </c>
      <c r="T261" s="149" t="s">
        <v>150</v>
      </c>
      <c r="U261" s="149" t="s">
        <v>150</v>
      </c>
      <c r="V261" s="149" t="s">
        <v>150</v>
      </c>
      <c r="W261" s="149" t="s">
        <v>150</v>
      </c>
      <c r="X261" s="149" t="s">
        <v>150</v>
      </c>
      <c r="Y261" s="148"/>
      <c r="Z261" s="148"/>
    </row>
    <row r="262" spans="2:26" ht="48.75" customHeight="1">
      <c r="B262" s="135">
        <v>254</v>
      </c>
      <c r="C262" s="235" t="s">
        <v>3230</v>
      </c>
      <c r="D262" s="163"/>
      <c r="E262" s="135" t="s">
        <v>45</v>
      </c>
      <c r="F262" s="135" t="s">
        <v>2</v>
      </c>
      <c r="G262" s="169" t="s">
        <v>148</v>
      </c>
      <c r="H262" s="138"/>
      <c r="I262" s="138"/>
      <c r="J262" s="261">
        <v>1000000</v>
      </c>
      <c r="K262" s="383"/>
      <c r="L262" s="148"/>
      <c r="M262" s="148"/>
      <c r="N262" s="148"/>
      <c r="O262" s="149">
        <v>1</v>
      </c>
      <c r="P262" s="149" t="s">
        <v>150</v>
      </c>
      <c r="Q262" s="149" t="s">
        <v>150</v>
      </c>
      <c r="R262" s="149" t="s">
        <v>150</v>
      </c>
      <c r="S262" s="149" t="s">
        <v>150</v>
      </c>
      <c r="T262" s="149" t="s">
        <v>150</v>
      </c>
      <c r="U262" s="149" t="s">
        <v>150</v>
      </c>
      <c r="V262" s="149" t="s">
        <v>150</v>
      </c>
      <c r="W262" s="149" t="s">
        <v>150</v>
      </c>
      <c r="X262" s="149" t="s">
        <v>150</v>
      </c>
      <c r="Y262" s="148"/>
      <c r="Z262" s="148"/>
    </row>
    <row r="263" spans="2:26" ht="48.75" customHeight="1">
      <c r="B263" s="135">
        <v>255</v>
      </c>
      <c r="C263" s="235" t="s">
        <v>3231</v>
      </c>
      <c r="D263" s="163"/>
      <c r="E263" s="135" t="s">
        <v>45</v>
      </c>
      <c r="F263" s="135" t="s">
        <v>2</v>
      </c>
      <c r="G263" s="169" t="s">
        <v>148</v>
      </c>
      <c r="H263" s="138"/>
      <c r="I263" s="138"/>
      <c r="J263" s="261">
        <v>1000000</v>
      </c>
      <c r="K263" s="383"/>
      <c r="L263" s="148"/>
      <c r="M263" s="148"/>
      <c r="N263" s="148"/>
      <c r="O263" s="149">
        <v>1</v>
      </c>
      <c r="P263" s="149" t="s">
        <v>150</v>
      </c>
      <c r="Q263" s="149" t="s">
        <v>150</v>
      </c>
      <c r="R263" s="149" t="s">
        <v>150</v>
      </c>
      <c r="S263" s="149" t="s">
        <v>150</v>
      </c>
      <c r="T263" s="149" t="s">
        <v>150</v>
      </c>
      <c r="U263" s="149" t="s">
        <v>150</v>
      </c>
      <c r="V263" s="149" t="s">
        <v>150</v>
      </c>
      <c r="W263" s="149" t="s">
        <v>150</v>
      </c>
      <c r="X263" s="149" t="s">
        <v>150</v>
      </c>
      <c r="Y263" s="148"/>
      <c r="Z263" s="148"/>
    </row>
    <row r="264" spans="2:26">
      <c r="B264" s="700" t="s">
        <v>87</v>
      </c>
      <c r="C264" s="700"/>
      <c r="D264" s="110"/>
      <c r="E264" s="130"/>
      <c r="F264" s="130"/>
      <c r="G264" s="110"/>
      <c r="H264" s="144"/>
      <c r="I264" s="144"/>
      <c r="J264" s="144">
        <f>SUM(J9:J263)</f>
        <v>113520000</v>
      </c>
      <c r="K264" s="144"/>
      <c r="L264" s="144"/>
      <c r="M264" s="144">
        <f t="shared" ref="M264:Y264" si="0">SUM(M9:M263)</f>
        <v>0</v>
      </c>
      <c r="N264" s="144"/>
      <c r="O264" s="399">
        <f t="shared" si="0"/>
        <v>194</v>
      </c>
      <c r="P264" s="399">
        <f t="shared" si="0"/>
        <v>29</v>
      </c>
      <c r="Q264" s="399">
        <f t="shared" si="0"/>
        <v>7</v>
      </c>
      <c r="R264" s="399">
        <f t="shared" si="0"/>
        <v>16</v>
      </c>
      <c r="S264" s="399">
        <f t="shared" si="0"/>
        <v>6</v>
      </c>
      <c r="T264" s="399">
        <f t="shared" si="0"/>
        <v>0</v>
      </c>
      <c r="U264" s="399">
        <f t="shared" si="0"/>
        <v>0</v>
      </c>
      <c r="V264" s="399">
        <f t="shared" si="0"/>
        <v>0</v>
      </c>
      <c r="W264" s="399">
        <f t="shared" si="0"/>
        <v>0</v>
      </c>
      <c r="X264" s="399">
        <f t="shared" si="0"/>
        <v>2</v>
      </c>
      <c r="Y264" s="144">
        <f t="shared" si="0"/>
        <v>1291</v>
      </c>
      <c r="Z264" s="110"/>
    </row>
    <row r="265" spans="2:26">
      <c r="B265" s="112"/>
      <c r="C265" s="113"/>
      <c r="D265" s="113"/>
      <c r="E265" s="141"/>
      <c r="F265" s="141"/>
      <c r="G265" s="113"/>
      <c r="H265" s="113"/>
      <c r="I265" s="113"/>
      <c r="J265" s="158"/>
      <c r="K265" s="373"/>
      <c r="L265" s="113"/>
      <c r="M265" s="113"/>
      <c r="N265" s="113"/>
      <c r="O265" s="113">
        <f>SUM(O264:X264)</f>
        <v>254</v>
      </c>
      <c r="P265" s="113"/>
      <c r="Q265" s="113"/>
      <c r="R265" s="113"/>
      <c r="S265" s="113"/>
      <c r="T265" s="113"/>
      <c r="U265" s="113"/>
      <c r="V265" s="113"/>
      <c r="W265" s="113"/>
      <c r="X265" s="113"/>
      <c r="Y265" s="113"/>
    </row>
    <row r="266" spans="2:26">
      <c r="B266" s="701" t="s">
        <v>88</v>
      </c>
      <c r="C266" s="701"/>
      <c r="D266" s="114"/>
      <c r="E266" s="702" t="s">
        <v>89</v>
      </c>
      <c r="F266" s="702"/>
      <c r="G266" s="702"/>
      <c r="H266" s="702"/>
      <c r="I266" s="702"/>
      <c r="J266" s="702"/>
      <c r="K266" s="373"/>
      <c r="L266" s="113"/>
      <c r="N266" s="113"/>
      <c r="O266" s="113"/>
      <c r="P266" s="113"/>
      <c r="Q266" s="113"/>
      <c r="R266" s="113"/>
      <c r="S266" s="113"/>
      <c r="T266" s="113"/>
      <c r="U266" s="113"/>
      <c r="Y266" s="104"/>
    </row>
    <row r="267" spans="2:26">
      <c r="B267" s="677" t="s">
        <v>90</v>
      </c>
      <c r="C267" s="678"/>
      <c r="D267" s="679"/>
      <c r="E267" s="703" t="s">
        <v>91</v>
      </c>
      <c r="F267" s="704"/>
      <c r="G267" s="704"/>
      <c r="H267" s="704"/>
      <c r="I267" s="704"/>
      <c r="J267" s="704"/>
      <c r="K267" s="384"/>
      <c r="L267" s="116"/>
      <c r="M267" s="116"/>
      <c r="N267" s="115"/>
      <c r="O267" s="115"/>
      <c r="P267" s="117"/>
      <c r="Q267" s="118"/>
      <c r="R267" s="118"/>
      <c r="S267" s="118"/>
      <c r="T267" s="119"/>
      <c r="U267" s="119"/>
      <c r="V267" s="120"/>
      <c r="W267" s="120"/>
      <c r="Y267" s="104"/>
    </row>
    <row r="268" spans="2:26">
      <c r="B268" s="677" t="s">
        <v>92</v>
      </c>
      <c r="C268" s="678"/>
      <c r="D268" s="679"/>
      <c r="E268" s="690" t="s">
        <v>93</v>
      </c>
      <c r="F268" s="691"/>
      <c r="G268" s="691"/>
      <c r="H268" s="691"/>
      <c r="I268" s="691"/>
      <c r="J268" s="691"/>
      <c r="K268" s="691"/>
      <c r="L268" s="691"/>
      <c r="M268" s="691"/>
      <c r="N268" s="691"/>
      <c r="O268" s="691"/>
      <c r="P268" s="692"/>
      <c r="Q268" s="121"/>
      <c r="R268" s="121"/>
      <c r="S268" s="121"/>
      <c r="T268" s="121"/>
      <c r="U268" s="121"/>
      <c r="V268" s="121"/>
      <c r="W268" s="121"/>
      <c r="Y268" s="104"/>
    </row>
    <row r="269" spans="2:26">
      <c r="B269" s="677" t="s">
        <v>94</v>
      </c>
      <c r="C269" s="678"/>
      <c r="D269" s="679"/>
      <c r="E269" s="142" t="s">
        <v>149</v>
      </c>
      <c r="F269" s="229"/>
      <c r="G269" s="122"/>
      <c r="H269" s="122"/>
      <c r="I269" s="122"/>
      <c r="J269" s="159"/>
      <c r="K269" s="376"/>
      <c r="L269" s="124"/>
      <c r="M269" s="124"/>
      <c r="N269" s="118"/>
      <c r="O269" s="118"/>
      <c r="P269" s="125"/>
      <c r="Q269" s="118"/>
      <c r="R269" s="118"/>
      <c r="S269" s="118"/>
      <c r="T269" s="119"/>
      <c r="U269" s="119"/>
      <c r="V269" s="120"/>
      <c r="W269" s="120"/>
      <c r="Y269" s="104"/>
    </row>
    <row r="270" spans="2:26">
      <c r="B270" s="677" t="s">
        <v>95</v>
      </c>
      <c r="C270" s="678"/>
      <c r="D270" s="679"/>
      <c r="E270" s="680" t="s">
        <v>96</v>
      </c>
      <c r="F270" s="681"/>
      <c r="G270" s="681"/>
      <c r="H270" s="681"/>
      <c r="I270" s="681"/>
      <c r="J270" s="681"/>
      <c r="K270" s="681"/>
      <c r="L270" s="681"/>
      <c r="M270" s="681"/>
      <c r="N270" s="681"/>
      <c r="O270" s="681"/>
      <c r="P270" s="125"/>
      <c r="Q270" s="118"/>
      <c r="R270" s="118"/>
      <c r="S270" s="118"/>
      <c r="T270" s="119"/>
      <c r="U270" s="119"/>
      <c r="V270" s="120"/>
      <c r="W270" s="120"/>
      <c r="Y270" s="104"/>
    </row>
    <row r="271" spans="2:26">
      <c r="B271" s="677" t="s">
        <v>97</v>
      </c>
      <c r="C271" s="678"/>
      <c r="D271" s="679"/>
      <c r="E271" s="680" t="s">
        <v>98</v>
      </c>
      <c r="F271" s="681"/>
      <c r="G271" s="681"/>
      <c r="H271" s="681"/>
      <c r="I271" s="681"/>
      <c r="J271" s="681"/>
      <c r="K271" s="681"/>
      <c r="L271" s="681"/>
      <c r="M271" s="681"/>
      <c r="N271" s="681"/>
      <c r="O271" s="681"/>
      <c r="P271" s="125"/>
      <c r="Q271" s="118"/>
      <c r="R271" s="118"/>
      <c r="S271" s="118"/>
      <c r="T271" s="119"/>
      <c r="U271" s="119"/>
      <c r="V271" s="120"/>
      <c r="W271" s="120"/>
      <c r="Y271" s="104"/>
    </row>
    <row r="272" spans="2:26">
      <c r="B272" s="677" t="s">
        <v>99</v>
      </c>
      <c r="C272" s="678"/>
      <c r="D272" s="679"/>
      <c r="E272" s="680" t="s">
        <v>100</v>
      </c>
      <c r="F272" s="681"/>
      <c r="G272" s="681"/>
      <c r="H272" s="681"/>
      <c r="I272" s="681"/>
      <c r="J272" s="681"/>
      <c r="K272" s="681"/>
      <c r="L272" s="681"/>
      <c r="M272" s="681"/>
      <c r="N272" s="681"/>
      <c r="O272" s="681"/>
      <c r="P272" s="125"/>
      <c r="Q272" s="118"/>
      <c r="R272" s="118"/>
      <c r="S272" s="118"/>
      <c r="T272" s="119"/>
      <c r="U272" s="119"/>
      <c r="V272" s="120"/>
      <c r="W272" s="120"/>
      <c r="Y272" s="104"/>
    </row>
    <row r="273" spans="2:25">
      <c r="B273" s="684" t="s">
        <v>101</v>
      </c>
      <c r="C273" s="685"/>
      <c r="D273" s="686"/>
      <c r="E273" s="680" t="s">
        <v>102</v>
      </c>
      <c r="F273" s="681"/>
      <c r="G273" s="681"/>
      <c r="H273" s="681"/>
      <c r="I273" s="681"/>
      <c r="J273" s="681"/>
      <c r="K273" s="681"/>
      <c r="L273" s="681"/>
      <c r="M273" s="681"/>
      <c r="N273" s="681"/>
      <c r="O273" s="681"/>
      <c r="P273" s="125"/>
      <c r="Q273" s="118"/>
      <c r="R273" s="118"/>
      <c r="S273" s="118"/>
      <c r="T273" s="119"/>
      <c r="U273" s="119"/>
      <c r="V273" s="120"/>
      <c r="W273" s="120"/>
      <c r="Y273" s="104"/>
    </row>
    <row r="274" spans="2:25">
      <c r="B274" s="677" t="s">
        <v>103</v>
      </c>
      <c r="C274" s="678"/>
      <c r="D274" s="679"/>
      <c r="E274" s="687" t="s">
        <v>104</v>
      </c>
      <c r="F274" s="688"/>
      <c r="G274" s="688"/>
      <c r="H274" s="688"/>
      <c r="I274" s="688"/>
      <c r="J274" s="688"/>
      <c r="K274" s="688"/>
      <c r="L274" s="688"/>
      <c r="M274" s="688"/>
      <c r="N274" s="688"/>
      <c r="O274" s="688"/>
      <c r="P274" s="689"/>
      <c r="Q274" s="118"/>
      <c r="R274" s="118"/>
      <c r="S274" s="118"/>
      <c r="T274" s="119"/>
      <c r="U274" s="119"/>
      <c r="V274" s="120"/>
      <c r="W274" s="120"/>
      <c r="Y274" s="104"/>
    </row>
    <row r="275" spans="2:25">
      <c r="B275" s="677" t="s">
        <v>105</v>
      </c>
      <c r="C275" s="678"/>
      <c r="D275" s="678"/>
      <c r="H275" s="123"/>
      <c r="I275" s="452"/>
      <c r="J275" s="159"/>
      <c r="K275" s="376"/>
      <c r="L275" s="123"/>
      <c r="M275" s="123"/>
      <c r="N275" s="123"/>
      <c r="O275" s="120"/>
      <c r="P275" s="120"/>
      <c r="Q275" s="120"/>
      <c r="R275" s="120"/>
      <c r="S275" s="120"/>
      <c r="T275" s="120"/>
      <c r="U275" s="120"/>
      <c r="V275" s="120"/>
      <c r="W275" s="120"/>
      <c r="Y275" s="104"/>
    </row>
    <row r="276" spans="2:25">
      <c r="B276" s="682" t="s">
        <v>106</v>
      </c>
      <c r="C276" s="683"/>
      <c r="D276" s="683"/>
      <c r="G276" s="113"/>
      <c r="H276" s="113"/>
      <c r="I276" s="113"/>
      <c r="J276" s="158"/>
      <c r="K276" s="377"/>
      <c r="L276" s="126"/>
      <c r="M276" s="126"/>
      <c r="N276" s="126"/>
      <c r="O276" s="126"/>
      <c r="P276" s="126"/>
      <c r="Q276" s="126"/>
      <c r="R276" s="126"/>
      <c r="Y276" s="104"/>
    </row>
    <row r="277" spans="2:25">
      <c r="B277" s="677" t="s">
        <v>107</v>
      </c>
      <c r="C277" s="678"/>
      <c r="D277" s="678"/>
      <c r="H277" s="104"/>
      <c r="I277" s="104"/>
      <c r="Y277" s="104"/>
    </row>
    <row r="278" spans="2:25">
      <c r="C278" s="128" t="s">
        <v>108</v>
      </c>
      <c r="D278" s="129"/>
      <c r="G278" s="129"/>
      <c r="H278" s="129"/>
      <c r="I278" s="129"/>
      <c r="J278" s="161"/>
      <c r="Y278" s="104"/>
    </row>
  </sheetData>
  <autoFilter ref="B5:Z278"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</autoFilter>
  <mergeCells count="49">
    <mergeCell ref="B2:S2"/>
    <mergeCell ref="T2:Z2"/>
    <mergeCell ref="B3:X3"/>
    <mergeCell ref="B4:D4"/>
    <mergeCell ref="B5:B8"/>
    <mergeCell ref="C5:C8"/>
    <mergeCell ref="D5:D8"/>
    <mergeCell ref="E5:E8"/>
    <mergeCell ref="G5:G8"/>
    <mergeCell ref="H5:H8"/>
    <mergeCell ref="L5:L8"/>
    <mergeCell ref="M5:X5"/>
    <mergeCell ref="Y5:Y8"/>
    <mergeCell ref="Z5:Z8"/>
    <mergeCell ref="M6:N6"/>
    <mergeCell ref="O6:X6"/>
    <mergeCell ref="X7:X8"/>
    <mergeCell ref="B264:C264"/>
    <mergeCell ref="B266:C266"/>
    <mergeCell ref="E266:J266"/>
    <mergeCell ref="B267:D267"/>
    <mergeCell ref="E267:J267"/>
    <mergeCell ref="O7:O8"/>
    <mergeCell ref="P7:S7"/>
    <mergeCell ref="T7:T8"/>
    <mergeCell ref="U7:U8"/>
    <mergeCell ref="V7:V8"/>
    <mergeCell ref="W7:W8"/>
    <mergeCell ref="J5:J8"/>
    <mergeCell ref="K5:K8"/>
    <mergeCell ref="F5:F8"/>
    <mergeCell ref="B268:D268"/>
    <mergeCell ref="E268:P268"/>
    <mergeCell ref="B269:D269"/>
    <mergeCell ref="M7:M8"/>
    <mergeCell ref="N7:N8"/>
    <mergeCell ref="B270:D270"/>
    <mergeCell ref="E270:O270"/>
    <mergeCell ref="B275:D275"/>
    <mergeCell ref="B276:D276"/>
    <mergeCell ref="B277:D277"/>
    <mergeCell ref="B272:D272"/>
    <mergeCell ref="E272:O272"/>
    <mergeCell ref="B273:D273"/>
    <mergeCell ref="E273:O273"/>
    <mergeCell ref="B274:D274"/>
    <mergeCell ref="E274:P274"/>
    <mergeCell ref="B271:D271"/>
    <mergeCell ref="E271:O27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Z225"/>
  <sheetViews>
    <sheetView workbookViewId="0">
      <selection activeCell="I9" sqref="I9"/>
    </sheetView>
  </sheetViews>
  <sheetFormatPr defaultRowHeight="15.75"/>
  <cols>
    <col min="1" max="1" width="1.42578125" style="104" customWidth="1"/>
    <col min="2" max="2" width="5.140625" style="127" customWidth="1"/>
    <col min="3" max="3" width="33.140625" style="104" customWidth="1"/>
    <col min="4" max="4" width="10" style="104" customWidth="1"/>
    <col min="5" max="6" width="9.28515625" style="143" customWidth="1"/>
    <col min="7" max="7" width="20.42578125" style="104" customWidth="1"/>
    <col min="8" max="9" width="15.42578125" style="104" customWidth="1"/>
    <col min="10" max="10" width="14.85546875" style="175" customWidth="1"/>
    <col min="11" max="11" width="10.7109375" style="104" customWidth="1"/>
    <col min="12" max="12" width="16.7109375" style="104" customWidth="1"/>
    <col min="13" max="13" width="10.140625" style="104" customWidth="1"/>
    <col min="14" max="14" width="4.85546875" style="104" customWidth="1"/>
    <col min="15" max="24" width="4.7109375" style="104" customWidth="1"/>
    <col min="25" max="26" width="6.140625" style="104" customWidth="1"/>
  </cols>
  <sheetData>
    <row r="2" spans="2:26" ht="18.75">
      <c r="B2" s="709" t="s">
        <v>64</v>
      </c>
      <c r="C2" s="709"/>
      <c r="D2" s="709"/>
      <c r="E2" s="709"/>
      <c r="F2" s="709"/>
      <c r="G2" s="709"/>
      <c r="H2" s="709"/>
      <c r="I2" s="709"/>
      <c r="J2" s="709"/>
      <c r="K2" s="709"/>
      <c r="L2" s="709"/>
      <c r="M2" s="709"/>
      <c r="N2" s="709"/>
      <c r="O2" s="709"/>
      <c r="P2" s="709"/>
      <c r="Q2" s="709"/>
      <c r="R2" s="709"/>
      <c r="S2" s="709"/>
      <c r="T2" s="710" t="s">
        <v>65</v>
      </c>
      <c r="U2" s="710"/>
      <c r="V2" s="710"/>
      <c r="W2" s="710"/>
      <c r="X2" s="710"/>
      <c r="Y2" s="710"/>
      <c r="Z2" s="710"/>
    </row>
    <row r="3" spans="2:26" ht="18.75">
      <c r="B3" s="709" t="s">
        <v>66</v>
      </c>
      <c r="C3" s="709"/>
      <c r="D3" s="709"/>
      <c r="E3" s="709"/>
      <c r="F3" s="709"/>
      <c r="G3" s="709"/>
      <c r="H3" s="709"/>
      <c r="I3" s="709"/>
      <c r="J3" s="709"/>
      <c r="K3" s="709"/>
      <c r="L3" s="709"/>
      <c r="M3" s="709"/>
      <c r="N3" s="709"/>
      <c r="O3" s="709"/>
      <c r="P3" s="709"/>
      <c r="Q3" s="709"/>
      <c r="R3" s="709"/>
      <c r="S3" s="709"/>
      <c r="T3" s="709"/>
      <c r="U3" s="709"/>
      <c r="V3" s="709"/>
      <c r="W3" s="709"/>
      <c r="X3" s="709"/>
      <c r="Y3" s="105"/>
    </row>
    <row r="4" spans="2:26">
      <c r="B4" s="711" t="s">
        <v>115</v>
      </c>
      <c r="C4" s="711"/>
      <c r="D4" s="711"/>
      <c r="E4" s="140"/>
      <c r="F4" s="140"/>
      <c r="G4" s="106"/>
      <c r="H4" s="106"/>
      <c r="I4" s="106"/>
      <c r="J4" s="171"/>
      <c r="K4" s="106"/>
      <c r="L4" s="106"/>
      <c r="M4" s="107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8"/>
    </row>
    <row r="5" spans="2:26">
      <c r="B5" s="712" t="s">
        <v>67</v>
      </c>
      <c r="C5" s="713" t="s">
        <v>68</v>
      </c>
      <c r="D5" s="695" t="s">
        <v>69</v>
      </c>
      <c r="E5" s="697" t="s">
        <v>70</v>
      </c>
      <c r="F5" s="697" t="s">
        <v>570</v>
      </c>
      <c r="G5" s="695" t="s">
        <v>71</v>
      </c>
      <c r="H5" s="695" t="s">
        <v>72</v>
      </c>
      <c r="I5" s="465"/>
      <c r="J5" s="724" t="s">
        <v>73</v>
      </c>
      <c r="K5" s="695" t="s">
        <v>74</v>
      </c>
      <c r="L5" s="695" t="s">
        <v>75</v>
      </c>
      <c r="M5" s="714" t="s">
        <v>76</v>
      </c>
      <c r="N5" s="714"/>
      <c r="O5" s="714"/>
      <c r="P5" s="714"/>
      <c r="Q5" s="714"/>
      <c r="R5" s="714"/>
      <c r="S5" s="714"/>
      <c r="T5" s="714"/>
      <c r="U5" s="714"/>
      <c r="V5" s="714"/>
      <c r="W5" s="714"/>
      <c r="X5" s="714"/>
      <c r="Y5" s="715" t="s">
        <v>77</v>
      </c>
      <c r="Z5" s="718" t="s">
        <v>78</v>
      </c>
    </row>
    <row r="6" spans="2:26">
      <c r="B6" s="712"/>
      <c r="C6" s="713"/>
      <c r="D6" s="708"/>
      <c r="E6" s="698"/>
      <c r="F6" s="698"/>
      <c r="G6" s="708"/>
      <c r="H6" s="708"/>
      <c r="I6" s="466"/>
      <c r="J6" s="725"/>
      <c r="K6" s="708"/>
      <c r="L6" s="708"/>
      <c r="M6" s="714" t="s">
        <v>79</v>
      </c>
      <c r="N6" s="714"/>
      <c r="O6" s="721" t="s">
        <v>80</v>
      </c>
      <c r="P6" s="722"/>
      <c r="Q6" s="722"/>
      <c r="R6" s="722"/>
      <c r="S6" s="722"/>
      <c r="T6" s="722"/>
      <c r="U6" s="722"/>
      <c r="V6" s="722"/>
      <c r="W6" s="722"/>
      <c r="X6" s="723"/>
      <c r="Y6" s="716"/>
      <c r="Z6" s="719"/>
    </row>
    <row r="7" spans="2:26" ht="28.5">
      <c r="B7" s="712"/>
      <c r="C7" s="713"/>
      <c r="D7" s="708"/>
      <c r="E7" s="698"/>
      <c r="F7" s="698"/>
      <c r="G7" s="708"/>
      <c r="H7" s="708"/>
      <c r="I7" s="466" t="s">
        <v>3271</v>
      </c>
      <c r="J7" s="725"/>
      <c r="K7" s="708"/>
      <c r="L7" s="708"/>
      <c r="M7" s="693" t="s">
        <v>81</v>
      </c>
      <c r="N7" s="695" t="s">
        <v>82</v>
      </c>
      <c r="O7" s="695" t="s">
        <v>0</v>
      </c>
      <c r="P7" s="705" t="s">
        <v>1</v>
      </c>
      <c r="Q7" s="706"/>
      <c r="R7" s="706"/>
      <c r="S7" s="707"/>
      <c r="T7" s="695" t="s">
        <v>2</v>
      </c>
      <c r="U7" s="695" t="s">
        <v>3</v>
      </c>
      <c r="V7" s="695" t="s">
        <v>4</v>
      </c>
      <c r="W7" s="695" t="s">
        <v>5</v>
      </c>
      <c r="X7" s="695" t="s">
        <v>6</v>
      </c>
      <c r="Y7" s="716"/>
      <c r="Z7" s="719"/>
    </row>
    <row r="8" spans="2:26" ht="22.5" customHeight="1">
      <c r="B8" s="712"/>
      <c r="C8" s="713"/>
      <c r="D8" s="696"/>
      <c r="E8" s="699"/>
      <c r="F8" s="699"/>
      <c r="G8" s="696"/>
      <c r="H8" s="696"/>
      <c r="I8" s="467"/>
      <c r="J8" s="726"/>
      <c r="K8" s="696"/>
      <c r="L8" s="696"/>
      <c r="M8" s="694"/>
      <c r="N8" s="696"/>
      <c r="O8" s="696"/>
      <c r="P8" s="109" t="s">
        <v>83</v>
      </c>
      <c r="Q8" s="109" t="s">
        <v>84</v>
      </c>
      <c r="R8" s="109" t="s">
        <v>85</v>
      </c>
      <c r="S8" s="109" t="s">
        <v>86</v>
      </c>
      <c r="T8" s="696"/>
      <c r="U8" s="696"/>
      <c r="V8" s="696"/>
      <c r="W8" s="696"/>
      <c r="X8" s="696"/>
      <c r="Y8" s="717"/>
      <c r="Z8" s="720"/>
    </row>
    <row r="9" spans="2:26" ht="51" customHeight="1">
      <c r="B9" s="135">
        <v>1</v>
      </c>
      <c r="C9" s="134" t="s">
        <v>430</v>
      </c>
      <c r="D9" s="163" t="s">
        <v>444</v>
      </c>
      <c r="E9" s="135" t="s">
        <v>15</v>
      </c>
      <c r="F9" s="135" t="s">
        <v>2</v>
      </c>
      <c r="G9" s="169" t="s">
        <v>127</v>
      </c>
      <c r="H9" s="262"/>
      <c r="I9" s="262"/>
      <c r="J9" s="154">
        <v>500000</v>
      </c>
      <c r="K9" s="138"/>
      <c r="L9" s="138"/>
      <c r="M9" s="138"/>
      <c r="N9" s="138"/>
      <c r="O9" s="135" t="s">
        <v>150</v>
      </c>
      <c r="P9" s="135">
        <v>1</v>
      </c>
      <c r="Q9" s="135" t="s">
        <v>150</v>
      </c>
      <c r="R9" s="135" t="s">
        <v>150</v>
      </c>
      <c r="S9" s="135" t="s">
        <v>150</v>
      </c>
      <c r="T9" s="135" t="s">
        <v>150</v>
      </c>
      <c r="U9" s="135" t="s">
        <v>150</v>
      </c>
      <c r="V9" s="135" t="s">
        <v>150</v>
      </c>
      <c r="W9" s="135" t="s">
        <v>150</v>
      </c>
      <c r="X9" s="135" t="s">
        <v>150</v>
      </c>
      <c r="Y9" s="138"/>
      <c r="Z9" s="138"/>
    </row>
    <row r="10" spans="2:26" ht="51" customHeight="1">
      <c r="B10" s="135">
        <v>2</v>
      </c>
      <c r="C10" s="134" t="s">
        <v>431</v>
      </c>
      <c r="D10" s="163" t="s">
        <v>445</v>
      </c>
      <c r="E10" s="135" t="s">
        <v>15</v>
      </c>
      <c r="F10" s="135" t="s">
        <v>2</v>
      </c>
      <c r="G10" s="169" t="s">
        <v>127</v>
      </c>
      <c r="H10" s="262"/>
      <c r="I10" s="262"/>
      <c r="J10" s="154">
        <v>500000</v>
      </c>
      <c r="K10" s="138"/>
      <c r="L10" s="138"/>
      <c r="M10" s="138"/>
      <c r="N10" s="138"/>
      <c r="O10" s="135" t="s">
        <v>150</v>
      </c>
      <c r="P10" s="135">
        <v>1</v>
      </c>
      <c r="Q10" s="135" t="s">
        <v>150</v>
      </c>
      <c r="R10" s="135" t="s">
        <v>150</v>
      </c>
      <c r="S10" s="135" t="s">
        <v>150</v>
      </c>
      <c r="T10" s="135" t="s">
        <v>150</v>
      </c>
      <c r="U10" s="135" t="s">
        <v>150</v>
      </c>
      <c r="V10" s="135" t="s">
        <v>150</v>
      </c>
      <c r="W10" s="135" t="s">
        <v>150</v>
      </c>
      <c r="X10" s="135" t="s">
        <v>150</v>
      </c>
      <c r="Y10" s="138"/>
      <c r="Z10" s="138"/>
    </row>
    <row r="11" spans="2:26" ht="51" customHeight="1">
      <c r="B11" s="135">
        <v>3</v>
      </c>
      <c r="C11" s="134" t="s">
        <v>432</v>
      </c>
      <c r="D11" s="163" t="s">
        <v>445</v>
      </c>
      <c r="E11" s="135" t="s">
        <v>15</v>
      </c>
      <c r="F11" s="135" t="s">
        <v>2</v>
      </c>
      <c r="G11" s="169" t="s">
        <v>127</v>
      </c>
      <c r="H11" s="262"/>
      <c r="I11" s="262"/>
      <c r="J11" s="154">
        <v>500000</v>
      </c>
      <c r="K11" s="138"/>
      <c r="L11" s="138"/>
      <c r="M11" s="138"/>
      <c r="N11" s="138"/>
      <c r="O11" s="135" t="s">
        <v>150</v>
      </c>
      <c r="P11" s="135">
        <v>1</v>
      </c>
      <c r="Q11" s="135" t="s">
        <v>150</v>
      </c>
      <c r="R11" s="135" t="s">
        <v>150</v>
      </c>
      <c r="S11" s="135" t="s">
        <v>150</v>
      </c>
      <c r="T11" s="135" t="s">
        <v>150</v>
      </c>
      <c r="U11" s="135" t="s">
        <v>150</v>
      </c>
      <c r="V11" s="135" t="s">
        <v>150</v>
      </c>
      <c r="W11" s="135" t="s">
        <v>150</v>
      </c>
      <c r="X11" s="135" t="s">
        <v>150</v>
      </c>
      <c r="Y11" s="138"/>
      <c r="Z11" s="138"/>
    </row>
    <row r="12" spans="2:26" ht="51" customHeight="1">
      <c r="B12" s="135">
        <v>4</v>
      </c>
      <c r="C12" s="134" t="s">
        <v>433</v>
      </c>
      <c r="D12" s="163" t="s">
        <v>444</v>
      </c>
      <c r="E12" s="135" t="s">
        <v>15</v>
      </c>
      <c r="F12" s="135" t="s">
        <v>2</v>
      </c>
      <c r="G12" s="169" t="s">
        <v>127</v>
      </c>
      <c r="H12" s="262"/>
      <c r="I12" s="262"/>
      <c r="J12" s="154">
        <v>500000</v>
      </c>
      <c r="K12" s="138"/>
      <c r="L12" s="138"/>
      <c r="M12" s="138"/>
      <c r="N12" s="138"/>
      <c r="O12" s="135" t="s">
        <v>150</v>
      </c>
      <c r="P12" s="135">
        <v>1</v>
      </c>
      <c r="Q12" s="135" t="s">
        <v>150</v>
      </c>
      <c r="R12" s="135" t="s">
        <v>150</v>
      </c>
      <c r="S12" s="135" t="s">
        <v>150</v>
      </c>
      <c r="T12" s="135" t="s">
        <v>150</v>
      </c>
      <c r="U12" s="135" t="s">
        <v>150</v>
      </c>
      <c r="V12" s="135" t="s">
        <v>150</v>
      </c>
      <c r="W12" s="135" t="s">
        <v>150</v>
      </c>
      <c r="X12" s="135" t="s">
        <v>150</v>
      </c>
      <c r="Y12" s="138"/>
      <c r="Z12" s="138"/>
    </row>
    <row r="13" spans="2:26" ht="51" customHeight="1">
      <c r="B13" s="135">
        <v>5</v>
      </c>
      <c r="C13" s="163" t="s">
        <v>434</v>
      </c>
      <c r="D13" s="163" t="s">
        <v>446</v>
      </c>
      <c r="E13" s="135" t="s">
        <v>45</v>
      </c>
      <c r="F13" s="135" t="s">
        <v>2</v>
      </c>
      <c r="G13" s="169" t="s">
        <v>127</v>
      </c>
      <c r="H13" s="262"/>
      <c r="I13" s="262"/>
      <c r="J13" s="154">
        <v>500000</v>
      </c>
      <c r="K13" s="138"/>
      <c r="L13" s="138"/>
      <c r="M13" s="138"/>
      <c r="N13" s="138"/>
      <c r="O13" s="135" t="s">
        <v>150</v>
      </c>
      <c r="P13" s="135">
        <v>1</v>
      </c>
      <c r="Q13" s="135" t="s">
        <v>150</v>
      </c>
      <c r="R13" s="135" t="s">
        <v>150</v>
      </c>
      <c r="S13" s="135" t="s">
        <v>150</v>
      </c>
      <c r="T13" s="135" t="s">
        <v>150</v>
      </c>
      <c r="U13" s="135" t="s">
        <v>150</v>
      </c>
      <c r="V13" s="135" t="s">
        <v>150</v>
      </c>
      <c r="W13" s="135" t="s">
        <v>150</v>
      </c>
      <c r="X13" s="135" t="s">
        <v>150</v>
      </c>
      <c r="Y13" s="138"/>
      <c r="Z13" s="138"/>
    </row>
    <row r="14" spans="2:26" ht="51" customHeight="1">
      <c r="B14" s="135">
        <v>6</v>
      </c>
      <c r="C14" s="163" t="s">
        <v>435</v>
      </c>
      <c r="D14" s="163" t="s">
        <v>447</v>
      </c>
      <c r="E14" s="135" t="s">
        <v>45</v>
      </c>
      <c r="F14" s="135" t="s">
        <v>2</v>
      </c>
      <c r="G14" s="169" t="s">
        <v>127</v>
      </c>
      <c r="H14" s="262"/>
      <c r="I14" s="262"/>
      <c r="J14" s="154">
        <v>500000</v>
      </c>
      <c r="K14" s="138"/>
      <c r="L14" s="138"/>
      <c r="M14" s="138"/>
      <c r="N14" s="138"/>
      <c r="O14" s="135" t="s">
        <v>150</v>
      </c>
      <c r="P14" s="135">
        <v>1</v>
      </c>
      <c r="Q14" s="135" t="s">
        <v>150</v>
      </c>
      <c r="R14" s="135" t="s">
        <v>150</v>
      </c>
      <c r="S14" s="135" t="s">
        <v>150</v>
      </c>
      <c r="T14" s="135" t="s">
        <v>150</v>
      </c>
      <c r="U14" s="135" t="s">
        <v>150</v>
      </c>
      <c r="V14" s="135" t="s">
        <v>150</v>
      </c>
      <c r="W14" s="135" t="s">
        <v>150</v>
      </c>
      <c r="X14" s="135" t="s">
        <v>150</v>
      </c>
      <c r="Y14" s="138"/>
      <c r="Z14" s="138"/>
    </row>
    <row r="15" spans="2:26" ht="51" customHeight="1">
      <c r="B15" s="135">
        <v>7</v>
      </c>
      <c r="C15" s="163" t="s">
        <v>436</v>
      </c>
      <c r="D15" s="163" t="s">
        <v>448</v>
      </c>
      <c r="E15" s="135" t="s">
        <v>45</v>
      </c>
      <c r="F15" s="135" t="s">
        <v>2</v>
      </c>
      <c r="G15" s="169" t="s">
        <v>127</v>
      </c>
      <c r="H15" s="262"/>
      <c r="I15" s="262"/>
      <c r="J15" s="154">
        <v>500000</v>
      </c>
      <c r="K15" s="138"/>
      <c r="L15" s="138"/>
      <c r="M15" s="138"/>
      <c r="N15" s="138"/>
      <c r="O15" s="135" t="s">
        <v>150</v>
      </c>
      <c r="P15" s="135">
        <v>1</v>
      </c>
      <c r="Q15" s="135" t="s">
        <v>150</v>
      </c>
      <c r="R15" s="135" t="s">
        <v>150</v>
      </c>
      <c r="S15" s="135" t="s">
        <v>150</v>
      </c>
      <c r="T15" s="135" t="s">
        <v>150</v>
      </c>
      <c r="U15" s="135" t="s">
        <v>150</v>
      </c>
      <c r="V15" s="135" t="s">
        <v>150</v>
      </c>
      <c r="W15" s="135" t="s">
        <v>150</v>
      </c>
      <c r="X15" s="135" t="s">
        <v>150</v>
      </c>
      <c r="Y15" s="138"/>
      <c r="Z15" s="138"/>
    </row>
    <row r="16" spans="2:26" ht="51" customHeight="1">
      <c r="B16" s="135">
        <v>8</v>
      </c>
      <c r="C16" s="163" t="s">
        <v>437</v>
      </c>
      <c r="D16" s="163" t="s">
        <v>449</v>
      </c>
      <c r="E16" s="135" t="s">
        <v>45</v>
      </c>
      <c r="F16" s="135" t="s">
        <v>2</v>
      </c>
      <c r="G16" s="169" t="s">
        <v>127</v>
      </c>
      <c r="H16" s="262"/>
      <c r="I16" s="262"/>
      <c r="J16" s="154">
        <v>500000</v>
      </c>
      <c r="K16" s="138"/>
      <c r="L16" s="138"/>
      <c r="M16" s="138"/>
      <c r="N16" s="138"/>
      <c r="O16" s="135" t="s">
        <v>150</v>
      </c>
      <c r="P16" s="135">
        <v>1</v>
      </c>
      <c r="Q16" s="135" t="s">
        <v>150</v>
      </c>
      <c r="R16" s="135" t="s">
        <v>150</v>
      </c>
      <c r="S16" s="135" t="s">
        <v>150</v>
      </c>
      <c r="T16" s="135" t="s">
        <v>150</v>
      </c>
      <c r="U16" s="135" t="s">
        <v>150</v>
      </c>
      <c r="V16" s="135" t="s">
        <v>150</v>
      </c>
      <c r="W16" s="135" t="s">
        <v>150</v>
      </c>
      <c r="X16" s="135" t="s">
        <v>150</v>
      </c>
      <c r="Y16" s="138"/>
      <c r="Z16" s="138"/>
    </row>
    <row r="17" spans="2:26" ht="51" customHeight="1">
      <c r="B17" s="135">
        <v>9</v>
      </c>
      <c r="C17" s="163" t="s">
        <v>438</v>
      </c>
      <c r="D17" s="163" t="s">
        <v>450</v>
      </c>
      <c r="E17" s="135" t="s">
        <v>45</v>
      </c>
      <c r="F17" s="135" t="s">
        <v>2</v>
      </c>
      <c r="G17" s="169" t="s">
        <v>127</v>
      </c>
      <c r="H17" s="262"/>
      <c r="I17" s="262"/>
      <c r="J17" s="154">
        <v>500000</v>
      </c>
      <c r="K17" s="138"/>
      <c r="L17" s="138"/>
      <c r="M17" s="138"/>
      <c r="N17" s="138"/>
      <c r="O17" s="135" t="s">
        <v>150</v>
      </c>
      <c r="P17" s="135">
        <v>1</v>
      </c>
      <c r="Q17" s="135" t="s">
        <v>150</v>
      </c>
      <c r="R17" s="135" t="s">
        <v>150</v>
      </c>
      <c r="S17" s="135" t="s">
        <v>150</v>
      </c>
      <c r="T17" s="135" t="s">
        <v>150</v>
      </c>
      <c r="U17" s="135" t="s">
        <v>150</v>
      </c>
      <c r="V17" s="135" t="s">
        <v>150</v>
      </c>
      <c r="W17" s="135" t="s">
        <v>150</v>
      </c>
      <c r="X17" s="135" t="s">
        <v>150</v>
      </c>
      <c r="Y17" s="138"/>
      <c r="Z17" s="138"/>
    </row>
    <row r="18" spans="2:26" ht="51" customHeight="1">
      <c r="B18" s="135">
        <v>10</v>
      </c>
      <c r="C18" s="163" t="s">
        <v>439</v>
      </c>
      <c r="D18" s="163" t="s">
        <v>451</v>
      </c>
      <c r="E18" s="135" t="s">
        <v>45</v>
      </c>
      <c r="F18" s="135" t="s">
        <v>2</v>
      </c>
      <c r="G18" s="169" t="s">
        <v>127</v>
      </c>
      <c r="H18" s="262"/>
      <c r="I18" s="262"/>
      <c r="J18" s="154">
        <v>500000</v>
      </c>
      <c r="K18" s="138"/>
      <c r="L18" s="138"/>
      <c r="M18" s="138"/>
      <c r="N18" s="138"/>
      <c r="O18" s="135" t="s">
        <v>150</v>
      </c>
      <c r="P18" s="135">
        <v>1</v>
      </c>
      <c r="Q18" s="135" t="s">
        <v>150</v>
      </c>
      <c r="R18" s="135" t="s">
        <v>150</v>
      </c>
      <c r="S18" s="135" t="s">
        <v>150</v>
      </c>
      <c r="T18" s="135" t="s">
        <v>150</v>
      </c>
      <c r="U18" s="135" t="s">
        <v>150</v>
      </c>
      <c r="V18" s="135" t="s">
        <v>150</v>
      </c>
      <c r="W18" s="135" t="s">
        <v>150</v>
      </c>
      <c r="X18" s="135" t="s">
        <v>150</v>
      </c>
      <c r="Y18" s="138"/>
      <c r="Z18" s="138"/>
    </row>
    <row r="19" spans="2:26" ht="51" customHeight="1">
      <c r="B19" s="135">
        <v>11</v>
      </c>
      <c r="C19" s="163" t="s">
        <v>440</v>
      </c>
      <c r="D19" s="163" t="s">
        <v>452</v>
      </c>
      <c r="E19" s="135" t="s">
        <v>45</v>
      </c>
      <c r="F19" s="135" t="s">
        <v>2</v>
      </c>
      <c r="G19" s="169" t="s">
        <v>127</v>
      </c>
      <c r="H19" s="262"/>
      <c r="I19" s="262"/>
      <c r="J19" s="154">
        <v>1000000</v>
      </c>
      <c r="K19" s="138"/>
      <c r="L19" s="138"/>
      <c r="M19" s="138"/>
      <c r="N19" s="138"/>
      <c r="O19" s="135" t="s">
        <v>150</v>
      </c>
      <c r="P19" s="135">
        <v>1</v>
      </c>
      <c r="Q19" s="135" t="s">
        <v>150</v>
      </c>
      <c r="R19" s="135" t="s">
        <v>150</v>
      </c>
      <c r="S19" s="135" t="s">
        <v>150</v>
      </c>
      <c r="T19" s="135" t="s">
        <v>150</v>
      </c>
      <c r="U19" s="135" t="s">
        <v>150</v>
      </c>
      <c r="V19" s="135" t="s">
        <v>150</v>
      </c>
      <c r="W19" s="135" t="s">
        <v>150</v>
      </c>
      <c r="X19" s="135" t="s">
        <v>150</v>
      </c>
      <c r="Y19" s="138"/>
      <c r="Z19" s="138"/>
    </row>
    <row r="20" spans="2:26" ht="51" customHeight="1">
      <c r="B20" s="135">
        <v>12</v>
      </c>
      <c r="C20" s="163" t="s">
        <v>441</v>
      </c>
      <c r="D20" s="163" t="s">
        <v>453</v>
      </c>
      <c r="E20" s="135" t="s">
        <v>45</v>
      </c>
      <c r="F20" s="135" t="s">
        <v>2</v>
      </c>
      <c r="G20" s="169" t="s">
        <v>127</v>
      </c>
      <c r="H20" s="262"/>
      <c r="I20" s="262"/>
      <c r="J20" s="154">
        <v>500000</v>
      </c>
      <c r="K20" s="138"/>
      <c r="L20" s="138"/>
      <c r="M20" s="138"/>
      <c r="N20" s="138"/>
      <c r="O20" s="135" t="s">
        <v>150</v>
      </c>
      <c r="P20" s="135">
        <v>1</v>
      </c>
      <c r="Q20" s="135" t="s">
        <v>150</v>
      </c>
      <c r="R20" s="135" t="s">
        <v>150</v>
      </c>
      <c r="S20" s="135" t="s">
        <v>150</v>
      </c>
      <c r="T20" s="135" t="s">
        <v>150</v>
      </c>
      <c r="U20" s="135" t="s">
        <v>150</v>
      </c>
      <c r="V20" s="135" t="s">
        <v>150</v>
      </c>
      <c r="W20" s="135" t="s">
        <v>150</v>
      </c>
      <c r="X20" s="135" t="s">
        <v>150</v>
      </c>
      <c r="Y20" s="138"/>
      <c r="Z20" s="138"/>
    </row>
    <row r="21" spans="2:26" ht="51" customHeight="1">
      <c r="B21" s="135">
        <v>13</v>
      </c>
      <c r="C21" s="163" t="s">
        <v>442</v>
      </c>
      <c r="D21" s="163" t="s">
        <v>454</v>
      </c>
      <c r="E21" s="135" t="s">
        <v>45</v>
      </c>
      <c r="F21" s="135" t="s">
        <v>2</v>
      </c>
      <c r="G21" s="169" t="s">
        <v>127</v>
      </c>
      <c r="H21" s="262"/>
      <c r="I21" s="262"/>
      <c r="J21" s="154">
        <v>500000</v>
      </c>
      <c r="K21" s="138"/>
      <c r="L21" s="138"/>
      <c r="M21" s="138"/>
      <c r="N21" s="138"/>
      <c r="O21" s="135" t="s">
        <v>150</v>
      </c>
      <c r="P21" s="135">
        <v>1</v>
      </c>
      <c r="Q21" s="135" t="s">
        <v>150</v>
      </c>
      <c r="R21" s="135" t="s">
        <v>150</v>
      </c>
      <c r="S21" s="135" t="s">
        <v>150</v>
      </c>
      <c r="T21" s="135" t="s">
        <v>150</v>
      </c>
      <c r="U21" s="135" t="s">
        <v>150</v>
      </c>
      <c r="V21" s="135" t="s">
        <v>150</v>
      </c>
      <c r="W21" s="135" t="s">
        <v>150</v>
      </c>
      <c r="X21" s="135" t="s">
        <v>150</v>
      </c>
      <c r="Y21" s="138"/>
      <c r="Z21" s="138"/>
    </row>
    <row r="22" spans="2:26" ht="51" customHeight="1">
      <c r="B22" s="135">
        <v>14</v>
      </c>
      <c r="C22" s="163" t="s">
        <v>443</v>
      </c>
      <c r="D22" s="163" t="s">
        <v>455</v>
      </c>
      <c r="E22" s="135" t="s">
        <v>45</v>
      </c>
      <c r="F22" s="135" t="s">
        <v>2</v>
      </c>
      <c r="G22" s="169" t="s">
        <v>127</v>
      </c>
      <c r="H22" s="262"/>
      <c r="I22" s="262"/>
      <c r="J22" s="154">
        <v>500000</v>
      </c>
      <c r="K22" s="138"/>
      <c r="L22" s="138"/>
      <c r="M22" s="138"/>
      <c r="N22" s="138"/>
      <c r="O22" s="135" t="s">
        <v>150</v>
      </c>
      <c r="P22" s="135">
        <v>1</v>
      </c>
      <c r="Q22" s="135" t="s">
        <v>150</v>
      </c>
      <c r="R22" s="135" t="s">
        <v>150</v>
      </c>
      <c r="S22" s="135" t="s">
        <v>150</v>
      </c>
      <c r="T22" s="135" t="s">
        <v>150</v>
      </c>
      <c r="U22" s="135" t="s">
        <v>150</v>
      </c>
      <c r="V22" s="135" t="s">
        <v>150</v>
      </c>
      <c r="W22" s="135" t="s">
        <v>150</v>
      </c>
      <c r="X22" s="135" t="s">
        <v>150</v>
      </c>
      <c r="Y22" s="138"/>
      <c r="Z22" s="138"/>
    </row>
    <row r="23" spans="2:26" ht="51" customHeight="1">
      <c r="B23" s="135">
        <v>15</v>
      </c>
      <c r="C23" s="263" t="s">
        <v>1109</v>
      </c>
      <c r="D23" s="264" t="s">
        <v>1123</v>
      </c>
      <c r="E23" s="135" t="s">
        <v>15</v>
      </c>
      <c r="F23" s="135" t="s">
        <v>2</v>
      </c>
      <c r="G23" s="169" t="s">
        <v>127</v>
      </c>
      <c r="H23" s="262"/>
      <c r="I23" s="262"/>
      <c r="J23" s="265">
        <v>750000</v>
      </c>
      <c r="K23" s="138"/>
      <c r="L23" s="138"/>
      <c r="M23" s="138"/>
      <c r="N23" s="138"/>
      <c r="O23" s="135" t="s">
        <v>150</v>
      </c>
      <c r="P23" s="135">
        <v>1</v>
      </c>
      <c r="Q23" s="135" t="s">
        <v>150</v>
      </c>
      <c r="R23" s="135" t="s">
        <v>150</v>
      </c>
      <c r="S23" s="135" t="s">
        <v>150</v>
      </c>
      <c r="T23" s="135" t="s">
        <v>150</v>
      </c>
      <c r="U23" s="135" t="s">
        <v>150</v>
      </c>
      <c r="V23" s="135" t="s">
        <v>150</v>
      </c>
      <c r="W23" s="135" t="s">
        <v>150</v>
      </c>
      <c r="X23" s="135" t="s">
        <v>150</v>
      </c>
      <c r="Y23" s="138"/>
      <c r="Z23" s="138"/>
    </row>
    <row r="24" spans="2:26" ht="51" customHeight="1">
      <c r="B24" s="135">
        <v>16</v>
      </c>
      <c r="C24" s="254" t="s">
        <v>1110</v>
      </c>
      <c r="D24" s="255" t="s">
        <v>447</v>
      </c>
      <c r="E24" s="135" t="s">
        <v>15</v>
      </c>
      <c r="F24" s="135" t="s">
        <v>2</v>
      </c>
      <c r="G24" s="169" t="s">
        <v>127</v>
      </c>
      <c r="H24" s="262"/>
      <c r="I24" s="262"/>
      <c r="J24" s="266">
        <v>500000</v>
      </c>
      <c r="K24" s="138"/>
      <c r="L24" s="138"/>
      <c r="M24" s="138"/>
      <c r="N24" s="138"/>
      <c r="O24" s="135">
        <v>1</v>
      </c>
      <c r="P24" s="135" t="s">
        <v>150</v>
      </c>
      <c r="Q24" s="135" t="s">
        <v>150</v>
      </c>
      <c r="R24" s="135" t="s">
        <v>150</v>
      </c>
      <c r="S24" s="135" t="s">
        <v>150</v>
      </c>
      <c r="T24" s="135" t="s">
        <v>150</v>
      </c>
      <c r="U24" s="135" t="s">
        <v>150</v>
      </c>
      <c r="V24" s="135" t="s">
        <v>150</v>
      </c>
      <c r="W24" s="135" t="s">
        <v>150</v>
      </c>
      <c r="X24" s="135" t="s">
        <v>150</v>
      </c>
      <c r="Y24" s="138"/>
      <c r="Z24" s="138"/>
    </row>
    <row r="25" spans="2:26" ht="51" customHeight="1">
      <c r="B25" s="135">
        <v>17</v>
      </c>
      <c r="C25" s="254" t="s">
        <v>1111</v>
      </c>
      <c r="D25" s="255" t="s">
        <v>1124</v>
      </c>
      <c r="E25" s="135" t="s">
        <v>15</v>
      </c>
      <c r="F25" s="135" t="s">
        <v>2</v>
      </c>
      <c r="G25" s="169" t="s">
        <v>127</v>
      </c>
      <c r="H25" s="262"/>
      <c r="I25" s="262"/>
      <c r="J25" s="266">
        <v>500000</v>
      </c>
      <c r="K25" s="138"/>
      <c r="L25" s="138"/>
      <c r="M25" s="138"/>
      <c r="N25" s="138"/>
      <c r="O25" s="135">
        <v>1</v>
      </c>
      <c r="P25" s="135" t="s">
        <v>150</v>
      </c>
      <c r="Q25" s="135" t="s">
        <v>150</v>
      </c>
      <c r="R25" s="135" t="s">
        <v>150</v>
      </c>
      <c r="S25" s="135" t="s">
        <v>150</v>
      </c>
      <c r="T25" s="135" t="s">
        <v>150</v>
      </c>
      <c r="U25" s="135" t="s">
        <v>150</v>
      </c>
      <c r="V25" s="135" t="s">
        <v>150</v>
      </c>
      <c r="W25" s="135" t="s">
        <v>150</v>
      </c>
      <c r="X25" s="135" t="s">
        <v>150</v>
      </c>
      <c r="Y25" s="138"/>
      <c r="Z25" s="138"/>
    </row>
    <row r="26" spans="2:26" ht="51" customHeight="1">
      <c r="B26" s="135">
        <v>18</v>
      </c>
      <c r="C26" s="254" t="s">
        <v>1112</v>
      </c>
      <c r="D26" s="255" t="s">
        <v>1125</v>
      </c>
      <c r="E26" s="135" t="s">
        <v>15</v>
      </c>
      <c r="F26" s="135" t="s">
        <v>2</v>
      </c>
      <c r="G26" s="169" t="s">
        <v>127</v>
      </c>
      <c r="H26" s="262"/>
      <c r="I26" s="262"/>
      <c r="J26" s="266">
        <v>750000</v>
      </c>
      <c r="K26" s="138"/>
      <c r="L26" s="138"/>
      <c r="M26" s="138"/>
      <c r="N26" s="138"/>
      <c r="O26" s="135" t="s">
        <v>150</v>
      </c>
      <c r="P26" s="135">
        <v>1</v>
      </c>
      <c r="Q26" s="135" t="s">
        <v>150</v>
      </c>
      <c r="R26" s="135" t="s">
        <v>150</v>
      </c>
      <c r="S26" s="135" t="s">
        <v>150</v>
      </c>
      <c r="T26" s="135" t="s">
        <v>150</v>
      </c>
      <c r="U26" s="135" t="s">
        <v>150</v>
      </c>
      <c r="V26" s="135" t="s">
        <v>150</v>
      </c>
      <c r="W26" s="135" t="s">
        <v>150</v>
      </c>
      <c r="X26" s="135" t="s">
        <v>150</v>
      </c>
      <c r="Y26" s="138"/>
      <c r="Z26" s="138"/>
    </row>
    <row r="27" spans="2:26" ht="51" customHeight="1">
      <c r="B27" s="135">
        <v>19</v>
      </c>
      <c r="C27" s="254" t="s">
        <v>1113</v>
      </c>
      <c r="D27" s="255" t="s">
        <v>1126</v>
      </c>
      <c r="E27" s="135" t="s">
        <v>15</v>
      </c>
      <c r="F27" s="135" t="s">
        <v>2</v>
      </c>
      <c r="G27" s="169" t="s">
        <v>127</v>
      </c>
      <c r="H27" s="262"/>
      <c r="I27" s="262"/>
      <c r="J27" s="266">
        <v>1500000</v>
      </c>
      <c r="K27" s="138"/>
      <c r="L27" s="138"/>
      <c r="M27" s="138"/>
      <c r="N27" s="138"/>
      <c r="O27" s="135">
        <v>1</v>
      </c>
      <c r="P27" s="135" t="s">
        <v>150</v>
      </c>
      <c r="Q27" s="135" t="s">
        <v>150</v>
      </c>
      <c r="R27" s="135" t="s">
        <v>150</v>
      </c>
      <c r="S27" s="135" t="s">
        <v>150</v>
      </c>
      <c r="T27" s="135" t="s">
        <v>150</v>
      </c>
      <c r="U27" s="135" t="s">
        <v>150</v>
      </c>
      <c r="V27" s="135" t="s">
        <v>150</v>
      </c>
      <c r="W27" s="135" t="s">
        <v>150</v>
      </c>
      <c r="X27" s="135" t="s">
        <v>150</v>
      </c>
      <c r="Y27" s="138"/>
      <c r="Z27" s="138"/>
    </row>
    <row r="28" spans="2:26" ht="51" customHeight="1">
      <c r="B28" s="135">
        <v>20</v>
      </c>
      <c r="C28" s="254" t="s">
        <v>1114</v>
      </c>
      <c r="D28" s="255" t="s">
        <v>454</v>
      </c>
      <c r="E28" s="135" t="s">
        <v>15</v>
      </c>
      <c r="F28" s="135" t="s">
        <v>2</v>
      </c>
      <c r="G28" s="169" t="s">
        <v>127</v>
      </c>
      <c r="H28" s="262"/>
      <c r="I28" s="262"/>
      <c r="J28" s="266">
        <v>1000000</v>
      </c>
      <c r="K28" s="138"/>
      <c r="L28" s="138"/>
      <c r="M28" s="138"/>
      <c r="N28" s="138"/>
      <c r="O28" s="135">
        <v>1</v>
      </c>
      <c r="P28" s="135" t="s">
        <v>150</v>
      </c>
      <c r="Q28" s="135" t="s">
        <v>150</v>
      </c>
      <c r="R28" s="135" t="s">
        <v>150</v>
      </c>
      <c r="S28" s="135" t="s">
        <v>150</v>
      </c>
      <c r="T28" s="135" t="s">
        <v>150</v>
      </c>
      <c r="U28" s="135" t="s">
        <v>150</v>
      </c>
      <c r="V28" s="135" t="s">
        <v>150</v>
      </c>
      <c r="W28" s="135" t="s">
        <v>150</v>
      </c>
      <c r="X28" s="135" t="s">
        <v>150</v>
      </c>
      <c r="Y28" s="138"/>
      <c r="Z28" s="138"/>
    </row>
    <row r="29" spans="2:26" ht="51" customHeight="1">
      <c r="B29" s="135">
        <v>21</v>
      </c>
      <c r="C29" s="254" t="s">
        <v>1115</v>
      </c>
      <c r="D29" s="255" t="s">
        <v>450</v>
      </c>
      <c r="E29" s="135" t="s">
        <v>15</v>
      </c>
      <c r="F29" s="135" t="s">
        <v>2</v>
      </c>
      <c r="G29" s="169" t="s">
        <v>127</v>
      </c>
      <c r="H29" s="262"/>
      <c r="I29" s="262"/>
      <c r="J29" s="266">
        <v>500000</v>
      </c>
      <c r="K29" s="138"/>
      <c r="L29" s="138"/>
      <c r="M29" s="138"/>
      <c r="N29" s="138"/>
      <c r="O29" s="135" t="s">
        <v>150</v>
      </c>
      <c r="P29" s="135">
        <v>1</v>
      </c>
      <c r="Q29" s="135" t="s">
        <v>150</v>
      </c>
      <c r="R29" s="135" t="s">
        <v>150</v>
      </c>
      <c r="S29" s="135" t="s">
        <v>150</v>
      </c>
      <c r="T29" s="135" t="s">
        <v>150</v>
      </c>
      <c r="U29" s="135" t="s">
        <v>150</v>
      </c>
      <c r="V29" s="135" t="s">
        <v>150</v>
      </c>
      <c r="W29" s="135" t="s">
        <v>150</v>
      </c>
      <c r="X29" s="135" t="s">
        <v>150</v>
      </c>
      <c r="Y29" s="138"/>
      <c r="Z29" s="138"/>
    </row>
    <row r="30" spans="2:26" ht="51" customHeight="1">
      <c r="B30" s="135">
        <v>22</v>
      </c>
      <c r="C30" s="254" t="s">
        <v>1116</v>
      </c>
      <c r="D30" s="255" t="s">
        <v>455</v>
      </c>
      <c r="E30" s="135" t="s">
        <v>15</v>
      </c>
      <c r="F30" s="135" t="s">
        <v>2</v>
      </c>
      <c r="G30" s="169" t="s">
        <v>127</v>
      </c>
      <c r="H30" s="262"/>
      <c r="I30" s="262"/>
      <c r="J30" s="266">
        <v>500000</v>
      </c>
      <c r="K30" s="138"/>
      <c r="L30" s="138"/>
      <c r="M30" s="138"/>
      <c r="N30" s="138"/>
      <c r="O30" s="135">
        <v>1</v>
      </c>
      <c r="P30" s="135" t="s">
        <v>150</v>
      </c>
      <c r="Q30" s="135" t="s">
        <v>150</v>
      </c>
      <c r="R30" s="135" t="s">
        <v>150</v>
      </c>
      <c r="S30" s="135" t="s">
        <v>150</v>
      </c>
      <c r="T30" s="135" t="s">
        <v>150</v>
      </c>
      <c r="U30" s="135" t="s">
        <v>150</v>
      </c>
      <c r="V30" s="135" t="s">
        <v>150</v>
      </c>
      <c r="W30" s="135" t="s">
        <v>150</v>
      </c>
      <c r="X30" s="135" t="s">
        <v>150</v>
      </c>
      <c r="Y30" s="138"/>
      <c r="Z30" s="138"/>
    </row>
    <row r="31" spans="2:26" ht="51" customHeight="1">
      <c r="B31" s="135">
        <v>23</v>
      </c>
      <c r="C31" s="254" t="s">
        <v>1117</v>
      </c>
      <c r="D31" s="255" t="s">
        <v>444</v>
      </c>
      <c r="E31" s="135" t="s">
        <v>15</v>
      </c>
      <c r="F31" s="135" t="s">
        <v>2</v>
      </c>
      <c r="G31" s="169" t="s">
        <v>127</v>
      </c>
      <c r="H31" s="262"/>
      <c r="I31" s="262"/>
      <c r="J31" s="266">
        <v>500000</v>
      </c>
      <c r="K31" s="138"/>
      <c r="L31" s="138"/>
      <c r="M31" s="138"/>
      <c r="N31" s="138"/>
      <c r="O31" s="135">
        <v>1</v>
      </c>
      <c r="P31" s="135" t="s">
        <v>150</v>
      </c>
      <c r="Q31" s="135" t="s">
        <v>150</v>
      </c>
      <c r="R31" s="135" t="s">
        <v>150</v>
      </c>
      <c r="S31" s="135" t="s">
        <v>150</v>
      </c>
      <c r="T31" s="135" t="s">
        <v>150</v>
      </c>
      <c r="U31" s="135" t="s">
        <v>150</v>
      </c>
      <c r="V31" s="135" t="s">
        <v>150</v>
      </c>
      <c r="W31" s="135" t="s">
        <v>150</v>
      </c>
      <c r="X31" s="135" t="s">
        <v>150</v>
      </c>
      <c r="Y31" s="138"/>
      <c r="Z31" s="138"/>
    </row>
    <row r="32" spans="2:26" ht="51" customHeight="1">
      <c r="B32" s="135">
        <v>24</v>
      </c>
      <c r="C32" s="254" t="s">
        <v>1118</v>
      </c>
      <c r="D32" s="255" t="s">
        <v>454</v>
      </c>
      <c r="E32" s="135" t="s">
        <v>15</v>
      </c>
      <c r="F32" s="135" t="s">
        <v>2</v>
      </c>
      <c r="G32" s="169" t="s">
        <v>127</v>
      </c>
      <c r="H32" s="262"/>
      <c r="I32" s="262"/>
      <c r="J32" s="266">
        <v>1000000</v>
      </c>
      <c r="K32" s="138"/>
      <c r="L32" s="138"/>
      <c r="M32" s="138"/>
      <c r="N32" s="138"/>
      <c r="O32" s="135">
        <v>1</v>
      </c>
      <c r="P32" s="135" t="s">
        <v>150</v>
      </c>
      <c r="Q32" s="135" t="s">
        <v>150</v>
      </c>
      <c r="R32" s="135" t="s">
        <v>150</v>
      </c>
      <c r="S32" s="135" t="s">
        <v>150</v>
      </c>
      <c r="T32" s="135" t="s">
        <v>150</v>
      </c>
      <c r="U32" s="135" t="s">
        <v>150</v>
      </c>
      <c r="V32" s="135" t="s">
        <v>150</v>
      </c>
      <c r="W32" s="135" t="s">
        <v>150</v>
      </c>
      <c r="X32" s="135" t="s">
        <v>150</v>
      </c>
      <c r="Y32" s="138"/>
      <c r="Z32" s="138"/>
    </row>
    <row r="33" spans="2:26" ht="51" customHeight="1">
      <c r="B33" s="135">
        <v>25</v>
      </c>
      <c r="C33" s="254" t="s">
        <v>1119</v>
      </c>
      <c r="D33" s="255" t="s">
        <v>450</v>
      </c>
      <c r="E33" s="135" t="s">
        <v>15</v>
      </c>
      <c r="F33" s="135" t="s">
        <v>2</v>
      </c>
      <c r="G33" s="169" t="s">
        <v>127</v>
      </c>
      <c r="H33" s="262"/>
      <c r="I33" s="262"/>
      <c r="J33" s="266">
        <v>500000</v>
      </c>
      <c r="K33" s="138"/>
      <c r="L33" s="138"/>
      <c r="M33" s="138"/>
      <c r="N33" s="138"/>
      <c r="O33" s="135" t="s">
        <v>150</v>
      </c>
      <c r="P33" s="135">
        <v>1</v>
      </c>
      <c r="Q33" s="135" t="s">
        <v>150</v>
      </c>
      <c r="R33" s="135" t="s">
        <v>150</v>
      </c>
      <c r="S33" s="135" t="s">
        <v>150</v>
      </c>
      <c r="T33" s="135" t="s">
        <v>150</v>
      </c>
      <c r="U33" s="135" t="s">
        <v>150</v>
      </c>
      <c r="V33" s="135" t="s">
        <v>150</v>
      </c>
      <c r="W33" s="135" t="s">
        <v>150</v>
      </c>
      <c r="X33" s="135" t="s">
        <v>150</v>
      </c>
      <c r="Y33" s="138"/>
      <c r="Z33" s="138"/>
    </row>
    <row r="34" spans="2:26" ht="51" customHeight="1">
      <c r="B34" s="135">
        <v>26</v>
      </c>
      <c r="C34" s="254" t="s">
        <v>1120</v>
      </c>
      <c r="D34" s="255" t="s">
        <v>455</v>
      </c>
      <c r="E34" s="135" t="s">
        <v>15</v>
      </c>
      <c r="F34" s="135" t="s">
        <v>2</v>
      </c>
      <c r="G34" s="169" t="s">
        <v>127</v>
      </c>
      <c r="H34" s="262"/>
      <c r="I34" s="262"/>
      <c r="J34" s="266">
        <v>500000</v>
      </c>
      <c r="K34" s="138"/>
      <c r="L34" s="138"/>
      <c r="M34" s="138"/>
      <c r="N34" s="138"/>
      <c r="O34" s="135">
        <v>1</v>
      </c>
      <c r="P34" s="135" t="s">
        <v>150</v>
      </c>
      <c r="Q34" s="135" t="s">
        <v>150</v>
      </c>
      <c r="R34" s="135" t="s">
        <v>150</v>
      </c>
      <c r="S34" s="135" t="s">
        <v>150</v>
      </c>
      <c r="T34" s="135" t="s">
        <v>150</v>
      </c>
      <c r="U34" s="135" t="s">
        <v>150</v>
      </c>
      <c r="V34" s="135" t="s">
        <v>150</v>
      </c>
      <c r="W34" s="135" t="s">
        <v>150</v>
      </c>
      <c r="X34" s="135" t="s">
        <v>150</v>
      </c>
      <c r="Y34" s="138"/>
      <c r="Z34" s="138"/>
    </row>
    <row r="35" spans="2:26" ht="51" customHeight="1">
      <c r="B35" s="135">
        <v>27</v>
      </c>
      <c r="C35" s="254" t="s">
        <v>1121</v>
      </c>
      <c r="D35" s="255" t="s">
        <v>445</v>
      </c>
      <c r="E35" s="135" t="s">
        <v>15</v>
      </c>
      <c r="F35" s="135" t="s">
        <v>2</v>
      </c>
      <c r="G35" s="169" t="s">
        <v>127</v>
      </c>
      <c r="H35" s="262"/>
      <c r="I35" s="262"/>
      <c r="J35" s="266">
        <v>500000</v>
      </c>
      <c r="K35" s="138"/>
      <c r="L35" s="138"/>
      <c r="M35" s="138"/>
      <c r="N35" s="138"/>
      <c r="O35" s="135">
        <v>1</v>
      </c>
      <c r="P35" s="135" t="s">
        <v>150</v>
      </c>
      <c r="Q35" s="135" t="s">
        <v>150</v>
      </c>
      <c r="R35" s="135" t="s">
        <v>150</v>
      </c>
      <c r="S35" s="135" t="s">
        <v>150</v>
      </c>
      <c r="T35" s="135" t="s">
        <v>150</v>
      </c>
      <c r="U35" s="135" t="s">
        <v>150</v>
      </c>
      <c r="V35" s="135" t="s">
        <v>150</v>
      </c>
      <c r="W35" s="135" t="s">
        <v>150</v>
      </c>
      <c r="X35" s="135" t="s">
        <v>150</v>
      </c>
      <c r="Y35" s="138"/>
      <c r="Z35" s="138"/>
    </row>
    <row r="36" spans="2:26" ht="51" customHeight="1">
      <c r="B36" s="135">
        <v>28</v>
      </c>
      <c r="C36" s="254" t="s">
        <v>1122</v>
      </c>
      <c r="D36" s="255" t="s">
        <v>1127</v>
      </c>
      <c r="E36" s="135" t="s">
        <v>15</v>
      </c>
      <c r="F36" s="135" t="s">
        <v>2</v>
      </c>
      <c r="G36" s="169" t="s">
        <v>127</v>
      </c>
      <c r="H36" s="262"/>
      <c r="I36" s="262"/>
      <c r="J36" s="266">
        <v>1000000</v>
      </c>
      <c r="K36" s="138"/>
      <c r="L36" s="138"/>
      <c r="M36" s="138"/>
      <c r="N36" s="138"/>
      <c r="O36" s="135">
        <v>1</v>
      </c>
      <c r="P36" s="135" t="s">
        <v>150</v>
      </c>
      <c r="Q36" s="135" t="s">
        <v>150</v>
      </c>
      <c r="R36" s="135" t="s">
        <v>150</v>
      </c>
      <c r="S36" s="135" t="s">
        <v>150</v>
      </c>
      <c r="T36" s="135" t="s">
        <v>150</v>
      </c>
      <c r="U36" s="135" t="s">
        <v>150</v>
      </c>
      <c r="V36" s="135" t="s">
        <v>150</v>
      </c>
      <c r="W36" s="135" t="s">
        <v>150</v>
      </c>
      <c r="X36" s="135" t="s">
        <v>150</v>
      </c>
      <c r="Y36" s="138"/>
      <c r="Z36" s="138"/>
    </row>
    <row r="37" spans="2:26" ht="51" customHeight="1">
      <c r="B37" s="135">
        <v>29</v>
      </c>
      <c r="C37" s="264" t="s">
        <v>1128</v>
      </c>
      <c r="D37" s="264" t="s">
        <v>455</v>
      </c>
      <c r="E37" s="135" t="s">
        <v>45</v>
      </c>
      <c r="F37" s="135" t="s">
        <v>2</v>
      </c>
      <c r="G37" s="169" t="s">
        <v>127</v>
      </c>
      <c r="H37" s="262"/>
      <c r="I37" s="262"/>
      <c r="J37" s="265">
        <v>500000</v>
      </c>
      <c r="K37" s="138"/>
      <c r="L37" s="138"/>
      <c r="M37" s="138"/>
      <c r="N37" s="138"/>
      <c r="O37" s="135">
        <v>1</v>
      </c>
      <c r="P37" s="135" t="s">
        <v>150</v>
      </c>
      <c r="Q37" s="135" t="s">
        <v>150</v>
      </c>
      <c r="R37" s="135" t="s">
        <v>150</v>
      </c>
      <c r="S37" s="135" t="s">
        <v>150</v>
      </c>
      <c r="T37" s="135" t="s">
        <v>150</v>
      </c>
      <c r="U37" s="135" t="s">
        <v>150</v>
      </c>
      <c r="V37" s="135" t="s">
        <v>150</v>
      </c>
      <c r="W37" s="135" t="s">
        <v>150</v>
      </c>
      <c r="X37" s="135" t="s">
        <v>150</v>
      </c>
      <c r="Y37" s="138"/>
      <c r="Z37" s="138"/>
    </row>
    <row r="38" spans="2:26" ht="51" customHeight="1">
      <c r="B38" s="135">
        <v>30</v>
      </c>
      <c r="C38" s="255" t="s">
        <v>1129</v>
      </c>
      <c r="D38" s="255" t="s">
        <v>1142</v>
      </c>
      <c r="E38" s="135" t="s">
        <v>45</v>
      </c>
      <c r="F38" s="135" t="s">
        <v>2</v>
      </c>
      <c r="G38" s="169" t="s">
        <v>127</v>
      </c>
      <c r="H38" s="262"/>
      <c r="I38" s="262"/>
      <c r="J38" s="266">
        <v>500000</v>
      </c>
      <c r="K38" s="138"/>
      <c r="L38" s="138"/>
      <c r="M38" s="138"/>
      <c r="N38" s="138"/>
      <c r="O38" s="135">
        <v>1</v>
      </c>
      <c r="P38" s="135" t="s">
        <v>150</v>
      </c>
      <c r="Q38" s="135" t="s">
        <v>150</v>
      </c>
      <c r="R38" s="135" t="s">
        <v>150</v>
      </c>
      <c r="S38" s="135" t="s">
        <v>150</v>
      </c>
      <c r="T38" s="135" t="s">
        <v>150</v>
      </c>
      <c r="U38" s="135" t="s">
        <v>150</v>
      </c>
      <c r="V38" s="135" t="s">
        <v>150</v>
      </c>
      <c r="W38" s="135" t="s">
        <v>150</v>
      </c>
      <c r="X38" s="135" t="s">
        <v>150</v>
      </c>
      <c r="Y38" s="138"/>
      <c r="Z38" s="138"/>
    </row>
    <row r="39" spans="2:26" ht="51" customHeight="1">
      <c r="B39" s="135">
        <v>31</v>
      </c>
      <c r="C39" s="258" t="s">
        <v>1130</v>
      </c>
      <c r="D39" s="255" t="s">
        <v>449</v>
      </c>
      <c r="E39" s="135" t="s">
        <v>45</v>
      </c>
      <c r="F39" s="135" t="s">
        <v>2</v>
      </c>
      <c r="G39" s="169" t="s">
        <v>127</v>
      </c>
      <c r="H39" s="262"/>
      <c r="I39" s="262"/>
      <c r="J39" s="266">
        <v>500000</v>
      </c>
      <c r="K39" s="138"/>
      <c r="L39" s="138"/>
      <c r="M39" s="138"/>
      <c r="N39" s="138"/>
      <c r="O39" s="135">
        <v>1</v>
      </c>
      <c r="P39" s="135" t="s">
        <v>150</v>
      </c>
      <c r="Q39" s="135" t="s">
        <v>150</v>
      </c>
      <c r="R39" s="135" t="s">
        <v>150</v>
      </c>
      <c r="S39" s="135" t="s">
        <v>150</v>
      </c>
      <c r="T39" s="135" t="s">
        <v>150</v>
      </c>
      <c r="U39" s="135" t="s">
        <v>150</v>
      </c>
      <c r="V39" s="135" t="s">
        <v>150</v>
      </c>
      <c r="W39" s="135" t="s">
        <v>150</v>
      </c>
      <c r="X39" s="135" t="s">
        <v>150</v>
      </c>
      <c r="Y39" s="138"/>
      <c r="Z39" s="138"/>
    </row>
    <row r="40" spans="2:26" ht="51" customHeight="1">
      <c r="B40" s="135">
        <v>32</v>
      </c>
      <c r="C40" s="258" t="s">
        <v>1131</v>
      </c>
      <c r="D40" s="255" t="s">
        <v>1143</v>
      </c>
      <c r="E40" s="135" t="s">
        <v>45</v>
      </c>
      <c r="F40" s="135" t="s">
        <v>2</v>
      </c>
      <c r="G40" s="169" t="s">
        <v>127</v>
      </c>
      <c r="H40" s="262"/>
      <c r="I40" s="262"/>
      <c r="J40" s="266">
        <v>500000</v>
      </c>
      <c r="K40" s="138"/>
      <c r="L40" s="138"/>
      <c r="M40" s="138"/>
      <c r="N40" s="138"/>
      <c r="O40" s="135">
        <v>1</v>
      </c>
      <c r="P40" s="135" t="s">
        <v>150</v>
      </c>
      <c r="Q40" s="135" t="s">
        <v>150</v>
      </c>
      <c r="R40" s="135" t="s">
        <v>150</v>
      </c>
      <c r="S40" s="135" t="s">
        <v>150</v>
      </c>
      <c r="T40" s="135" t="s">
        <v>150</v>
      </c>
      <c r="U40" s="135" t="s">
        <v>150</v>
      </c>
      <c r="V40" s="135" t="s">
        <v>150</v>
      </c>
      <c r="W40" s="135" t="s">
        <v>150</v>
      </c>
      <c r="X40" s="135" t="s">
        <v>150</v>
      </c>
      <c r="Y40" s="138"/>
      <c r="Z40" s="138"/>
    </row>
    <row r="41" spans="2:26" ht="51" customHeight="1">
      <c r="B41" s="135">
        <v>33</v>
      </c>
      <c r="C41" s="255" t="s">
        <v>1132</v>
      </c>
      <c r="D41" s="255" t="s">
        <v>1144</v>
      </c>
      <c r="E41" s="135" t="s">
        <v>45</v>
      </c>
      <c r="F41" s="135" t="s">
        <v>2</v>
      </c>
      <c r="G41" s="169" t="s">
        <v>127</v>
      </c>
      <c r="H41" s="262"/>
      <c r="I41" s="262"/>
      <c r="J41" s="266">
        <v>750000</v>
      </c>
      <c r="K41" s="138"/>
      <c r="L41" s="138"/>
      <c r="M41" s="138"/>
      <c r="N41" s="138"/>
      <c r="O41" s="135">
        <v>1</v>
      </c>
      <c r="P41" s="135" t="s">
        <v>150</v>
      </c>
      <c r="Q41" s="135" t="s">
        <v>150</v>
      </c>
      <c r="R41" s="135" t="s">
        <v>150</v>
      </c>
      <c r="S41" s="135" t="s">
        <v>150</v>
      </c>
      <c r="T41" s="135" t="s">
        <v>150</v>
      </c>
      <c r="U41" s="135" t="s">
        <v>150</v>
      </c>
      <c r="V41" s="135" t="s">
        <v>150</v>
      </c>
      <c r="W41" s="135" t="s">
        <v>150</v>
      </c>
      <c r="X41" s="135" t="s">
        <v>150</v>
      </c>
      <c r="Y41" s="138"/>
      <c r="Z41" s="138"/>
    </row>
    <row r="42" spans="2:26" ht="51" customHeight="1">
      <c r="B42" s="135">
        <v>34</v>
      </c>
      <c r="C42" s="258" t="s">
        <v>1133</v>
      </c>
      <c r="D42" s="255" t="s">
        <v>1145</v>
      </c>
      <c r="E42" s="135" t="s">
        <v>45</v>
      </c>
      <c r="F42" s="135" t="s">
        <v>2</v>
      </c>
      <c r="G42" s="169" t="s">
        <v>127</v>
      </c>
      <c r="H42" s="262"/>
      <c r="I42" s="262"/>
      <c r="J42" s="266">
        <v>500000</v>
      </c>
      <c r="K42" s="138"/>
      <c r="L42" s="138"/>
      <c r="M42" s="138"/>
      <c r="N42" s="138"/>
      <c r="O42" s="135">
        <v>1</v>
      </c>
      <c r="P42" s="135" t="s">
        <v>150</v>
      </c>
      <c r="Q42" s="135" t="s">
        <v>150</v>
      </c>
      <c r="R42" s="135" t="s">
        <v>150</v>
      </c>
      <c r="S42" s="135" t="s">
        <v>150</v>
      </c>
      <c r="T42" s="135" t="s">
        <v>150</v>
      </c>
      <c r="U42" s="135" t="s">
        <v>150</v>
      </c>
      <c r="V42" s="135" t="s">
        <v>150</v>
      </c>
      <c r="W42" s="135" t="s">
        <v>150</v>
      </c>
      <c r="X42" s="135" t="s">
        <v>150</v>
      </c>
      <c r="Y42" s="138"/>
      <c r="Z42" s="138"/>
    </row>
    <row r="43" spans="2:26" ht="51" customHeight="1">
      <c r="B43" s="135">
        <v>35</v>
      </c>
      <c r="C43" s="258" t="s">
        <v>1134</v>
      </c>
      <c r="D43" s="255" t="s">
        <v>1146</v>
      </c>
      <c r="E43" s="135" t="s">
        <v>45</v>
      </c>
      <c r="F43" s="135" t="s">
        <v>2</v>
      </c>
      <c r="G43" s="169" t="s">
        <v>127</v>
      </c>
      <c r="H43" s="262"/>
      <c r="I43" s="262"/>
      <c r="J43" s="266">
        <v>1000000</v>
      </c>
      <c r="K43" s="138"/>
      <c r="L43" s="138"/>
      <c r="M43" s="138"/>
      <c r="N43" s="138"/>
      <c r="O43" s="135">
        <v>1</v>
      </c>
      <c r="P43" s="135" t="s">
        <v>150</v>
      </c>
      <c r="Q43" s="135" t="s">
        <v>150</v>
      </c>
      <c r="R43" s="135" t="s">
        <v>150</v>
      </c>
      <c r="S43" s="135" t="s">
        <v>150</v>
      </c>
      <c r="T43" s="135" t="s">
        <v>150</v>
      </c>
      <c r="U43" s="135" t="s">
        <v>150</v>
      </c>
      <c r="V43" s="135" t="s">
        <v>150</v>
      </c>
      <c r="W43" s="135" t="s">
        <v>150</v>
      </c>
      <c r="X43" s="135" t="s">
        <v>150</v>
      </c>
      <c r="Y43" s="138"/>
      <c r="Z43" s="138"/>
    </row>
    <row r="44" spans="2:26" ht="51" customHeight="1">
      <c r="B44" s="135">
        <v>36</v>
      </c>
      <c r="C44" s="258" t="s">
        <v>1135</v>
      </c>
      <c r="D44" s="255" t="s">
        <v>1147</v>
      </c>
      <c r="E44" s="135" t="s">
        <v>45</v>
      </c>
      <c r="F44" s="135" t="s">
        <v>2</v>
      </c>
      <c r="G44" s="169" t="s">
        <v>127</v>
      </c>
      <c r="H44" s="262"/>
      <c r="I44" s="262"/>
      <c r="J44" s="266">
        <v>500000</v>
      </c>
      <c r="K44" s="138"/>
      <c r="L44" s="138"/>
      <c r="M44" s="138"/>
      <c r="N44" s="138"/>
      <c r="O44" s="135">
        <v>1</v>
      </c>
      <c r="P44" s="135" t="s">
        <v>150</v>
      </c>
      <c r="Q44" s="135" t="s">
        <v>150</v>
      </c>
      <c r="R44" s="135" t="s">
        <v>150</v>
      </c>
      <c r="S44" s="135" t="s">
        <v>150</v>
      </c>
      <c r="T44" s="135" t="s">
        <v>150</v>
      </c>
      <c r="U44" s="135" t="s">
        <v>150</v>
      </c>
      <c r="V44" s="135" t="s">
        <v>150</v>
      </c>
      <c r="W44" s="135" t="s">
        <v>150</v>
      </c>
      <c r="X44" s="135" t="s">
        <v>150</v>
      </c>
      <c r="Y44" s="138"/>
      <c r="Z44" s="138"/>
    </row>
    <row r="45" spans="2:26" ht="51" customHeight="1">
      <c r="B45" s="135">
        <v>37</v>
      </c>
      <c r="C45" s="258" t="s">
        <v>1136</v>
      </c>
      <c r="D45" s="255" t="s">
        <v>838</v>
      </c>
      <c r="E45" s="135" t="s">
        <v>45</v>
      </c>
      <c r="F45" s="135" t="s">
        <v>2</v>
      </c>
      <c r="G45" s="169" t="s">
        <v>127</v>
      </c>
      <c r="H45" s="262"/>
      <c r="I45" s="262"/>
      <c r="J45" s="266">
        <v>500000</v>
      </c>
      <c r="K45" s="138"/>
      <c r="L45" s="138"/>
      <c r="M45" s="138"/>
      <c r="N45" s="138"/>
      <c r="O45" s="135">
        <v>1</v>
      </c>
      <c r="P45" s="135" t="s">
        <v>150</v>
      </c>
      <c r="Q45" s="135" t="s">
        <v>150</v>
      </c>
      <c r="R45" s="135" t="s">
        <v>150</v>
      </c>
      <c r="S45" s="135" t="s">
        <v>150</v>
      </c>
      <c r="T45" s="135" t="s">
        <v>150</v>
      </c>
      <c r="U45" s="135" t="s">
        <v>150</v>
      </c>
      <c r="V45" s="135" t="s">
        <v>150</v>
      </c>
      <c r="W45" s="135" t="s">
        <v>150</v>
      </c>
      <c r="X45" s="135" t="s">
        <v>150</v>
      </c>
      <c r="Y45" s="138"/>
      <c r="Z45" s="138"/>
    </row>
    <row r="46" spans="2:26" ht="51" customHeight="1">
      <c r="B46" s="135">
        <v>38</v>
      </c>
      <c r="C46" s="258" t="s">
        <v>1137</v>
      </c>
      <c r="D46" s="255" t="s">
        <v>446</v>
      </c>
      <c r="E46" s="135" t="s">
        <v>45</v>
      </c>
      <c r="F46" s="135" t="s">
        <v>2</v>
      </c>
      <c r="G46" s="169" t="s">
        <v>127</v>
      </c>
      <c r="H46" s="262"/>
      <c r="I46" s="262"/>
      <c r="J46" s="266">
        <v>1000000</v>
      </c>
      <c r="K46" s="138"/>
      <c r="L46" s="138"/>
      <c r="M46" s="138"/>
      <c r="N46" s="138"/>
      <c r="O46" s="135">
        <v>1</v>
      </c>
      <c r="P46" s="135" t="s">
        <v>150</v>
      </c>
      <c r="Q46" s="135" t="s">
        <v>150</v>
      </c>
      <c r="R46" s="135" t="s">
        <v>150</v>
      </c>
      <c r="S46" s="135" t="s">
        <v>150</v>
      </c>
      <c r="T46" s="135" t="s">
        <v>150</v>
      </c>
      <c r="U46" s="135" t="s">
        <v>150</v>
      </c>
      <c r="V46" s="135" t="s">
        <v>150</v>
      </c>
      <c r="W46" s="135" t="s">
        <v>150</v>
      </c>
      <c r="X46" s="135" t="s">
        <v>150</v>
      </c>
      <c r="Y46" s="138"/>
      <c r="Z46" s="138"/>
    </row>
    <row r="47" spans="2:26" ht="51" customHeight="1">
      <c r="B47" s="135">
        <v>39</v>
      </c>
      <c r="C47" s="258" t="s">
        <v>1138</v>
      </c>
      <c r="D47" s="255" t="s">
        <v>1148</v>
      </c>
      <c r="E47" s="135" t="s">
        <v>45</v>
      </c>
      <c r="F47" s="135" t="s">
        <v>2</v>
      </c>
      <c r="G47" s="169" t="s">
        <v>127</v>
      </c>
      <c r="H47" s="262"/>
      <c r="I47" s="262"/>
      <c r="J47" s="266">
        <v>500000</v>
      </c>
      <c r="K47" s="138"/>
      <c r="L47" s="138"/>
      <c r="M47" s="138"/>
      <c r="N47" s="138"/>
      <c r="O47" s="135">
        <v>1</v>
      </c>
      <c r="P47" s="135" t="s">
        <v>150</v>
      </c>
      <c r="Q47" s="135" t="s">
        <v>150</v>
      </c>
      <c r="R47" s="135" t="s">
        <v>150</v>
      </c>
      <c r="S47" s="135" t="s">
        <v>150</v>
      </c>
      <c r="T47" s="135" t="s">
        <v>150</v>
      </c>
      <c r="U47" s="135" t="s">
        <v>150</v>
      </c>
      <c r="V47" s="135" t="s">
        <v>150</v>
      </c>
      <c r="W47" s="135" t="s">
        <v>150</v>
      </c>
      <c r="X47" s="135" t="s">
        <v>150</v>
      </c>
      <c r="Y47" s="138"/>
      <c r="Z47" s="138"/>
    </row>
    <row r="48" spans="2:26" ht="51" customHeight="1">
      <c r="B48" s="135">
        <v>40</v>
      </c>
      <c r="C48" s="258" t="s">
        <v>1139</v>
      </c>
      <c r="D48" s="255" t="s">
        <v>1149</v>
      </c>
      <c r="E48" s="135" t="s">
        <v>45</v>
      </c>
      <c r="F48" s="135" t="s">
        <v>2</v>
      </c>
      <c r="G48" s="169" t="s">
        <v>127</v>
      </c>
      <c r="H48" s="262"/>
      <c r="I48" s="262"/>
      <c r="J48" s="266">
        <v>500000</v>
      </c>
      <c r="K48" s="138"/>
      <c r="L48" s="138"/>
      <c r="M48" s="138"/>
      <c r="N48" s="138"/>
      <c r="O48" s="135">
        <v>1</v>
      </c>
      <c r="P48" s="135" t="s">
        <v>150</v>
      </c>
      <c r="Q48" s="135" t="s">
        <v>150</v>
      </c>
      <c r="R48" s="135" t="s">
        <v>150</v>
      </c>
      <c r="S48" s="135" t="s">
        <v>150</v>
      </c>
      <c r="T48" s="135" t="s">
        <v>150</v>
      </c>
      <c r="U48" s="135" t="s">
        <v>150</v>
      </c>
      <c r="V48" s="135" t="s">
        <v>150</v>
      </c>
      <c r="W48" s="135" t="s">
        <v>150</v>
      </c>
      <c r="X48" s="135" t="s">
        <v>150</v>
      </c>
      <c r="Y48" s="138"/>
      <c r="Z48" s="138"/>
    </row>
    <row r="49" spans="2:26" ht="51" customHeight="1">
      <c r="B49" s="135">
        <v>41</v>
      </c>
      <c r="C49" s="255" t="s">
        <v>1140</v>
      </c>
      <c r="D49" s="255" t="s">
        <v>1127</v>
      </c>
      <c r="E49" s="135" t="s">
        <v>45</v>
      </c>
      <c r="F49" s="135" t="s">
        <v>2</v>
      </c>
      <c r="G49" s="169" t="s">
        <v>127</v>
      </c>
      <c r="H49" s="262"/>
      <c r="I49" s="262"/>
      <c r="J49" s="266">
        <v>500000</v>
      </c>
      <c r="K49" s="138"/>
      <c r="L49" s="138"/>
      <c r="M49" s="138"/>
      <c r="N49" s="138"/>
      <c r="O49" s="135">
        <v>1</v>
      </c>
      <c r="P49" s="135" t="s">
        <v>150</v>
      </c>
      <c r="Q49" s="135" t="s">
        <v>150</v>
      </c>
      <c r="R49" s="135" t="s">
        <v>150</v>
      </c>
      <c r="S49" s="135" t="s">
        <v>150</v>
      </c>
      <c r="T49" s="135" t="s">
        <v>150</v>
      </c>
      <c r="U49" s="135" t="s">
        <v>150</v>
      </c>
      <c r="V49" s="135" t="s">
        <v>150</v>
      </c>
      <c r="W49" s="135" t="s">
        <v>150</v>
      </c>
      <c r="X49" s="135" t="s">
        <v>150</v>
      </c>
      <c r="Y49" s="138"/>
      <c r="Z49" s="138"/>
    </row>
    <row r="50" spans="2:26" ht="51" customHeight="1">
      <c r="B50" s="135">
        <v>42</v>
      </c>
      <c r="C50" s="255" t="s">
        <v>1141</v>
      </c>
      <c r="D50" s="255" t="s">
        <v>1142</v>
      </c>
      <c r="E50" s="135" t="s">
        <v>45</v>
      </c>
      <c r="F50" s="135" t="s">
        <v>2</v>
      </c>
      <c r="G50" s="169" t="s">
        <v>127</v>
      </c>
      <c r="H50" s="262"/>
      <c r="I50" s="262"/>
      <c r="J50" s="266">
        <v>500000</v>
      </c>
      <c r="K50" s="138"/>
      <c r="L50" s="138"/>
      <c r="M50" s="138"/>
      <c r="N50" s="138"/>
      <c r="O50" s="135">
        <v>1</v>
      </c>
      <c r="P50" s="135" t="s">
        <v>150</v>
      </c>
      <c r="Q50" s="135" t="s">
        <v>150</v>
      </c>
      <c r="R50" s="135" t="s">
        <v>150</v>
      </c>
      <c r="S50" s="135" t="s">
        <v>150</v>
      </c>
      <c r="T50" s="135" t="s">
        <v>150</v>
      </c>
      <c r="U50" s="135" t="s">
        <v>150</v>
      </c>
      <c r="V50" s="135" t="s">
        <v>150</v>
      </c>
      <c r="W50" s="135" t="s">
        <v>150</v>
      </c>
      <c r="X50" s="135" t="s">
        <v>150</v>
      </c>
      <c r="Y50" s="138"/>
      <c r="Z50" s="138"/>
    </row>
    <row r="51" spans="2:26" ht="51" customHeight="1">
      <c r="B51" s="135">
        <v>43</v>
      </c>
      <c r="C51" s="254" t="s">
        <v>1150</v>
      </c>
      <c r="D51" s="255" t="s">
        <v>1151</v>
      </c>
      <c r="E51" s="135" t="s">
        <v>36</v>
      </c>
      <c r="F51" s="135" t="s">
        <v>2</v>
      </c>
      <c r="G51" s="169" t="s">
        <v>127</v>
      </c>
      <c r="H51" s="262"/>
      <c r="I51" s="262"/>
      <c r="J51" s="267">
        <v>100000</v>
      </c>
      <c r="K51" s="138"/>
      <c r="L51" s="138"/>
      <c r="M51" s="138"/>
      <c r="N51" s="138"/>
      <c r="O51" s="135">
        <v>1</v>
      </c>
      <c r="P51" s="135" t="s">
        <v>150</v>
      </c>
      <c r="Q51" s="135" t="s">
        <v>150</v>
      </c>
      <c r="R51" s="135" t="s">
        <v>150</v>
      </c>
      <c r="S51" s="135" t="s">
        <v>150</v>
      </c>
      <c r="T51" s="135" t="s">
        <v>150</v>
      </c>
      <c r="U51" s="135" t="s">
        <v>150</v>
      </c>
      <c r="V51" s="135" t="s">
        <v>150</v>
      </c>
      <c r="W51" s="135" t="s">
        <v>150</v>
      </c>
      <c r="X51" s="135" t="s">
        <v>150</v>
      </c>
      <c r="Y51" s="138"/>
      <c r="Z51" s="138"/>
    </row>
    <row r="52" spans="2:26" ht="51" customHeight="1">
      <c r="B52" s="135">
        <v>44</v>
      </c>
      <c r="C52" s="254" t="s">
        <v>1152</v>
      </c>
      <c r="D52" s="255" t="s">
        <v>1153</v>
      </c>
      <c r="E52" s="135" t="s">
        <v>37</v>
      </c>
      <c r="F52" s="135" t="s">
        <v>2</v>
      </c>
      <c r="G52" s="169" t="s">
        <v>127</v>
      </c>
      <c r="H52" s="262"/>
      <c r="I52" s="262"/>
      <c r="J52" s="267">
        <v>1000000</v>
      </c>
      <c r="K52" s="138"/>
      <c r="L52" s="138"/>
      <c r="M52" s="138"/>
      <c r="N52" s="138"/>
      <c r="O52" s="135">
        <v>1</v>
      </c>
      <c r="P52" s="135" t="s">
        <v>150</v>
      </c>
      <c r="Q52" s="135" t="s">
        <v>150</v>
      </c>
      <c r="R52" s="135" t="s">
        <v>150</v>
      </c>
      <c r="S52" s="135" t="s">
        <v>150</v>
      </c>
      <c r="T52" s="135" t="s">
        <v>150</v>
      </c>
      <c r="U52" s="135" t="s">
        <v>150</v>
      </c>
      <c r="V52" s="135" t="s">
        <v>150</v>
      </c>
      <c r="W52" s="135" t="s">
        <v>150</v>
      </c>
      <c r="X52" s="135" t="s">
        <v>150</v>
      </c>
      <c r="Y52" s="138"/>
      <c r="Z52" s="138"/>
    </row>
    <row r="53" spans="2:26" ht="51" customHeight="1">
      <c r="B53" s="135">
        <v>45</v>
      </c>
      <c r="C53" s="254" t="s">
        <v>1154</v>
      </c>
      <c r="D53" s="255" t="s">
        <v>1155</v>
      </c>
      <c r="E53" s="135" t="s">
        <v>50</v>
      </c>
      <c r="F53" s="135" t="s">
        <v>2</v>
      </c>
      <c r="G53" s="169" t="s">
        <v>127</v>
      </c>
      <c r="H53" s="262"/>
      <c r="I53" s="262"/>
      <c r="J53" s="267">
        <v>1000000</v>
      </c>
      <c r="K53" s="138"/>
      <c r="L53" s="138"/>
      <c r="M53" s="138"/>
      <c r="N53" s="138"/>
      <c r="O53" s="135">
        <v>1</v>
      </c>
      <c r="P53" s="135" t="s">
        <v>150</v>
      </c>
      <c r="Q53" s="135" t="s">
        <v>150</v>
      </c>
      <c r="R53" s="135" t="s">
        <v>150</v>
      </c>
      <c r="S53" s="135" t="s">
        <v>150</v>
      </c>
      <c r="T53" s="135" t="s">
        <v>150</v>
      </c>
      <c r="U53" s="135" t="s">
        <v>150</v>
      </c>
      <c r="V53" s="135" t="s">
        <v>150</v>
      </c>
      <c r="W53" s="135" t="s">
        <v>150</v>
      </c>
      <c r="X53" s="135" t="s">
        <v>150</v>
      </c>
      <c r="Y53" s="138"/>
      <c r="Z53" s="138"/>
    </row>
    <row r="54" spans="2:26" ht="51" customHeight="1">
      <c r="B54" s="135">
        <v>46</v>
      </c>
      <c r="C54" s="255" t="s">
        <v>1192</v>
      </c>
      <c r="D54" s="253" t="s">
        <v>1156</v>
      </c>
      <c r="E54" s="135" t="s">
        <v>46</v>
      </c>
      <c r="F54" s="135" t="s">
        <v>6</v>
      </c>
      <c r="G54" s="169" t="s">
        <v>127</v>
      </c>
      <c r="H54" s="262"/>
      <c r="I54" s="262"/>
      <c r="J54" s="268">
        <v>30000</v>
      </c>
      <c r="K54" s="138"/>
      <c r="L54" s="138"/>
      <c r="M54" s="138"/>
      <c r="N54" s="138"/>
      <c r="O54" s="135">
        <v>1</v>
      </c>
      <c r="P54" s="135" t="s">
        <v>150</v>
      </c>
      <c r="Q54" s="135" t="s">
        <v>150</v>
      </c>
      <c r="R54" s="135" t="s">
        <v>150</v>
      </c>
      <c r="S54" s="135" t="s">
        <v>150</v>
      </c>
      <c r="T54" s="135" t="s">
        <v>150</v>
      </c>
      <c r="U54" s="135" t="s">
        <v>150</v>
      </c>
      <c r="V54" s="135" t="s">
        <v>150</v>
      </c>
      <c r="W54" s="135" t="s">
        <v>150</v>
      </c>
      <c r="X54" s="135" t="s">
        <v>150</v>
      </c>
      <c r="Y54" s="138"/>
      <c r="Z54" s="138"/>
    </row>
    <row r="55" spans="2:26" ht="51" customHeight="1">
      <c r="B55" s="135">
        <v>47</v>
      </c>
      <c r="C55" s="255" t="s">
        <v>1193</v>
      </c>
      <c r="D55" s="253" t="s">
        <v>1157</v>
      </c>
      <c r="E55" s="135" t="s">
        <v>46</v>
      </c>
      <c r="F55" s="135" t="s">
        <v>6</v>
      </c>
      <c r="G55" s="169" t="s">
        <v>127</v>
      </c>
      <c r="H55" s="262"/>
      <c r="I55" s="262"/>
      <c r="J55" s="268">
        <v>30000</v>
      </c>
      <c r="K55" s="138"/>
      <c r="L55" s="138"/>
      <c r="M55" s="138"/>
      <c r="N55" s="138"/>
      <c r="O55" s="135">
        <v>1</v>
      </c>
      <c r="P55" s="135" t="s">
        <v>150</v>
      </c>
      <c r="Q55" s="135" t="s">
        <v>150</v>
      </c>
      <c r="R55" s="135" t="s">
        <v>150</v>
      </c>
      <c r="S55" s="135" t="s">
        <v>150</v>
      </c>
      <c r="T55" s="135" t="s">
        <v>150</v>
      </c>
      <c r="U55" s="135" t="s">
        <v>150</v>
      </c>
      <c r="V55" s="135" t="s">
        <v>150</v>
      </c>
      <c r="W55" s="135" t="s">
        <v>150</v>
      </c>
      <c r="X55" s="135" t="s">
        <v>150</v>
      </c>
      <c r="Y55" s="138"/>
      <c r="Z55" s="138"/>
    </row>
    <row r="56" spans="2:26" ht="51" customHeight="1">
      <c r="B56" s="135">
        <v>48</v>
      </c>
      <c r="C56" s="255" t="s">
        <v>1194</v>
      </c>
      <c r="D56" s="253" t="s">
        <v>1158</v>
      </c>
      <c r="E56" s="135" t="s">
        <v>46</v>
      </c>
      <c r="F56" s="135" t="s">
        <v>6</v>
      </c>
      <c r="G56" s="169" t="s">
        <v>127</v>
      </c>
      <c r="H56" s="262"/>
      <c r="I56" s="262"/>
      <c r="J56" s="268">
        <v>30000</v>
      </c>
      <c r="K56" s="138"/>
      <c r="L56" s="138"/>
      <c r="M56" s="138"/>
      <c r="N56" s="138"/>
      <c r="O56" s="135">
        <v>1</v>
      </c>
      <c r="P56" s="135" t="s">
        <v>150</v>
      </c>
      <c r="Q56" s="135" t="s">
        <v>150</v>
      </c>
      <c r="R56" s="135" t="s">
        <v>150</v>
      </c>
      <c r="S56" s="135" t="s">
        <v>150</v>
      </c>
      <c r="T56" s="135" t="s">
        <v>150</v>
      </c>
      <c r="U56" s="135" t="s">
        <v>150</v>
      </c>
      <c r="V56" s="135" t="s">
        <v>150</v>
      </c>
      <c r="W56" s="135" t="s">
        <v>150</v>
      </c>
      <c r="X56" s="135" t="s">
        <v>150</v>
      </c>
      <c r="Y56" s="138"/>
      <c r="Z56" s="138"/>
    </row>
    <row r="57" spans="2:26" ht="51" customHeight="1">
      <c r="B57" s="135">
        <v>49</v>
      </c>
      <c r="C57" s="255" t="s">
        <v>1195</v>
      </c>
      <c r="D57" s="253" t="s">
        <v>1159</v>
      </c>
      <c r="E57" s="135" t="s">
        <v>46</v>
      </c>
      <c r="F57" s="135" t="s">
        <v>6</v>
      </c>
      <c r="G57" s="169" t="s">
        <v>127</v>
      </c>
      <c r="H57" s="262"/>
      <c r="I57" s="262"/>
      <c r="J57" s="268">
        <v>30000</v>
      </c>
      <c r="K57" s="138"/>
      <c r="L57" s="138"/>
      <c r="M57" s="138"/>
      <c r="N57" s="138"/>
      <c r="O57" s="135">
        <v>1</v>
      </c>
      <c r="P57" s="135" t="s">
        <v>150</v>
      </c>
      <c r="Q57" s="135" t="s">
        <v>150</v>
      </c>
      <c r="R57" s="135" t="s">
        <v>150</v>
      </c>
      <c r="S57" s="135" t="s">
        <v>150</v>
      </c>
      <c r="T57" s="135" t="s">
        <v>150</v>
      </c>
      <c r="U57" s="135" t="s">
        <v>150</v>
      </c>
      <c r="V57" s="135" t="s">
        <v>150</v>
      </c>
      <c r="W57" s="135" t="s">
        <v>150</v>
      </c>
      <c r="X57" s="135" t="s">
        <v>150</v>
      </c>
      <c r="Y57" s="138"/>
      <c r="Z57" s="138"/>
    </row>
    <row r="58" spans="2:26" ht="51" customHeight="1">
      <c r="B58" s="135">
        <v>50</v>
      </c>
      <c r="C58" s="255" t="s">
        <v>1196</v>
      </c>
      <c r="D58" s="253" t="s">
        <v>1160</v>
      </c>
      <c r="E58" s="135" t="s">
        <v>46</v>
      </c>
      <c r="F58" s="135" t="s">
        <v>6</v>
      </c>
      <c r="G58" s="169" t="s">
        <v>127</v>
      </c>
      <c r="H58" s="262"/>
      <c r="I58" s="262"/>
      <c r="J58" s="268">
        <v>30000</v>
      </c>
      <c r="K58" s="138"/>
      <c r="L58" s="138"/>
      <c r="M58" s="138"/>
      <c r="N58" s="138"/>
      <c r="O58" s="135">
        <v>1</v>
      </c>
      <c r="P58" s="135" t="s">
        <v>150</v>
      </c>
      <c r="Q58" s="135" t="s">
        <v>150</v>
      </c>
      <c r="R58" s="135" t="s">
        <v>150</v>
      </c>
      <c r="S58" s="135" t="s">
        <v>150</v>
      </c>
      <c r="T58" s="135" t="s">
        <v>150</v>
      </c>
      <c r="U58" s="135" t="s">
        <v>150</v>
      </c>
      <c r="V58" s="135" t="s">
        <v>150</v>
      </c>
      <c r="W58" s="135" t="s">
        <v>150</v>
      </c>
      <c r="X58" s="135" t="s">
        <v>150</v>
      </c>
      <c r="Y58" s="138"/>
      <c r="Z58" s="138"/>
    </row>
    <row r="59" spans="2:26" ht="51" customHeight="1">
      <c r="B59" s="135">
        <v>51</v>
      </c>
      <c r="C59" s="255" t="s">
        <v>1197</v>
      </c>
      <c r="D59" s="253" t="s">
        <v>1161</v>
      </c>
      <c r="E59" s="135" t="s">
        <v>46</v>
      </c>
      <c r="F59" s="135" t="s">
        <v>6</v>
      </c>
      <c r="G59" s="169" t="s">
        <v>127</v>
      </c>
      <c r="H59" s="262"/>
      <c r="I59" s="262"/>
      <c r="J59" s="268">
        <v>30000</v>
      </c>
      <c r="K59" s="138"/>
      <c r="L59" s="138"/>
      <c r="M59" s="138"/>
      <c r="N59" s="138"/>
      <c r="O59" s="135">
        <v>1</v>
      </c>
      <c r="P59" s="135" t="s">
        <v>150</v>
      </c>
      <c r="Q59" s="135" t="s">
        <v>150</v>
      </c>
      <c r="R59" s="135" t="s">
        <v>150</v>
      </c>
      <c r="S59" s="135" t="s">
        <v>150</v>
      </c>
      <c r="T59" s="135" t="s">
        <v>150</v>
      </c>
      <c r="U59" s="135" t="s">
        <v>150</v>
      </c>
      <c r="V59" s="135" t="s">
        <v>150</v>
      </c>
      <c r="W59" s="135" t="s">
        <v>150</v>
      </c>
      <c r="X59" s="135" t="s">
        <v>150</v>
      </c>
      <c r="Y59" s="138"/>
      <c r="Z59" s="138"/>
    </row>
    <row r="60" spans="2:26" ht="51" customHeight="1">
      <c r="B60" s="135">
        <v>52</v>
      </c>
      <c r="C60" s="255" t="s">
        <v>1198</v>
      </c>
      <c r="D60" s="253" t="s">
        <v>1162</v>
      </c>
      <c r="E60" s="135" t="s">
        <v>46</v>
      </c>
      <c r="F60" s="135" t="s">
        <v>6</v>
      </c>
      <c r="G60" s="169" t="s">
        <v>127</v>
      </c>
      <c r="H60" s="262"/>
      <c r="I60" s="262"/>
      <c r="J60" s="268">
        <v>30000</v>
      </c>
      <c r="K60" s="138"/>
      <c r="L60" s="138"/>
      <c r="M60" s="138"/>
      <c r="N60" s="138"/>
      <c r="O60" s="135">
        <v>1</v>
      </c>
      <c r="P60" s="135" t="s">
        <v>150</v>
      </c>
      <c r="Q60" s="135" t="s">
        <v>150</v>
      </c>
      <c r="R60" s="135" t="s">
        <v>150</v>
      </c>
      <c r="S60" s="135" t="s">
        <v>150</v>
      </c>
      <c r="T60" s="135" t="s">
        <v>150</v>
      </c>
      <c r="U60" s="135" t="s">
        <v>150</v>
      </c>
      <c r="V60" s="135" t="s">
        <v>150</v>
      </c>
      <c r="W60" s="135" t="s">
        <v>150</v>
      </c>
      <c r="X60" s="135" t="s">
        <v>150</v>
      </c>
      <c r="Y60" s="138"/>
      <c r="Z60" s="138"/>
    </row>
    <row r="61" spans="2:26" ht="51" customHeight="1">
      <c r="B61" s="135">
        <v>53</v>
      </c>
      <c r="C61" s="255" t="s">
        <v>1199</v>
      </c>
      <c r="D61" s="253" t="s">
        <v>1163</v>
      </c>
      <c r="E61" s="135" t="s">
        <v>46</v>
      </c>
      <c r="F61" s="135" t="s">
        <v>6</v>
      </c>
      <c r="G61" s="169" t="s">
        <v>127</v>
      </c>
      <c r="H61" s="262"/>
      <c r="I61" s="262"/>
      <c r="J61" s="268">
        <v>30000</v>
      </c>
      <c r="K61" s="138"/>
      <c r="L61" s="138"/>
      <c r="M61" s="138"/>
      <c r="N61" s="138"/>
      <c r="O61" s="135">
        <v>1</v>
      </c>
      <c r="P61" s="135" t="s">
        <v>150</v>
      </c>
      <c r="Q61" s="135" t="s">
        <v>150</v>
      </c>
      <c r="R61" s="135" t="s">
        <v>150</v>
      </c>
      <c r="S61" s="135" t="s">
        <v>150</v>
      </c>
      <c r="T61" s="135" t="s">
        <v>150</v>
      </c>
      <c r="U61" s="135" t="s">
        <v>150</v>
      </c>
      <c r="V61" s="135" t="s">
        <v>150</v>
      </c>
      <c r="W61" s="135" t="s">
        <v>150</v>
      </c>
      <c r="X61" s="135" t="s">
        <v>150</v>
      </c>
      <c r="Y61" s="138"/>
      <c r="Z61" s="138"/>
    </row>
    <row r="62" spans="2:26" ht="51" customHeight="1">
      <c r="B62" s="135">
        <v>54</v>
      </c>
      <c r="C62" s="255" t="s">
        <v>1200</v>
      </c>
      <c r="D62" s="253" t="s">
        <v>1164</v>
      </c>
      <c r="E62" s="135" t="s">
        <v>46</v>
      </c>
      <c r="F62" s="135" t="s">
        <v>6</v>
      </c>
      <c r="G62" s="169" t="s">
        <v>127</v>
      </c>
      <c r="H62" s="262"/>
      <c r="I62" s="262"/>
      <c r="J62" s="268">
        <v>30000</v>
      </c>
      <c r="K62" s="138"/>
      <c r="L62" s="138"/>
      <c r="M62" s="138"/>
      <c r="N62" s="138"/>
      <c r="O62" s="135">
        <v>1</v>
      </c>
      <c r="P62" s="135" t="s">
        <v>150</v>
      </c>
      <c r="Q62" s="135" t="s">
        <v>150</v>
      </c>
      <c r="R62" s="135" t="s">
        <v>150</v>
      </c>
      <c r="S62" s="135" t="s">
        <v>150</v>
      </c>
      <c r="T62" s="135" t="s">
        <v>150</v>
      </c>
      <c r="U62" s="135" t="s">
        <v>150</v>
      </c>
      <c r="V62" s="135" t="s">
        <v>150</v>
      </c>
      <c r="W62" s="135" t="s">
        <v>150</v>
      </c>
      <c r="X62" s="135" t="s">
        <v>150</v>
      </c>
      <c r="Y62" s="138"/>
      <c r="Z62" s="138"/>
    </row>
    <row r="63" spans="2:26" ht="51" customHeight="1">
      <c r="B63" s="135">
        <v>55</v>
      </c>
      <c r="C63" s="255" t="s">
        <v>1201</v>
      </c>
      <c r="D63" s="253" t="s">
        <v>1165</v>
      </c>
      <c r="E63" s="135" t="s">
        <v>46</v>
      </c>
      <c r="F63" s="135" t="s">
        <v>6</v>
      </c>
      <c r="G63" s="169" t="s">
        <v>127</v>
      </c>
      <c r="H63" s="262"/>
      <c r="I63" s="262"/>
      <c r="J63" s="268">
        <v>30000</v>
      </c>
      <c r="K63" s="138"/>
      <c r="L63" s="138"/>
      <c r="M63" s="138"/>
      <c r="N63" s="138"/>
      <c r="O63" s="135">
        <v>1</v>
      </c>
      <c r="P63" s="135" t="s">
        <v>150</v>
      </c>
      <c r="Q63" s="135" t="s">
        <v>150</v>
      </c>
      <c r="R63" s="135" t="s">
        <v>150</v>
      </c>
      <c r="S63" s="135" t="s">
        <v>150</v>
      </c>
      <c r="T63" s="135" t="s">
        <v>150</v>
      </c>
      <c r="U63" s="135" t="s">
        <v>150</v>
      </c>
      <c r="V63" s="135" t="s">
        <v>150</v>
      </c>
      <c r="W63" s="135" t="s">
        <v>150</v>
      </c>
      <c r="X63" s="135" t="s">
        <v>150</v>
      </c>
      <c r="Y63" s="138"/>
      <c r="Z63" s="138"/>
    </row>
    <row r="64" spans="2:26" ht="51" customHeight="1">
      <c r="B64" s="135">
        <v>56</v>
      </c>
      <c r="C64" s="255" t="s">
        <v>1202</v>
      </c>
      <c r="D64" s="253" t="s">
        <v>1166</v>
      </c>
      <c r="E64" s="135" t="s">
        <v>46</v>
      </c>
      <c r="F64" s="135" t="s">
        <v>6</v>
      </c>
      <c r="G64" s="169" t="s">
        <v>127</v>
      </c>
      <c r="H64" s="262"/>
      <c r="I64" s="262"/>
      <c r="J64" s="268">
        <v>30000</v>
      </c>
      <c r="K64" s="138"/>
      <c r="L64" s="138"/>
      <c r="M64" s="138"/>
      <c r="N64" s="138"/>
      <c r="O64" s="135">
        <v>1</v>
      </c>
      <c r="P64" s="135" t="s">
        <v>150</v>
      </c>
      <c r="Q64" s="135" t="s">
        <v>150</v>
      </c>
      <c r="R64" s="135" t="s">
        <v>150</v>
      </c>
      <c r="S64" s="135" t="s">
        <v>150</v>
      </c>
      <c r="T64" s="135" t="s">
        <v>150</v>
      </c>
      <c r="U64" s="135" t="s">
        <v>150</v>
      </c>
      <c r="V64" s="135" t="s">
        <v>150</v>
      </c>
      <c r="W64" s="135" t="s">
        <v>150</v>
      </c>
      <c r="X64" s="135" t="s">
        <v>150</v>
      </c>
      <c r="Y64" s="138"/>
      <c r="Z64" s="138"/>
    </row>
    <row r="65" spans="2:26" ht="51" customHeight="1">
      <c r="B65" s="135">
        <v>57</v>
      </c>
      <c r="C65" s="255" t="s">
        <v>1203</v>
      </c>
      <c r="D65" s="253" t="s">
        <v>1167</v>
      </c>
      <c r="E65" s="135" t="s">
        <v>46</v>
      </c>
      <c r="F65" s="135" t="s">
        <v>6</v>
      </c>
      <c r="G65" s="169" t="s">
        <v>127</v>
      </c>
      <c r="H65" s="262"/>
      <c r="I65" s="262"/>
      <c r="J65" s="268">
        <v>30000</v>
      </c>
      <c r="K65" s="138"/>
      <c r="L65" s="138"/>
      <c r="M65" s="138"/>
      <c r="N65" s="138"/>
      <c r="O65" s="135">
        <v>1</v>
      </c>
      <c r="P65" s="135" t="s">
        <v>150</v>
      </c>
      <c r="Q65" s="135" t="s">
        <v>150</v>
      </c>
      <c r="R65" s="135" t="s">
        <v>150</v>
      </c>
      <c r="S65" s="135" t="s">
        <v>150</v>
      </c>
      <c r="T65" s="135" t="s">
        <v>150</v>
      </c>
      <c r="U65" s="135" t="s">
        <v>150</v>
      </c>
      <c r="V65" s="135" t="s">
        <v>150</v>
      </c>
      <c r="W65" s="135" t="s">
        <v>150</v>
      </c>
      <c r="X65" s="135" t="s">
        <v>150</v>
      </c>
      <c r="Y65" s="138"/>
      <c r="Z65" s="138"/>
    </row>
    <row r="66" spans="2:26" ht="51" customHeight="1">
      <c r="B66" s="135">
        <v>58</v>
      </c>
      <c r="C66" s="255" t="s">
        <v>1204</v>
      </c>
      <c r="D66" s="253" t="s">
        <v>1168</v>
      </c>
      <c r="E66" s="135" t="s">
        <v>46</v>
      </c>
      <c r="F66" s="135" t="s">
        <v>6</v>
      </c>
      <c r="G66" s="169" t="s">
        <v>127</v>
      </c>
      <c r="H66" s="262"/>
      <c r="I66" s="262"/>
      <c r="J66" s="268">
        <v>30000</v>
      </c>
      <c r="K66" s="138"/>
      <c r="L66" s="138"/>
      <c r="M66" s="138"/>
      <c r="N66" s="138"/>
      <c r="O66" s="135">
        <v>1</v>
      </c>
      <c r="P66" s="135" t="s">
        <v>150</v>
      </c>
      <c r="Q66" s="135" t="s">
        <v>150</v>
      </c>
      <c r="R66" s="135" t="s">
        <v>150</v>
      </c>
      <c r="S66" s="135" t="s">
        <v>150</v>
      </c>
      <c r="T66" s="135" t="s">
        <v>150</v>
      </c>
      <c r="U66" s="135" t="s">
        <v>150</v>
      </c>
      <c r="V66" s="135" t="s">
        <v>150</v>
      </c>
      <c r="W66" s="135" t="s">
        <v>150</v>
      </c>
      <c r="X66" s="135" t="s">
        <v>150</v>
      </c>
      <c r="Y66" s="138"/>
      <c r="Z66" s="138"/>
    </row>
    <row r="67" spans="2:26" ht="51" customHeight="1">
      <c r="B67" s="135">
        <v>59</v>
      </c>
      <c r="C67" s="255" t="s">
        <v>1205</v>
      </c>
      <c r="D67" s="253" t="s">
        <v>1169</v>
      </c>
      <c r="E67" s="135" t="s">
        <v>46</v>
      </c>
      <c r="F67" s="135" t="s">
        <v>6</v>
      </c>
      <c r="G67" s="169" t="s">
        <v>127</v>
      </c>
      <c r="H67" s="262"/>
      <c r="I67" s="262"/>
      <c r="J67" s="268">
        <v>30000</v>
      </c>
      <c r="K67" s="138"/>
      <c r="L67" s="138"/>
      <c r="M67" s="138"/>
      <c r="N67" s="138"/>
      <c r="O67" s="135">
        <v>1</v>
      </c>
      <c r="P67" s="135" t="s">
        <v>150</v>
      </c>
      <c r="Q67" s="135" t="s">
        <v>150</v>
      </c>
      <c r="R67" s="135" t="s">
        <v>150</v>
      </c>
      <c r="S67" s="135" t="s">
        <v>150</v>
      </c>
      <c r="T67" s="135" t="s">
        <v>150</v>
      </c>
      <c r="U67" s="135" t="s">
        <v>150</v>
      </c>
      <c r="V67" s="135" t="s">
        <v>150</v>
      </c>
      <c r="W67" s="135" t="s">
        <v>150</v>
      </c>
      <c r="X67" s="135" t="s">
        <v>150</v>
      </c>
      <c r="Y67" s="138"/>
      <c r="Z67" s="138"/>
    </row>
    <row r="68" spans="2:26" ht="51" customHeight="1">
      <c r="B68" s="135">
        <v>60</v>
      </c>
      <c r="C68" s="255" t="s">
        <v>1206</v>
      </c>
      <c r="D68" s="253" t="s">
        <v>1157</v>
      </c>
      <c r="E68" s="135" t="s">
        <v>46</v>
      </c>
      <c r="F68" s="135" t="s">
        <v>6</v>
      </c>
      <c r="G68" s="169" t="s">
        <v>127</v>
      </c>
      <c r="H68" s="262"/>
      <c r="I68" s="262"/>
      <c r="J68" s="268">
        <v>30000</v>
      </c>
      <c r="K68" s="138"/>
      <c r="L68" s="138"/>
      <c r="M68" s="138"/>
      <c r="N68" s="138"/>
      <c r="O68" s="135">
        <v>1</v>
      </c>
      <c r="P68" s="135" t="s">
        <v>150</v>
      </c>
      <c r="Q68" s="135" t="s">
        <v>150</v>
      </c>
      <c r="R68" s="135" t="s">
        <v>150</v>
      </c>
      <c r="S68" s="135" t="s">
        <v>150</v>
      </c>
      <c r="T68" s="135" t="s">
        <v>150</v>
      </c>
      <c r="U68" s="135" t="s">
        <v>150</v>
      </c>
      <c r="V68" s="135" t="s">
        <v>150</v>
      </c>
      <c r="W68" s="135" t="s">
        <v>150</v>
      </c>
      <c r="X68" s="135" t="s">
        <v>150</v>
      </c>
      <c r="Y68" s="138"/>
      <c r="Z68" s="138"/>
    </row>
    <row r="69" spans="2:26" ht="51" customHeight="1">
      <c r="B69" s="135">
        <v>61</v>
      </c>
      <c r="C69" s="255" t="s">
        <v>1207</v>
      </c>
      <c r="D69" s="253" t="s">
        <v>1170</v>
      </c>
      <c r="E69" s="135" t="s">
        <v>46</v>
      </c>
      <c r="F69" s="135" t="s">
        <v>6</v>
      </c>
      <c r="G69" s="169" t="s">
        <v>127</v>
      </c>
      <c r="H69" s="262"/>
      <c r="I69" s="262"/>
      <c r="J69" s="268">
        <v>30000</v>
      </c>
      <c r="K69" s="138"/>
      <c r="L69" s="138"/>
      <c r="M69" s="138"/>
      <c r="N69" s="138"/>
      <c r="O69" s="135">
        <v>1</v>
      </c>
      <c r="P69" s="135" t="s">
        <v>150</v>
      </c>
      <c r="Q69" s="135" t="s">
        <v>150</v>
      </c>
      <c r="R69" s="135" t="s">
        <v>150</v>
      </c>
      <c r="S69" s="135" t="s">
        <v>150</v>
      </c>
      <c r="T69" s="135" t="s">
        <v>150</v>
      </c>
      <c r="U69" s="135" t="s">
        <v>150</v>
      </c>
      <c r="V69" s="135" t="s">
        <v>150</v>
      </c>
      <c r="W69" s="135" t="s">
        <v>150</v>
      </c>
      <c r="X69" s="135" t="s">
        <v>150</v>
      </c>
      <c r="Y69" s="138"/>
      <c r="Z69" s="138"/>
    </row>
    <row r="70" spans="2:26" ht="51" customHeight="1">
      <c r="B70" s="135">
        <v>62</v>
      </c>
      <c r="C70" s="255" t="s">
        <v>1208</v>
      </c>
      <c r="D70" s="253" t="s">
        <v>1171</v>
      </c>
      <c r="E70" s="135" t="s">
        <v>46</v>
      </c>
      <c r="F70" s="135" t="s">
        <v>6</v>
      </c>
      <c r="G70" s="169" t="s">
        <v>127</v>
      </c>
      <c r="H70" s="262"/>
      <c r="I70" s="262"/>
      <c r="J70" s="268">
        <v>30000</v>
      </c>
      <c r="K70" s="138"/>
      <c r="L70" s="138"/>
      <c r="M70" s="138"/>
      <c r="N70" s="138"/>
      <c r="O70" s="135">
        <v>1</v>
      </c>
      <c r="P70" s="135" t="s">
        <v>150</v>
      </c>
      <c r="Q70" s="135" t="s">
        <v>150</v>
      </c>
      <c r="R70" s="135" t="s">
        <v>150</v>
      </c>
      <c r="S70" s="135" t="s">
        <v>150</v>
      </c>
      <c r="T70" s="135" t="s">
        <v>150</v>
      </c>
      <c r="U70" s="135" t="s">
        <v>150</v>
      </c>
      <c r="V70" s="135" t="s">
        <v>150</v>
      </c>
      <c r="W70" s="135" t="s">
        <v>150</v>
      </c>
      <c r="X70" s="135" t="s">
        <v>150</v>
      </c>
      <c r="Y70" s="138"/>
      <c r="Z70" s="138"/>
    </row>
    <row r="71" spans="2:26" ht="51" customHeight="1">
      <c r="B71" s="135">
        <v>63</v>
      </c>
      <c r="C71" s="255" t="s">
        <v>1209</v>
      </c>
      <c r="D71" s="253" t="s">
        <v>1172</v>
      </c>
      <c r="E71" s="135" t="s">
        <v>46</v>
      </c>
      <c r="F71" s="135" t="s">
        <v>6</v>
      </c>
      <c r="G71" s="169" t="s">
        <v>127</v>
      </c>
      <c r="H71" s="262"/>
      <c r="I71" s="262"/>
      <c r="J71" s="268">
        <v>30000</v>
      </c>
      <c r="K71" s="138"/>
      <c r="L71" s="138"/>
      <c r="M71" s="138"/>
      <c r="N71" s="138"/>
      <c r="O71" s="135">
        <v>1</v>
      </c>
      <c r="P71" s="135" t="s">
        <v>150</v>
      </c>
      <c r="Q71" s="135" t="s">
        <v>150</v>
      </c>
      <c r="R71" s="135" t="s">
        <v>150</v>
      </c>
      <c r="S71" s="135" t="s">
        <v>150</v>
      </c>
      <c r="T71" s="135" t="s">
        <v>150</v>
      </c>
      <c r="U71" s="135" t="s">
        <v>150</v>
      </c>
      <c r="V71" s="135" t="s">
        <v>150</v>
      </c>
      <c r="W71" s="135" t="s">
        <v>150</v>
      </c>
      <c r="X71" s="135" t="s">
        <v>150</v>
      </c>
      <c r="Y71" s="138"/>
      <c r="Z71" s="138"/>
    </row>
    <row r="72" spans="2:26" ht="51" customHeight="1">
      <c r="B72" s="135">
        <v>64</v>
      </c>
      <c r="C72" s="255" t="s">
        <v>1210</v>
      </c>
      <c r="D72" s="253" t="s">
        <v>1173</v>
      </c>
      <c r="E72" s="135" t="s">
        <v>46</v>
      </c>
      <c r="F72" s="135" t="s">
        <v>6</v>
      </c>
      <c r="G72" s="169" t="s">
        <v>127</v>
      </c>
      <c r="H72" s="262"/>
      <c r="I72" s="262"/>
      <c r="J72" s="268">
        <v>30000</v>
      </c>
      <c r="K72" s="138"/>
      <c r="L72" s="138"/>
      <c r="M72" s="138"/>
      <c r="N72" s="138"/>
      <c r="O72" s="135">
        <v>1</v>
      </c>
      <c r="P72" s="135" t="s">
        <v>150</v>
      </c>
      <c r="Q72" s="135" t="s">
        <v>150</v>
      </c>
      <c r="R72" s="135" t="s">
        <v>150</v>
      </c>
      <c r="S72" s="135" t="s">
        <v>150</v>
      </c>
      <c r="T72" s="135" t="s">
        <v>150</v>
      </c>
      <c r="U72" s="135" t="s">
        <v>150</v>
      </c>
      <c r="V72" s="135" t="s">
        <v>150</v>
      </c>
      <c r="W72" s="135" t="s">
        <v>150</v>
      </c>
      <c r="X72" s="135" t="s">
        <v>150</v>
      </c>
      <c r="Y72" s="138"/>
      <c r="Z72" s="138"/>
    </row>
    <row r="73" spans="2:26" ht="51" customHeight="1">
      <c r="B73" s="135">
        <v>65</v>
      </c>
      <c r="C73" s="255" t="s">
        <v>1211</v>
      </c>
      <c r="D73" s="253" t="s">
        <v>1174</v>
      </c>
      <c r="E73" s="135" t="s">
        <v>46</v>
      </c>
      <c r="F73" s="135" t="s">
        <v>6</v>
      </c>
      <c r="G73" s="169" t="s">
        <v>127</v>
      </c>
      <c r="H73" s="262"/>
      <c r="I73" s="262"/>
      <c r="J73" s="268">
        <v>30000</v>
      </c>
      <c r="K73" s="138"/>
      <c r="L73" s="138"/>
      <c r="M73" s="138"/>
      <c r="N73" s="138"/>
      <c r="O73" s="135">
        <v>1</v>
      </c>
      <c r="P73" s="135" t="s">
        <v>150</v>
      </c>
      <c r="Q73" s="135" t="s">
        <v>150</v>
      </c>
      <c r="R73" s="135" t="s">
        <v>150</v>
      </c>
      <c r="S73" s="135" t="s">
        <v>150</v>
      </c>
      <c r="T73" s="135" t="s">
        <v>150</v>
      </c>
      <c r="U73" s="135" t="s">
        <v>150</v>
      </c>
      <c r="V73" s="135" t="s">
        <v>150</v>
      </c>
      <c r="W73" s="135" t="s">
        <v>150</v>
      </c>
      <c r="X73" s="135" t="s">
        <v>150</v>
      </c>
      <c r="Y73" s="138"/>
      <c r="Z73" s="138"/>
    </row>
    <row r="74" spans="2:26" ht="51" customHeight="1">
      <c r="B74" s="135">
        <v>66</v>
      </c>
      <c r="C74" s="255" t="s">
        <v>1212</v>
      </c>
      <c r="D74" s="253" t="s">
        <v>1175</v>
      </c>
      <c r="E74" s="135" t="s">
        <v>46</v>
      </c>
      <c r="F74" s="135" t="s">
        <v>6</v>
      </c>
      <c r="G74" s="169" t="s">
        <v>127</v>
      </c>
      <c r="H74" s="262"/>
      <c r="I74" s="262"/>
      <c r="J74" s="268">
        <v>30000</v>
      </c>
      <c r="K74" s="138"/>
      <c r="L74" s="138"/>
      <c r="M74" s="138"/>
      <c r="N74" s="138"/>
      <c r="O74" s="135">
        <v>1</v>
      </c>
      <c r="P74" s="135" t="s">
        <v>150</v>
      </c>
      <c r="Q74" s="135" t="s">
        <v>150</v>
      </c>
      <c r="R74" s="135" t="s">
        <v>150</v>
      </c>
      <c r="S74" s="135" t="s">
        <v>150</v>
      </c>
      <c r="T74" s="135" t="s">
        <v>150</v>
      </c>
      <c r="U74" s="135" t="s">
        <v>150</v>
      </c>
      <c r="V74" s="135" t="s">
        <v>150</v>
      </c>
      <c r="W74" s="135" t="s">
        <v>150</v>
      </c>
      <c r="X74" s="135" t="s">
        <v>150</v>
      </c>
      <c r="Y74" s="138"/>
      <c r="Z74" s="138"/>
    </row>
    <row r="75" spans="2:26" ht="51" customHeight="1">
      <c r="B75" s="135">
        <v>67</v>
      </c>
      <c r="C75" s="255" t="s">
        <v>1213</v>
      </c>
      <c r="D75" s="253" t="s">
        <v>1176</v>
      </c>
      <c r="E75" s="135" t="s">
        <v>46</v>
      </c>
      <c r="F75" s="135" t="s">
        <v>6</v>
      </c>
      <c r="G75" s="169" t="s">
        <v>127</v>
      </c>
      <c r="H75" s="262"/>
      <c r="I75" s="262"/>
      <c r="J75" s="268">
        <v>30000</v>
      </c>
      <c r="K75" s="138"/>
      <c r="L75" s="138"/>
      <c r="M75" s="138"/>
      <c r="N75" s="138"/>
      <c r="O75" s="135">
        <v>1</v>
      </c>
      <c r="P75" s="135" t="s">
        <v>150</v>
      </c>
      <c r="Q75" s="135" t="s">
        <v>150</v>
      </c>
      <c r="R75" s="135" t="s">
        <v>150</v>
      </c>
      <c r="S75" s="135" t="s">
        <v>150</v>
      </c>
      <c r="T75" s="135" t="s">
        <v>150</v>
      </c>
      <c r="U75" s="135" t="s">
        <v>150</v>
      </c>
      <c r="V75" s="135" t="s">
        <v>150</v>
      </c>
      <c r="W75" s="135" t="s">
        <v>150</v>
      </c>
      <c r="X75" s="135" t="s">
        <v>150</v>
      </c>
      <c r="Y75" s="138"/>
      <c r="Z75" s="138"/>
    </row>
    <row r="76" spans="2:26" ht="51" customHeight="1">
      <c r="B76" s="135">
        <v>68</v>
      </c>
      <c r="C76" s="255" t="s">
        <v>1214</v>
      </c>
      <c r="D76" s="253" t="s">
        <v>1168</v>
      </c>
      <c r="E76" s="135" t="s">
        <v>46</v>
      </c>
      <c r="F76" s="135" t="s">
        <v>6</v>
      </c>
      <c r="G76" s="169" t="s">
        <v>127</v>
      </c>
      <c r="H76" s="262"/>
      <c r="I76" s="262"/>
      <c r="J76" s="268">
        <v>30000</v>
      </c>
      <c r="K76" s="138"/>
      <c r="L76" s="138"/>
      <c r="M76" s="138"/>
      <c r="N76" s="138"/>
      <c r="O76" s="135">
        <v>1</v>
      </c>
      <c r="P76" s="135" t="s">
        <v>150</v>
      </c>
      <c r="Q76" s="135" t="s">
        <v>150</v>
      </c>
      <c r="R76" s="135" t="s">
        <v>150</v>
      </c>
      <c r="S76" s="135" t="s">
        <v>150</v>
      </c>
      <c r="T76" s="135" t="s">
        <v>150</v>
      </c>
      <c r="U76" s="135" t="s">
        <v>150</v>
      </c>
      <c r="V76" s="135" t="s">
        <v>150</v>
      </c>
      <c r="W76" s="135" t="s">
        <v>150</v>
      </c>
      <c r="X76" s="135" t="s">
        <v>150</v>
      </c>
      <c r="Y76" s="138"/>
      <c r="Z76" s="138"/>
    </row>
    <row r="77" spans="2:26" ht="51" customHeight="1">
      <c r="B77" s="135">
        <v>69</v>
      </c>
      <c r="C77" s="255" t="s">
        <v>1215</v>
      </c>
      <c r="D77" s="253" t="s">
        <v>1177</v>
      </c>
      <c r="E77" s="135" t="s">
        <v>46</v>
      </c>
      <c r="F77" s="135" t="s">
        <v>6</v>
      </c>
      <c r="G77" s="169" t="s">
        <v>127</v>
      </c>
      <c r="H77" s="262"/>
      <c r="I77" s="262"/>
      <c r="J77" s="268">
        <v>30000</v>
      </c>
      <c r="K77" s="138"/>
      <c r="L77" s="138"/>
      <c r="M77" s="138"/>
      <c r="N77" s="138"/>
      <c r="O77" s="135">
        <v>1</v>
      </c>
      <c r="P77" s="135" t="s">
        <v>150</v>
      </c>
      <c r="Q77" s="135" t="s">
        <v>150</v>
      </c>
      <c r="R77" s="135" t="s">
        <v>150</v>
      </c>
      <c r="S77" s="135" t="s">
        <v>150</v>
      </c>
      <c r="T77" s="135" t="s">
        <v>150</v>
      </c>
      <c r="U77" s="135" t="s">
        <v>150</v>
      </c>
      <c r="V77" s="135" t="s">
        <v>150</v>
      </c>
      <c r="W77" s="135" t="s">
        <v>150</v>
      </c>
      <c r="X77" s="135" t="s">
        <v>150</v>
      </c>
      <c r="Y77" s="138"/>
      <c r="Z77" s="138"/>
    </row>
    <row r="78" spans="2:26" ht="51" customHeight="1">
      <c r="B78" s="135">
        <v>70</v>
      </c>
      <c r="C78" s="255" t="s">
        <v>1216</v>
      </c>
      <c r="D78" s="253" t="s">
        <v>1178</v>
      </c>
      <c r="E78" s="135" t="s">
        <v>46</v>
      </c>
      <c r="F78" s="135" t="s">
        <v>6</v>
      </c>
      <c r="G78" s="169" t="s">
        <v>127</v>
      </c>
      <c r="H78" s="262"/>
      <c r="I78" s="262"/>
      <c r="J78" s="268">
        <v>30000</v>
      </c>
      <c r="K78" s="138"/>
      <c r="L78" s="138"/>
      <c r="M78" s="138"/>
      <c r="N78" s="138"/>
      <c r="O78" s="135">
        <v>1</v>
      </c>
      <c r="P78" s="135" t="s">
        <v>150</v>
      </c>
      <c r="Q78" s="135" t="s">
        <v>150</v>
      </c>
      <c r="R78" s="135" t="s">
        <v>150</v>
      </c>
      <c r="S78" s="135" t="s">
        <v>150</v>
      </c>
      <c r="T78" s="135" t="s">
        <v>150</v>
      </c>
      <c r="U78" s="135" t="s">
        <v>150</v>
      </c>
      <c r="V78" s="135" t="s">
        <v>150</v>
      </c>
      <c r="W78" s="135" t="s">
        <v>150</v>
      </c>
      <c r="X78" s="135" t="s">
        <v>150</v>
      </c>
      <c r="Y78" s="138"/>
      <c r="Z78" s="138"/>
    </row>
    <row r="79" spans="2:26" ht="51" customHeight="1">
      <c r="B79" s="135">
        <v>71</v>
      </c>
      <c r="C79" s="255" t="s">
        <v>1217</v>
      </c>
      <c r="D79" s="253" t="s">
        <v>1179</v>
      </c>
      <c r="E79" s="135" t="s">
        <v>46</v>
      </c>
      <c r="F79" s="135" t="s">
        <v>6</v>
      </c>
      <c r="G79" s="169" t="s">
        <v>127</v>
      </c>
      <c r="H79" s="262"/>
      <c r="I79" s="262"/>
      <c r="J79" s="268">
        <v>30000</v>
      </c>
      <c r="K79" s="138"/>
      <c r="L79" s="138"/>
      <c r="M79" s="138"/>
      <c r="N79" s="138"/>
      <c r="O79" s="135">
        <v>1</v>
      </c>
      <c r="P79" s="135" t="s">
        <v>150</v>
      </c>
      <c r="Q79" s="135" t="s">
        <v>150</v>
      </c>
      <c r="R79" s="135" t="s">
        <v>150</v>
      </c>
      <c r="S79" s="135" t="s">
        <v>150</v>
      </c>
      <c r="T79" s="135" t="s">
        <v>150</v>
      </c>
      <c r="U79" s="135" t="s">
        <v>150</v>
      </c>
      <c r="V79" s="135" t="s">
        <v>150</v>
      </c>
      <c r="W79" s="135" t="s">
        <v>150</v>
      </c>
      <c r="X79" s="135" t="s">
        <v>150</v>
      </c>
      <c r="Y79" s="138"/>
      <c r="Z79" s="138"/>
    </row>
    <row r="80" spans="2:26" ht="51" customHeight="1">
      <c r="B80" s="135">
        <v>72</v>
      </c>
      <c r="C80" s="255" t="s">
        <v>1218</v>
      </c>
      <c r="D80" s="253" t="s">
        <v>1180</v>
      </c>
      <c r="E80" s="135" t="s">
        <v>46</v>
      </c>
      <c r="F80" s="135" t="s">
        <v>6</v>
      </c>
      <c r="G80" s="169" t="s">
        <v>127</v>
      </c>
      <c r="H80" s="262"/>
      <c r="I80" s="262"/>
      <c r="J80" s="268">
        <v>30000</v>
      </c>
      <c r="K80" s="138"/>
      <c r="L80" s="138"/>
      <c r="M80" s="138"/>
      <c r="N80" s="138"/>
      <c r="O80" s="135">
        <v>1</v>
      </c>
      <c r="P80" s="135" t="s">
        <v>150</v>
      </c>
      <c r="Q80" s="135" t="s">
        <v>150</v>
      </c>
      <c r="R80" s="135" t="s">
        <v>150</v>
      </c>
      <c r="S80" s="135" t="s">
        <v>150</v>
      </c>
      <c r="T80" s="135" t="s">
        <v>150</v>
      </c>
      <c r="U80" s="135" t="s">
        <v>150</v>
      </c>
      <c r="V80" s="135" t="s">
        <v>150</v>
      </c>
      <c r="W80" s="135" t="s">
        <v>150</v>
      </c>
      <c r="X80" s="135" t="s">
        <v>150</v>
      </c>
      <c r="Y80" s="138"/>
      <c r="Z80" s="138"/>
    </row>
    <row r="81" spans="2:26" ht="51" customHeight="1">
      <c r="B81" s="135">
        <v>73</v>
      </c>
      <c r="C81" s="255" t="s">
        <v>1219</v>
      </c>
      <c r="D81" s="253" t="s">
        <v>1181</v>
      </c>
      <c r="E81" s="135" t="s">
        <v>46</v>
      </c>
      <c r="F81" s="135" t="s">
        <v>6</v>
      </c>
      <c r="G81" s="169" t="s">
        <v>127</v>
      </c>
      <c r="H81" s="262"/>
      <c r="I81" s="262"/>
      <c r="J81" s="268">
        <v>30000</v>
      </c>
      <c r="K81" s="138"/>
      <c r="L81" s="138"/>
      <c r="M81" s="138"/>
      <c r="N81" s="138"/>
      <c r="O81" s="135">
        <v>1</v>
      </c>
      <c r="P81" s="135" t="s">
        <v>150</v>
      </c>
      <c r="Q81" s="135" t="s">
        <v>150</v>
      </c>
      <c r="R81" s="135" t="s">
        <v>150</v>
      </c>
      <c r="S81" s="135" t="s">
        <v>150</v>
      </c>
      <c r="T81" s="135" t="s">
        <v>150</v>
      </c>
      <c r="U81" s="135" t="s">
        <v>150</v>
      </c>
      <c r="V81" s="135" t="s">
        <v>150</v>
      </c>
      <c r="W81" s="135" t="s">
        <v>150</v>
      </c>
      <c r="X81" s="135" t="s">
        <v>150</v>
      </c>
      <c r="Y81" s="138"/>
      <c r="Z81" s="138"/>
    </row>
    <row r="82" spans="2:26" ht="51" customHeight="1">
      <c r="B82" s="135">
        <v>74</v>
      </c>
      <c r="C82" s="255" t="s">
        <v>1220</v>
      </c>
      <c r="D82" s="253" t="s">
        <v>1182</v>
      </c>
      <c r="E82" s="135" t="s">
        <v>46</v>
      </c>
      <c r="F82" s="135" t="s">
        <v>6</v>
      </c>
      <c r="G82" s="169" t="s">
        <v>127</v>
      </c>
      <c r="H82" s="262"/>
      <c r="I82" s="262"/>
      <c r="J82" s="268">
        <v>30000</v>
      </c>
      <c r="K82" s="138"/>
      <c r="L82" s="138"/>
      <c r="M82" s="138"/>
      <c r="N82" s="138"/>
      <c r="O82" s="135">
        <v>1</v>
      </c>
      <c r="P82" s="135" t="s">
        <v>150</v>
      </c>
      <c r="Q82" s="135" t="s">
        <v>150</v>
      </c>
      <c r="R82" s="135" t="s">
        <v>150</v>
      </c>
      <c r="S82" s="135" t="s">
        <v>150</v>
      </c>
      <c r="T82" s="135" t="s">
        <v>150</v>
      </c>
      <c r="U82" s="135" t="s">
        <v>150</v>
      </c>
      <c r="V82" s="135" t="s">
        <v>150</v>
      </c>
      <c r="W82" s="135" t="s">
        <v>150</v>
      </c>
      <c r="X82" s="135" t="s">
        <v>150</v>
      </c>
      <c r="Y82" s="138"/>
      <c r="Z82" s="138"/>
    </row>
    <row r="83" spans="2:26" ht="51" customHeight="1">
      <c r="B83" s="135">
        <v>75</v>
      </c>
      <c r="C83" s="255" t="s">
        <v>1221</v>
      </c>
      <c r="D83" s="253" t="s">
        <v>1183</v>
      </c>
      <c r="E83" s="135" t="s">
        <v>46</v>
      </c>
      <c r="F83" s="135" t="s">
        <v>6</v>
      </c>
      <c r="G83" s="169" t="s">
        <v>127</v>
      </c>
      <c r="H83" s="262"/>
      <c r="I83" s="262"/>
      <c r="J83" s="268">
        <v>30000</v>
      </c>
      <c r="K83" s="138"/>
      <c r="L83" s="138"/>
      <c r="M83" s="138"/>
      <c r="N83" s="138"/>
      <c r="O83" s="135">
        <v>1</v>
      </c>
      <c r="P83" s="135" t="s">
        <v>150</v>
      </c>
      <c r="Q83" s="135" t="s">
        <v>150</v>
      </c>
      <c r="R83" s="135" t="s">
        <v>150</v>
      </c>
      <c r="S83" s="135" t="s">
        <v>150</v>
      </c>
      <c r="T83" s="135" t="s">
        <v>150</v>
      </c>
      <c r="U83" s="135" t="s">
        <v>150</v>
      </c>
      <c r="V83" s="135" t="s">
        <v>150</v>
      </c>
      <c r="W83" s="135" t="s">
        <v>150</v>
      </c>
      <c r="X83" s="135" t="s">
        <v>150</v>
      </c>
      <c r="Y83" s="138"/>
      <c r="Z83" s="138"/>
    </row>
    <row r="84" spans="2:26" ht="51" customHeight="1">
      <c r="B84" s="135">
        <v>76</v>
      </c>
      <c r="C84" s="255" t="s">
        <v>1222</v>
      </c>
      <c r="D84" s="253" t="s">
        <v>1184</v>
      </c>
      <c r="E84" s="135" t="s">
        <v>46</v>
      </c>
      <c r="F84" s="135" t="s">
        <v>6</v>
      </c>
      <c r="G84" s="169" t="s">
        <v>127</v>
      </c>
      <c r="H84" s="262"/>
      <c r="I84" s="262"/>
      <c r="J84" s="268">
        <v>30000</v>
      </c>
      <c r="K84" s="138"/>
      <c r="L84" s="138"/>
      <c r="M84" s="138"/>
      <c r="N84" s="138"/>
      <c r="O84" s="135">
        <v>1</v>
      </c>
      <c r="P84" s="135" t="s">
        <v>150</v>
      </c>
      <c r="Q84" s="135" t="s">
        <v>150</v>
      </c>
      <c r="R84" s="135" t="s">
        <v>150</v>
      </c>
      <c r="S84" s="135" t="s">
        <v>150</v>
      </c>
      <c r="T84" s="135" t="s">
        <v>150</v>
      </c>
      <c r="U84" s="135" t="s">
        <v>150</v>
      </c>
      <c r="V84" s="135" t="s">
        <v>150</v>
      </c>
      <c r="W84" s="135" t="s">
        <v>150</v>
      </c>
      <c r="X84" s="135" t="s">
        <v>150</v>
      </c>
      <c r="Y84" s="138"/>
      <c r="Z84" s="138"/>
    </row>
    <row r="85" spans="2:26" ht="51" customHeight="1">
      <c r="B85" s="135">
        <v>77</v>
      </c>
      <c r="C85" s="255" t="s">
        <v>1223</v>
      </c>
      <c r="D85" s="253" t="s">
        <v>1185</v>
      </c>
      <c r="E85" s="135" t="s">
        <v>46</v>
      </c>
      <c r="F85" s="135" t="s">
        <v>6</v>
      </c>
      <c r="G85" s="169" t="s">
        <v>127</v>
      </c>
      <c r="H85" s="262"/>
      <c r="I85" s="262"/>
      <c r="J85" s="268">
        <v>30000</v>
      </c>
      <c r="K85" s="138"/>
      <c r="L85" s="138"/>
      <c r="M85" s="138"/>
      <c r="N85" s="138"/>
      <c r="O85" s="135">
        <v>1</v>
      </c>
      <c r="P85" s="135" t="s">
        <v>150</v>
      </c>
      <c r="Q85" s="135" t="s">
        <v>150</v>
      </c>
      <c r="R85" s="135" t="s">
        <v>150</v>
      </c>
      <c r="S85" s="135" t="s">
        <v>150</v>
      </c>
      <c r="T85" s="135" t="s">
        <v>150</v>
      </c>
      <c r="U85" s="135" t="s">
        <v>150</v>
      </c>
      <c r="V85" s="135" t="s">
        <v>150</v>
      </c>
      <c r="W85" s="135" t="s">
        <v>150</v>
      </c>
      <c r="X85" s="135" t="s">
        <v>150</v>
      </c>
      <c r="Y85" s="138"/>
      <c r="Z85" s="138"/>
    </row>
    <row r="86" spans="2:26" ht="51" customHeight="1">
      <c r="B86" s="135">
        <v>78</v>
      </c>
      <c r="C86" s="255" t="s">
        <v>1224</v>
      </c>
      <c r="D86" s="253" t="s">
        <v>1186</v>
      </c>
      <c r="E86" s="135" t="s">
        <v>46</v>
      </c>
      <c r="F86" s="135" t="s">
        <v>6</v>
      </c>
      <c r="G86" s="169" t="s">
        <v>127</v>
      </c>
      <c r="H86" s="262"/>
      <c r="I86" s="262"/>
      <c r="J86" s="268">
        <v>30000</v>
      </c>
      <c r="K86" s="138"/>
      <c r="L86" s="138"/>
      <c r="M86" s="138"/>
      <c r="N86" s="138"/>
      <c r="O86" s="135">
        <v>1</v>
      </c>
      <c r="P86" s="135" t="s">
        <v>150</v>
      </c>
      <c r="Q86" s="135" t="s">
        <v>150</v>
      </c>
      <c r="R86" s="135" t="s">
        <v>150</v>
      </c>
      <c r="S86" s="135" t="s">
        <v>150</v>
      </c>
      <c r="T86" s="135" t="s">
        <v>150</v>
      </c>
      <c r="U86" s="135" t="s">
        <v>150</v>
      </c>
      <c r="V86" s="135" t="s">
        <v>150</v>
      </c>
      <c r="W86" s="135" t="s">
        <v>150</v>
      </c>
      <c r="X86" s="135" t="s">
        <v>150</v>
      </c>
      <c r="Y86" s="138"/>
      <c r="Z86" s="138"/>
    </row>
    <row r="87" spans="2:26" ht="51" customHeight="1">
      <c r="B87" s="135">
        <v>79</v>
      </c>
      <c r="C87" s="255" t="s">
        <v>1225</v>
      </c>
      <c r="D87" s="253" t="s">
        <v>1178</v>
      </c>
      <c r="E87" s="135" t="s">
        <v>46</v>
      </c>
      <c r="F87" s="135" t="s">
        <v>6</v>
      </c>
      <c r="G87" s="169" t="s">
        <v>127</v>
      </c>
      <c r="H87" s="262"/>
      <c r="I87" s="262"/>
      <c r="J87" s="268">
        <v>30000</v>
      </c>
      <c r="K87" s="138"/>
      <c r="L87" s="138"/>
      <c r="M87" s="138"/>
      <c r="N87" s="138"/>
      <c r="O87" s="135">
        <v>1</v>
      </c>
      <c r="P87" s="135" t="s">
        <v>150</v>
      </c>
      <c r="Q87" s="135" t="s">
        <v>150</v>
      </c>
      <c r="R87" s="135" t="s">
        <v>150</v>
      </c>
      <c r="S87" s="135" t="s">
        <v>150</v>
      </c>
      <c r="T87" s="135" t="s">
        <v>150</v>
      </c>
      <c r="U87" s="135" t="s">
        <v>150</v>
      </c>
      <c r="V87" s="135" t="s">
        <v>150</v>
      </c>
      <c r="W87" s="135" t="s">
        <v>150</v>
      </c>
      <c r="X87" s="135" t="s">
        <v>150</v>
      </c>
      <c r="Y87" s="138"/>
      <c r="Z87" s="138"/>
    </row>
    <row r="88" spans="2:26" ht="51" customHeight="1">
      <c r="B88" s="135">
        <v>80</v>
      </c>
      <c r="C88" s="255" t="s">
        <v>1226</v>
      </c>
      <c r="D88" s="253" t="s">
        <v>1187</v>
      </c>
      <c r="E88" s="135" t="s">
        <v>46</v>
      </c>
      <c r="F88" s="135" t="s">
        <v>6</v>
      </c>
      <c r="G88" s="169" t="s">
        <v>127</v>
      </c>
      <c r="H88" s="262"/>
      <c r="I88" s="262"/>
      <c r="J88" s="268">
        <v>30000</v>
      </c>
      <c r="K88" s="138"/>
      <c r="L88" s="138"/>
      <c r="M88" s="138"/>
      <c r="N88" s="138"/>
      <c r="O88" s="135">
        <v>1</v>
      </c>
      <c r="P88" s="135" t="s">
        <v>150</v>
      </c>
      <c r="Q88" s="135" t="s">
        <v>150</v>
      </c>
      <c r="R88" s="135" t="s">
        <v>150</v>
      </c>
      <c r="S88" s="135" t="s">
        <v>150</v>
      </c>
      <c r="T88" s="135" t="s">
        <v>150</v>
      </c>
      <c r="U88" s="135" t="s">
        <v>150</v>
      </c>
      <c r="V88" s="135" t="s">
        <v>150</v>
      </c>
      <c r="W88" s="135" t="s">
        <v>150</v>
      </c>
      <c r="X88" s="135" t="s">
        <v>150</v>
      </c>
      <c r="Y88" s="138"/>
      <c r="Z88" s="138"/>
    </row>
    <row r="89" spans="2:26" ht="51" customHeight="1">
      <c r="B89" s="135">
        <v>81</v>
      </c>
      <c r="C89" s="255" t="s">
        <v>1227</v>
      </c>
      <c r="D89" s="253" t="s">
        <v>1188</v>
      </c>
      <c r="E89" s="135" t="s">
        <v>46</v>
      </c>
      <c r="F89" s="135" t="s">
        <v>6</v>
      </c>
      <c r="G89" s="169" t="s">
        <v>127</v>
      </c>
      <c r="H89" s="262"/>
      <c r="I89" s="262"/>
      <c r="J89" s="268">
        <v>30000</v>
      </c>
      <c r="K89" s="138"/>
      <c r="L89" s="138"/>
      <c r="M89" s="138"/>
      <c r="N89" s="138"/>
      <c r="O89" s="135">
        <v>1</v>
      </c>
      <c r="P89" s="135" t="s">
        <v>150</v>
      </c>
      <c r="Q89" s="135" t="s">
        <v>150</v>
      </c>
      <c r="R89" s="135" t="s">
        <v>150</v>
      </c>
      <c r="S89" s="135" t="s">
        <v>150</v>
      </c>
      <c r="T89" s="135" t="s">
        <v>150</v>
      </c>
      <c r="U89" s="135" t="s">
        <v>150</v>
      </c>
      <c r="V89" s="135" t="s">
        <v>150</v>
      </c>
      <c r="W89" s="135" t="s">
        <v>150</v>
      </c>
      <c r="X89" s="135" t="s">
        <v>150</v>
      </c>
      <c r="Y89" s="138"/>
      <c r="Z89" s="138"/>
    </row>
    <row r="90" spans="2:26" ht="51" customHeight="1">
      <c r="B90" s="135">
        <v>82</v>
      </c>
      <c r="C90" s="255" t="s">
        <v>1228</v>
      </c>
      <c r="D90" s="253" t="s">
        <v>1189</v>
      </c>
      <c r="E90" s="135" t="s">
        <v>46</v>
      </c>
      <c r="F90" s="135" t="s">
        <v>6</v>
      </c>
      <c r="G90" s="169" t="s">
        <v>127</v>
      </c>
      <c r="H90" s="262"/>
      <c r="I90" s="262"/>
      <c r="J90" s="268">
        <v>30000</v>
      </c>
      <c r="K90" s="138"/>
      <c r="L90" s="138"/>
      <c r="M90" s="138"/>
      <c r="N90" s="138"/>
      <c r="O90" s="135">
        <v>1</v>
      </c>
      <c r="P90" s="135" t="s">
        <v>150</v>
      </c>
      <c r="Q90" s="135" t="s">
        <v>150</v>
      </c>
      <c r="R90" s="135" t="s">
        <v>150</v>
      </c>
      <c r="S90" s="135" t="s">
        <v>150</v>
      </c>
      <c r="T90" s="135" t="s">
        <v>150</v>
      </c>
      <c r="U90" s="135" t="s">
        <v>150</v>
      </c>
      <c r="V90" s="135" t="s">
        <v>150</v>
      </c>
      <c r="W90" s="135" t="s">
        <v>150</v>
      </c>
      <c r="X90" s="135" t="s">
        <v>150</v>
      </c>
      <c r="Y90" s="138"/>
      <c r="Z90" s="138"/>
    </row>
    <row r="91" spans="2:26" ht="51" customHeight="1">
      <c r="B91" s="135">
        <v>83</v>
      </c>
      <c r="C91" s="255" t="s">
        <v>1229</v>
      </c>
      <c r="D91" s="253" t="s">
        <v>1190</v>
      </c>
      <c r="E91" s="135" t="s">
        <v>46</v>
      </c>
      <c r="F91" s="135" t="s">
        <v>6</v>
      </c>
      <c r="G91" s="169" t="s">
        <v>127</v>
      </c>
      <c r="H91" s="262"/>
      <c r="I91" s="262"/>
      <c r="J91" s="268">
        <v>30000</v>
      </c>
      <c r="K91" s="138"/>
      <c r="L91" s="138"/>
      <c r="M91" s="138"/>
      <c r="N91" s="138"/>
      <c r="O91" s="135">
        <v>1</v>
      </c>
      <c r="P91" s="135" t="s">
        <v>150</v>
      </c>
      <c r="Q91" s="135" t="s">
        <v>150</v>
      </c>
      <c r="R91" s="135" t="s">
        <v>150</v>
      </c>
      <c r="S91" s="135" t="s">
        <v>150</v>
      </c>
      <c r="T91" s="135" t="s">
        <v>150</v>
      </c>
      <c r="U91" s="135" t="s">
        <v>150</v>
      </c>
      <c r="V91" s="135" t="s">
        <v>150</v>
      </c>
      <c r="W91" s="135" t="s">
        <v>150</v>
      </c>
      <c r="X91" s="135" t="s">
        <v>150</v>
      </c>
      <c r="Y91" s="138"/>
      <c r="Z91" s="138"/>
    </row>
    <row r="92" spans="2:26" ht="51" customHeight="1">
      <c r="B92" s="135">
        <v>84</v>
      </c>
      <c r="C92" s="255" t="s">
        <v>1230</v>
      </c>
      <c r="D92" s="253" t="s">
        <v>1191</v>
      </c>
      <c r="E92" s="135" t="s">
        <v>46</v>
      </c>
      <c r="F92" s="135" t="s">
        <v>6</v>
      </c>
      <c r="G92" s="169" t="s">
        <v>127</v>
      </c>
      <c r="H92" s="262"/>
      <c r="I92" s="262"/>
      <c r="J92" s="268">
        <v>30000</v>
      </c>
      <c r="K92" s="138"/>
      <c r="L92" s="138"/>
      <c r="M92" s="138"/>
      <c r="N92" s="138"/>
      <c r="O92" s="135">
        <v>1</v>
      </c>
      <c r="P92" s="135" t="s">
        <v>150</v>
      </c>
      <c r="Q92" s="135" t="s">
        <v>150</v>
      </c>
      <c r="R92" s="135" t="s">
        <v>150</v>
      </c>
      <c r="S92" s="135" t="s">
        <v>150</v>
      </c>
      <c r="T92" s="135" t="s">
        <v>150</v>
      </c>
      <c r="U92" s="135" t="s">
        <v>150</v>
      </c>
      <c r="V92" s="135" t="s">
        <v>150</v>
      </c>
      <c r="W92" s="135" t="s">
        <v>150</v>
      </c>
      <c r="X92" s="135" t="s">
        <v>150</v>
      </c>
      <c r="Y92" s="138"/>
      <c r="Z92" s="138"/>
    </row>
    <row r="93" spans="2:26" ht="51" customHeight="1">
      <c r="B93" s="135">
        <v>85</v>
      </c>
      <c r="C93" s="253" t="s">
        <v>1231</v>
      </c>
      <c r="D93" s="255" t="s">
        <v>1244</v>
      </c>
      <c r="E93" s="135" t="s">
        <v>47</v>
      </c>
      <c r="F93" s="135" t="s">
        <v>2</v>
      </c>
      <c r="G93" s="169" t="s">
        <v>127</v>
      </c>
      <c r="H93" s="262"/>
      <c r="I93" s="262"/>
      <c r="J93" s="266">
        <v>100000</v>
      </c>
      <c r="K93" s="138"/>
      <c r="L93" s="138"/>
      <c r="M93" s="138"/>
      <c r="N93" s="138"/>
      <c r="O93" s="135">
        <v>1</v>
      </c>
      <c r="P93" s="135" t="s">
        <v>150</v>
      </c>
      <c r="Q93" s="135" t="s">
        <v>150</v>
      </c>
      <c r="R93" s="135" t="s">
        <v>150</v>
      </c>
      <c r="S93" s="135" t="s">
        <v>150</v>
      </c>
      <c r="T93" s="135" t="s">
        <v>150</v>
      </c>
      <c r="U93" s="135" t="s">
        <v>150</v>
      </c>
      <c r="V93" s="135" t="s">
        <v>150</v>
      </c>
      <c r="W93" s="135" t="s">
        <v>150</v>
      </c>
      <c r="X93" s="135" t="s">
        <v>150</v>
      </c>
      <c r="Y93" s="138"/>
      <c r="Z93" s="138"/>
    </row>
    <row r="94" spans="2:26" ht="51" customHeight="1">
      <c r="B94" s="135">
        <v>86</v>
      </c>
      <c r="C94" s="253" t="s">
        <v>1232</v>
      </c>
      <c r="D94" s="255" t="s">
        <v>452</v>
      </c>
      <c r="E94" s="135" t="s">
        <v>47</v>
      </c>
      <c r="F94" s="135" t="s">
        <v>2</v>
      </c>
      <c r="G94" s="169" t="s">
        <v>127</v>
      </c>
      <c r="H94" s="262"/>
      <c r="I94" s="262"/>
      <c r="J94" s="266">
        <v>100000</v>
      </c>
      <c r="K94" s="138"/>
      <c r="L94" s="138"/>
      <c r="M94" s="138"/>
      <c r="N94" s="138"/>
      <c r="O94" s="135">
        <v>1</v>
      </c>
      <c r="P94" s="135" t="s">
        <v>150</v>
      </c>
      <c r="Q94" s="135" t="s">
        <v>150</v>
      </c>
      <c r="R94" s="135" t="s">
        <v>150</v>
      </c>
      <c r="S94" s="135" t="s">
        <v>150</v>
      </c>
      <c r="T94" s="135" t="s">
        <v>150</v>
      </c>
      <c r="U94" s="135" t="s">
        <v>150</v>
      </c>
      <c r="V94" s="135" t="s">
        <v>150</v>
      </c>
      <c r="W94" s="135" t="s">
        <v>150</v>
      </c>
      <c r="X94" s="135" t="s">
        <v>150</v>
      </c>
      <c r="Y94" s="138"/>
      <c r="Z94" s="138"/>
    </row>
    <row r="95" spans="2:26" ht="51" customHeight="1">
      <c r="B95" s="135">
        <v>87</v>
      </c>
      <c r="C95" s="253" t="s">
        <v>1233</v>
      </c>
      <c r="D95" s="255" t="s">
        <v>1145</v>
      </c>
      <c r="E95" s="135" t="s">
        <v>47</v>
      </c>
      <c r="F95" s="135" t="s">
        <v>2</v>
      </c>
      <c r="G95" s="169" t="s">
        <v>127</v>
      </c>
      <c r="H95" s="262"/>
      <c r="I95" s="262"/>
      <c r="J95" s="266">
        <v>100000</v>
      </c>
      <c r="K95" s="138"/>
      <c r="L95" s="138"/>
      <c r="M95" s="138"/>
      <c r="N95" s="138"/>
      <c r="O95" s="135">
        <v>1</v>
      </c>
      <c r="P95" s="135" t="s">
        <v>150</v>
      </c>
      <c r="Q95" s="135" t="s">
        <v>150</v>
      </c>
      <c r="R95" s="135" t="s">
        <v>150</v>
      </c>
      <c r="S95" s="135" t="s">
        <v>150</v>
      </c>
      <c r="T95" s="135" t="s">
        <v>150</v>
      </c>
      <c r="U95" s="135" t="s">
        <v>150</v>
      </c>
      <c r="V95" s="135" t="s">
        <v>150</v>
      </c>
      <c r="W95" s="135" t="s">
        <v>150</v>
      </c>
      <c r="X95" s="135" t="s">
        <v>150</v>
      </c>
      <c r="Y95" s="138"/>
      <c r="Z95" s="138"/>
    </row>
    <row r="96" spans="2:26" ht="51" customHeight="1">
      <c r="B96" s="135">
        <v>88</v>
      </c>
      <c r="C96" s="253" t="s">
        <v>1234</v>
      </c>
      <c r="D96" s="255" t="s">
        <v>1245</v>
      </c>
      <c r="E96" s="135" t="s">
        <v>47</v>
      </c>
      <c r="F96" s="135" t="s">
        <v>2</v>
      </c>
      <c r="G96" s="169" t="s">
        <v>127</v>
      </c>
      <c r="H96" s="262"/>
      <c r="I96" s="262"/>
      <c r="J96" s="266">
        <v>100000</v>
      </c>
      <c r="K96" s="138"/>
      <c r="L96" s="138"/>
      <c r="M96" s="138"/>
      <c r="N96" s="138"/>
      <c r="O96" s="135">
        <v>1</v>
      </c>
      <c r="P96" s="135" t="s">
        <v>150</v>
      </c>
      <c r="Q96" s="135" t="s">
        <v>150</v>
      </c>
      <c r="R96" s="135" t="s">
        <v>150</v>
      </c>
      <c r="S96" s="135" t="s">
        <v>150</v>
      </c>
      <c r="T96" s="135" t="s">
        <v>150</v>
      </c>
      <c r="U96" s="135" t="s">
        <v>150</v>
      </c>
      <c r="V96" s="135" t="s">
        <v>150</v>
      </c>
      <c r="W96" s="135" t="s">
        <v>150</v>
      </c>
      <c r="X96" s="135" t="s">
        <v>150</v>
      </c>
      <c r="Y96" s="138"/>
      <c r="Z96" s="138"/>
    </row>
    <row r="97" spans="2:26" ht="51" customHeight="1">
      <c r="B97" s="135">
        <v>89</v>
      </c>
      <c r="C97" s="253" t="s">
        <v>1235</v>
      </c>
      <c r="D97" s="255" t="s">
        <v>1146</v>
      </c>
      <c r="E97" s="135" t="s">
        <v>47</v>
      </c>
      <c r="F97" s="135" t="s">
        <v>2</v>
      </c>
      <c r="G97" s="169" t="s">
        <v>127</v>
      </c>
      <c r="H97" s="262"/>
      <c r="I97" s="262"/>
      <c r="J97" s="266">
        <v>100000</v>
      </c>
      <c r="K97" s="138"/>
      <c r="L97" s="138"/>
      <c r="M97" s="138"/>
      <c r="N97" s="138"/>
      <c r="O97" s="135" t="s">
        <v>150</v>
      </c>
      <c r="P97" s="135">
        <v>1</v>
      </c>
      <c r="Q97" s="135" t="s">
        <v>150</v>
      </c>
      <c r="R97" s="135" t="s">
        <v>150</v>
      </c>
      <c r="S97" s="135" t="s">
        <v>150</v>
      </c>
      <c r="T97" s="135" t="s">
        <v>150</v>
      </c>
      <c r="U97" s="135" t="s">
        <v>150</v>
      </c>
      <c r="V97" s="135" t="s">
        <v>150</v>
      </c>
      <c r="W97" s="135" t="s">
        <v>150</v>
      </c>
      <c r="X97" s="135" t="s">
        <v>150</v>
      </c>
      <c r="Y97" s="138"/>
      <c r="Z97" s="138"/>
    </row>
    <row r="98" spans="2:26" ht="51" customHeight="1">
      <c r="B98" s="135">
        <v>90</v>
      </c>
      <c r="C98" s="253" t="s">
        <v>1236</v>
      </c>
      <c r="D98" s="255" t="s">
        <v>838</v>
      </c>
      <c r="E98" s="135" t="s">
        <v>47</v>
      </c>
      <c r="F98" s="135" t="s">
        <v>2</v>
      </c>
      <c r="G98" s="169" t="s">
        <v>127</v>
      </c>
      <c r="H98" s="262"/>
      <c r="I98" s="262"/>
      <c r="J98" s="266">
        <v>100000</v>
      </c>
      <c r="K98" s="138"/>
      <c r="L98" s="138"/>
      <c r="M98" s="138"/>
      <c r="N98" s="138"/>
      <c r="O98" s="135">
        <v>1</v>
      </c>
      <c r="P98" s="135" t="s">
        <v>150</v>
      </c>
      <c r="Q98" s="135" t="s">
        <v>150</v>
      </c>
      <c r="R98" s="135" t="s">
        <v>150</v>
      </c>
      <c r="S98" s="135" t="s">
        <v>150</v>
      </c>
      <c r="T98" s="135" t="s">
        <v>150</v>
      </c>
      <c r="U98" s="135" t="s">
        <v>150</v>
      </c>
      <c r="V98" s="135" t="s">
        <v>150</v>
      </c>
      <c r="W98" s="135" t="s">
        <v>150</v>
      </c>
      <c r="X98" s="135" t="s">
        <v>150</v>
      </c>
      <c r="Y98" s="138"/>
      <c r="Z98" s="138"/>
    </row>
    <row r="99" spans="2:26" ht="51" customHeight="1">
      <c r="B99" s="135">
        <v>91</v>
      </c>
      <c r="C99" s="253" t="s">
        <v>1237</v>
      </c>
      <c r="D99" s="255" t="s">
        <v>1124</v>
      </c>
      <c r="E99" s="135" t="s">
        <v>47</v>
      </c>
      <c r="F99" s="135" t="s">
        <v>2</v>
      </c>
      <c r="G99" s="169" t="s">
        <v>127</v>
      </c>
      <c r="H99" s="262"/>
      <c r="I99" s="262"/>
      <c r="J99" s="266">
        <v>100000</v>
      </c>
      <c r="K99" s="138"/>
      <c r="L99" s="138"/>
      <c r="M99" s="138"/>
      <c r="N99" s="138"/>
      <c r="O99" s="135">
        <v>1</v>
      </c>
      <c r="P99" s="135" t="s">
        <v>150</v>
      </c>
      <c r="Q99" s="135" t="s">
        <v>150</v>
      </c>
      <c r="R99" s="135" t="s">
        <v>150</v>
      </c>
      <c r="S99" s="135" t="s">
        <v>150</v>
      </c>
      <c r="T99" s="135" t="s">
        <v>150</v>
      </c>
      <c r="U99" s="135" t="s">
        <v>150</v>
      </c>
      <c r="V99" s="135" t="s">
        <v>150</v>
      </c>
      <c r="W99" s="135" t="s">
        <v>150</v>
      </c>
      <c r="X99" s="135" t="s">
        <v>150</v>
      </c>
      <c r="Y99" s="138"/>
      <c r="Z99" s="138"/>
    </row>
    <row r="100" spans="2:26" ht="51" customHeight="1">
      <c r="B100" s="135">
        <v>92</v>
      </c>
      <c r="C100" s="253" t="s">
        <v>1238</v>
      </c>
      <c r="D100" s="255" t="s">
        <v>1148</v>
      </c>
      <c r="E100" s="135" t="s">
        <v>47</v>
      </c>
      <c r="F100" s="135" t="s">
        <v>2</v>
      </c>
      <c r="G100" s="169" t="s">
        <v>127</v>
      </c>
      <c r="H100" s="262"/>
      <c r="I100" s="262"/>
      <c r="J100" s="266">
        <v>100000</v>
      </c>
      <c r="K100" s="138"/>
      <c r="L100" s="138"/>
      <c r="M100" s="138"/>
      <c r="N100" s="138"/>
      <c r="O100" s="135">
        <v>1</v>
      </c>
      <c r="P100" s="135" t="s">
        <v>150</v>
      </c>
      <c r="Q100" s="135" t="s">
        <v>150</v>
      </c>
      <c r="R100" s="135" t="s">
        <v>150</v>
      </c>
      <c r="S100" s="135" t="s">
        <v>150</v>
      </c>
      <c r="T100" s="135" t="s">
        <v>150</v>
      </c>
      <c r="U100" s="135" t="s">
        <v>150</v>
      </c>
      <c r="V100" s="135" t="s">
        <v>150</v>
      </c>
      <c r="W100" s="135" t="s">
        <v>150</v>
      </c>
      <c r="X100" s="135" t="s">
        <v>150</v>
      </c>
      <c r="Y100" s="138"/>
      <c r="Z100" s="138"/>
    </row>
    <row r="101" spans="2:26" ht="51" customHeight="1">
      <c r="B101" s="135">
        <v>93</v>
      </c>
      <c r="C101" s="253" t="s">
        <v>1239</v>
      </c>
      <c r="D101" s="255" t="s">
        <v>1246</v>
      </c>
      <c r="E101" s="135" t="s">
        <v>47</v>
      </c>
      <c r="F101" s="135" t="s">
        <v>2</v>
      </c>
      <c r="G101" s="169" t="s">
        <v>127</v>
      </c>
      <c r="H101" s="262"/>
      <c r="I101" s="262"/>
      <c r="J101" s="266">
        <v>100000</v>
      </c>
      <c r="K101" s="138"/>
      <c r="L101" s="138"/>
      <c r="M101" s="138"/>
      <c r="N101" s="138"/>
      <c r="O101" s="135">
        <v>1</v>
      </c>
      <c r="P101" s="135" t="s">
        <v>150</v>
      </c>
      <c r="Q101" s="135" t="s">
        <v>150</v>
      </c>
      <c r="R101" s="135" t="s">
        <v>150</v>
      </c>
      <c r="S101" s="135" t="s">
        <v>150</v>
      </c>
      <c r="T101" s="135" t="s">
        <v>150</v>
      </c>
      <c r="U101" s="135" t="s">
        <v>150</v>
      </c>
      <c r="V101" s="135" t="s">
        <v>150</v>
      </c>
      <c r="W101" s="135" t="s">
        <v>150</v>
      </c>
      <c r="X101" s="135" t="s">
        <v>150</v>
      </c>
      <c r="Y101" s="138"/>
      <c r="Z101" s="138"/>
    </row>
    <row r="102" spans="2:26" ht="51" customHeight="1">
      <c r="B102" s="135">
        <v>94</v>
      </c>
      <c r="C102" s="253" t="s">
        <v>1240</v>
      </c>
      <c r="D102" s="255" t="s">
        <v>1246</v>
      </c>
      <c r="E102" s="135" t="s">
        <v>47</v>
      </c>
      <c r="F102" s="135" t="s">
        <v>2</v>
      </c>
      <c r="G102" s="169" t="s">
        <v>127</v>
      </c>
      <c r="H102" s="262"/>
      <c r="I102" s="262"/>
      <c r="J102" s="266">
        <v>100000</v>
      </c>
      <c r="K102" s="138"/>
      <c r="L102" s="138"/>
      <c r="M102" s="138"/>
      <c r="N102" s="138"/>
      <c r="O102" s="135">
        <v>1</v>
      </c>
      <c r="P102" s="135" t="s">
        <v>150</v>
      </c>
      <c r="Q102" s="135" t="s">
        <v>150</v>
      </c>
      <c r="R102" s="135" t="s">
        <v>150</v>
      </c>
      <c r="S102" s="135" t="s">
        <v>150</v>
      </c>
      <c r="T102" s="135" t="s">
        <v>150</v>
      </c>
      <c r="U102" s="135" t="s">
        <v>150</v>
      </c>
      <c r="V102" s="135" t="s">
        <v>150</v>
      </c>
      <c r="W102" s="135" t="s">
        <v>150</v>
      </c>
      <c r="X102" s="135" t="s">
        <v>150</v>
      </c>
      <c r="Y102" s="138"/>
      <c r="Z102" s="138"/>
    </row>
    <row r="103" spans="2:26" ht="51" customHeight="1">
      <c r="B103" s="135">
        <v>95</v>
      </c>
      <c r="C103" s="253" t="s">
        <v>1241</v>
      </c>
      <c r="D103" s="255" t="s">
        <v>1247</v>
      </c>
      <c r="E103" s="135" t="s">
        <v>47</v>
      </c>
      <c r="F103" s="135" t="s">
        <v>2</v>
      </c>
      <c r="G103" s="169" t="s">
        <v>127</v>
      </c>
      <c r="H103" s="262"/>
      <c r="I103" s="262"/>
      <c r="J103" s="266">
        <v>100000</v>
      </c>
      <c r="K103" s="138"/>
      <c r="L103" s="138"/>
      <c r="M103" s="138"/>
      <c r="N103" s="138"/>
      <c r="O103" s="135">
        <v>1</v>
      </c>
      <c r="P103" s="135" t="s">
        <v>150</v>
      </c>
      <c r="Q103" s="135" t="s">
        <v>150</v>
      </c>
      <c r="R103" s="135" t="s">
        <v>150</v>
      </c>
      <c r="S103" s="135" t="s">
        <v>150</v>
      </c>
      <c r="T103" s="135" t="s">
        <v>150</v>
      </c>
      <c r="U103" s="135" t="s">
        <v>150</v>
      </c>
      <c r="V103" s="135" t="s">
        <v>150</v>
      </c>
      <c r="W103" s="135" t="s">
        <v>150</v>
      </c>
      <c r="X103" s="135" t="s">
        <v>150</v>
      </c>
      <c r="Y103" s="138"/>
      <c r="Z103" s="138"/>
    </row>
    <row r="104" spans="2:26" ht="51" customHeight="1">
      <c r="B104" s="135">
        <v>96</v>
      </c>
      <c r="C104" s="253" t="s">
        <v>1242</v>
      </c>
      <c r="D104" s="255" t="s">
        <v>1248</v>
      </c>
      <c r="E104" s="135" t="s">
        <v>47</v>
      </c>
      <c r="F104" s="135" t="s">
        <v>2</v>
      </c>
      <c r="G104" s="169" t="s">
        <v>127</v>
      </c>
      <c r="H104" s="262"/>
      <c r="I104" s="262"/>
      <c r="J104" s="266">
        <v>100000</v>
      </c>
      <c r="K104" s="138"/>
      <c r="L104" s="138"/>
      <c r="M104" s="138"/>
      <c r="N104" s="138"/>
      <c r="O104" s="135">
        <v>1</v>
      </c>
      <c r="P104" s="135" t="s">
        <v>150</v>
      </c>
      <c r="Q104" s="135" t="s">
        <v>150</v>
      </c>
      <c r="R104" s="135" t="s">
        <v>150</v>
      </c>
      <c r="S104" s="135" t="s">
        <v>150</v>
      </c>
      <c r="T104" s="135" t="s">
        <v>150</v>
      </c>
      <c r="U104" s="135" t="s">
        <v>150</v>
      </c>
      <c r="V104" s="135" t="s">
        <v>150</v>
      </c>
      <c r="W104" s="135" t="s">
        <v>150</v>
      </c>
      <c r="X104" s="135" t="s">
        <v>150</v>
      </c>
      <c r="Y104" s="138"/>
      <c r="Z104" s="138"/>
    </row>
    <row r="105" spans="2:26" ht="51" customHeight="1">
      <c r="B105" s="135">
        <v>97</v>
      </c>
      <c r="C105" s="253" t="s">
        <v>1243</v>
      </c>
      <c r="D105" s="255" t="s">
        <v>1248</v>
      </c>
      <c r="E105" s="135" t="s">
        <v>47</v>
      </c>
      <c r="F105" s="135" t="s">
        <v>2</v>
      </c>
      <c r="G105" s="169" t="s">
        <v>127</v>
      </c>
      <c r="H105" s="262"/>
      <c r="I105" s="262"/>
      <c r="J105" s="266">
        <v>100000</v>
      </c>
      <c r="K105" s="138"/>
      <c r="L105" s="138"/>
      <c r="M105" s="138"/>
      <c r="N105" s="138"/>
      <c r="O105" s="135" t="s">
        <v>150</v>
      </c>
      <c r="P105" s="135">
        <v>1</v>
      </c>
      <c r="Q105" s="135" t="s">
        <v>150</v>
      </c>
      <c r="R105" s="135" t="s">
        <v>150</v>
      </c>
      <c r="S105" s="135" t="s">
        <v>150</v>
      </c>
      <c r="T105" s="135" t="s">
        <v>150</v>
      </c>
      <c r="U105" s="135" t="s">
        <v>150</v>
      </c>
      <c r="V105" s="135" t="s">
        <v>150</v>
      </c>
      <c r="W105" s="135" t="s">
        <v>150</v>
      </c>
      <c r="X105" s="135" t="s">
        <v>150</v>
      </c>
      <c r="Y105" s="138"/>
      <c r="Z105" s="138"/>
    </row>
    <row r="106" spans="2:26" ht="51" customHeight="1">
      <c r="B106" s="135">
        <v>98</v>
      </c>
      <c r="C106" s="255" t="s">
        <v>1249</v>
      </c>
      <c r="D106" s="253" t="s">
        <v>1306</v>
      </c>
      <c r="E106" s="135" t="s">
        <v>53</v>
      </c>
      <c r="F106" s="135" t="s">
        <v>6</v>
      </c>
      <c r="G106" s="169" t="s">
        <v>127</v>
      </c>
      <c r="H106" s="262"/>
      <c r="I106" s="262"/>
      <c r="J106" s="266">
        <v>300000</v>
      </c>
      <c r="K106" s="138"/>
      <c r="L106" s="138"/>
      <c r="M106" s="138"/>
      <c r="N106" s="138"/>
      <c r="O106" s="135">
        <v>1</v>
      </c>
      <c r="P106" s="135" t="s">
        <v>150</v>
      </c>
      <c r="Q106" s="135" t="s">
        <v>150</v>
      </c>
      <c r="R106" s="135" t="s">
        <v>150</v>
      </c>
      <c r="S106" s="135" t="s">
        <v>150</v>
      </c>
      <c r="T106" s="135" t="s">
        <v>150</v>
      </c>
      <c r="U106" s="135" t="s">
        <v>150</v>
      </c>
      <c r="V106" s="135" t="s">
        <v>150</v>
      </c>
      <c r="W106" s="135" t="s">
        <v>150</v>
      </c>
      <c r="X106" s="135" t="s">
        <v>150</v>
      </c>
      <c r="Y106" s="138"/>
      <c r="Z106" s="138"/>
    </row>
    <row r="107" spans="2:26" ht="51" customHeight="1">
      <c r="B107" s="135">
        <v>99</v>
      </c>
      <c r="C107" s="255" t="s">
        <v>1250</v>
      </c>
      <c r="D107" s="253" t="s">
        <v>1307</v>
      </c>
      <c r="E107" s="135" t="s">
        <v>53</v>
      </c>
      <c r="F107" s="135" t="s">
        <v>6</v>
      </c>
      <c r="G107" s="169" t="s">
        <v>127</v>
      </c>
      <c r="H107" s="262"/>
      <c r="I107" s="262"/>
      <c r="J107" s="266">
        <v>300000</v>
      </c>
      <c r="K107" s="138"/>
      <c r="L107" s="138"/>
      <c r="M107" s="138"/>
      <c r="N107" s="138"/>
      <c r="O107" s="135">
        <v>1</v>
      </c>
      <c r="P107" s="135" t="s">
        <v>150</v>
      </c>
      <c r="Q107" s="135" t="s">
        <v>150</v>
      </c>
      <c r="R107" s="135" t="s">
        <v>150</v>
      </c>
      <c r="S107" s="135" t="s">
        <v>150</v>
      </c>
      <c r="T107" s="135" t="s">
        <v>150</v>
      </c>
      <c r="U107" s="135" t="s">
        <v>150</v>
      </c>
      <c r="V107" s="135" t="s">
        <v>150</v>
      </c>
      <c r="W107" s="135" t="s">
        <v>150</v>
      </c>
      <c r="X107" s="135" t="s">
        <v>150</v>
      </c>
      <c r="Y107" s="138"/>
      <c r="Z107" s="138"/>
    </row>
    <row r="108" spans="2:26" ht="51" customHeight="1">
      <c r="B108" s="135">
        <v>100</v>
      </c>
      <c r="C108" s="255" t="s">
        <v>1251</v>
      </c>
      <c r="D108" s="253" t="s">
        <v>1308</v>
      </c>
      <c r="E108" s="135" t="s">
        <v>53</v>
      </c>
      <c r="F108" s="135" t="s">
        <v>6</v>
      </c>
      <c r="G108" s="169" t="s">
        <v>127</v>
      </c>
      <c r="H108" s="262"/>
      <c r="I108" s="262"/>
      <c r="J108" s="266">
        <v>300000</v>
      </c>
      <c r="K108" s="138"/>
      <c r="L108" s="138"/>
      <c r="M108" s="138"/>
      <c r="N108" s="138"/>
      <c r="O108" s="135">
        <v>1</v>
      </c>
      <c r="P108" s="135" t="s">
        <v>150</v>
      </c>
      <c r="Q108" s="135" t="s">
        <v>150</v>
      </c>
      <c r="R108" s="135" t="s">
        <v>150</v>
      </c>
      <c r="S108" s="135" t="s">
        <v>150</v>
      </c>
      <c r="T108" s="135" t="s">
        <v>150</v>
      </c>
      <c r="U108" s="135" t="s">
        <v>150</v>
      </c>
      <c r="V108" s="135" t="s">
        <v>150</v>
      </c>
      <c r="W108" s="135" t="s">
        <v>150</v>
      </c>
      <c r="X108" s="135" t="s">
        <v>150</v>
      </c>
      <c r="Y108" s="138"/>
      <c r="Z108" s="138"/>
    </row>
    <row r="109" spans="2:26" ht="51" customHeight="1">
      <c r="B109" s="135">
        <v>101</v>
      </c>
      <c r="C109" s="255" t="s">
        <v>1252</v>
      </c>
      <c r="D109" s="253" t="s">
        <v>1309</v>
      </c>
      <c r="E109" s="135" t="s">
        <v>53</v>
      </c>
      <c r="F109" s="135" t="s">
        <v>6</v>
      </c>
      <c r="G109" s="169" t="s">
        <v>127</v>
      </c>
      <c r="H109" s="262"/>
      <c r="I109" s="262"/>
      <c r="J109" s="266">
        <v>300000</v>
      </c>
      <c r="K109" s="138"/>
      <c r="L109" s="138"/>
      <c r="M109" s="138"/>
      <c r="N109" s="138"/>
      <c r="O109" s="135">
        <v>1</v>
      </c>
      <c r="P109" s="135" t="s">
        <v>150</v>
      </c>
      <c r="Q109" s="135" t="s">
        <v>150</v>
      </c>
      <c r="R109" s="135" t="s">
        <v>150</v>
      </c>
      <c r="S109" s="135" t="s">
        <v>150</v>
      </c>
      <c r="T109" s="135" t="s">
        <v>150</v>
      </c>
      <c r="U109" s="135" t="s">
        <v>150</v>
      </c>
      <c r="V109" s="135" t="s">
        <v>150</v>
      </c>
      <c r="W109" s="135" t="s">
        <v>150</v>
      </c>
      <c r="X109" s="135" t="s">
        <v>150</v>
      </c>
      <c r="Y109" s="138"/>
      <c r="Z109" s="138"/>
    </row>
    <row r="110" spans="2:26" ht="51" customHeight="1">
      <c r="B110" s="135">
        <v>102</v>
      </c>
      <c r="C110" s="255" t="s">
        <v>1253</v>
      </c>
      <c r="D110" s="253" t="s">
        <v>1310</v>
      </c>
      <c r="E110" s="135" t="s">
        <v>53</v>
      </c>
      <c r="F110" s="135" t="s">
        <v>6</v>
      </c>
      <c r="G110" s="169" t="s">
        <v>127</v>
      </c>
      <c r="H110" s="262"/>
      <c r="I110" s="262"/>
      <c r="J110" s="266">
        <v>300000</v>
      </c>
      <c r="K110" s="138"/>
      <c r="L110" s="138"/>
      <c r="M110" s="138"/>
      <c r="N110" s="138"/>
      <c r="O110" s="135">
        <v>1</v>
      </c>
      <c r="P110" s="135" t="s">
        <v>150</v>
      </c>
      <c r="Q110" s="135" t="s">
        <v>150</v>
      </c>
      <c r="R110" s="135" t="s">
        <v>150</v>
      </c>
      <c r="S110" s="135" t="s">
        <v>150</v>
      </c>
      <c r="T110" s="135" t="s">
        <v>150</v>
      </c>
      <c r="U110" s="135" t="s">
        <v>150</v>
      </c>
      <c r="V110" s="135" t="s">
        <v>150</v>
      </c>
      <c r="W110" s="135" t="s">
        <v>150</v>
      </c>
      <c r="X110" s="135" t="s">
        <v>150</v>
      </c>
      <c r="Y110" s="138"/>
      <c r="Z110" s="138"/>
    </row>
    <row r="111" spans="2:26" ht="51" customHeight="1">
      <c r="B111" s="135">
        <v>103</v>
      </c>
      <c r="C111" s="255" t="s">
        <v>1254</v>
      </c>
      <c r="D111" s="253" t="s">
        <v>1311</v>
      </c>
      <c r="E111" s="135" t="s">
        <v>53</v>
      </c>
      <c r="F111" s="135" t="s">
        <v>6</v>
      </c>
      <c r="G111" s="169" t="s">
        <v>127</v>
      </c>
      <c r="H111" s="262"/>
      <c r="I111" s="262"/>
      <c r="J111" s="266">
        <v>300000</v>
      </c>
      <c r="K111" s="138"/>
      <c r="L111" s="138"/>
      <c r="M111" s="138"/>
      <c r="N111" s="138"/>
      <c r="O111" s="135">
        <v>1</v>
      </c>
      <c r="P111" s="135" t="s">
        <v>150</v>
      </c>
      <c r="Q111" s="135" t="s">
        <v>150</v>
      </c>
      <c r="R111" s="135" t="s">
        <v>150</v>
      </c>
      <c r="S111" s="135" t="s">
        <v>150</v>
      </c>
      <c r="T111" s="135" t="s">
        <v>150</v>
      </c>
      <c r="U111" s="135" t="s">
        <v>150</v>
      </c>
      <c r="V111" s="135" t="s">
        <v>150</v>
      </c>
      <c r="W111" s="135" t="s">
        <v>150</v>
      </c>
      <c r="X111" s="135" t="s">
        <v>150</v>
      </c>
      <c r="Y111" s="138"/>
      <c r="Z111" s="138"/>
    </row>
    <row r="112" spans="2:26" ht="51" customHeight="1">
      <c r="B112" s="135">
        <v>104</v>
      </c>
      <c r="C112" s="255" t="s">
        <v>1255</v>
      </c>
      <c r="D112" s="253" t="s">
        <v>1312</v>
      </c>
      <c r="E112" s="135" t="s">
        <v>53</v>
      </c>
      <c r="F112" s="135" t="s">
        <v>6</v>
      </c>
      <c r="G112" s="169" t="s">
        <v>127</v>
      </c>
      <c r="H112" s="262"/>
      <c r="I112" s="262"/>
      <c r="J112" s="266">
        <v>300000</v>
      </c>
      <c r="K112" s="138"/>
      <c r="L112" s="138"/>
      <c r="M112" s="138"/>
      <c r="N112" s="138"/>
      <c r="O112" s="135">
        <v>1</v>
      </c>
      <c r="P112" s="135" t="s">
        <v>150</v>
      </c>
      <c r="Q112" s="135" t="s">
        <v>150</v>
      </c>
      <c r="R112" s="135" t="s">
        <v>150</v>
      </c>
      <c r="S112" s="135" t="s">
        <v>150</v>
      </c>
      <c r="T112" s="135" t="s">
        <v>150</v>
      </c>
      <c r="U112" s="135" t="s">
        <v>150</v>
      </c>
      <c r="V112" s="135" t="s">
        <v>150</v>
      </c>
      <c r="W112" s="135" t="s">
        <v>150</v>
      </c>
      <c r="X112" s="135" t="s">
        <v>150</v>
      </c>
      <c r="Y112" s="138"/>
      <c r="Z112" s="138"/>
    </row>
    <row r="113" spans="2:26" ht="51" customHeight="1">
      <c r="B113" s="135">
        <v>105</v>
      </c>
      <c r="C113" s="255" t="s">
        <v>1256</v>
      </c>
      <c r="D113" s="253" t="s">
        <v>1313</v>
      </c>
      <c r="E113" s="135" t="s">
        <v>53</v>
      </c>
      <c r="F113" s="135" t="s">
        <v>6</v>
      </c>
      <c r="G113" s="169" t="s">
        <v>127</v>
      </c>
      <c r="H113" s="262"/>
      <c r="I113" s="262"/>
      <c r="J113" s="266">
        <v>300000</v>
      </c>
      <c r="K113" s="138"/>
      <c r="L113" s="138"/>
      <c r="M113" s="138"/>
      <c r="N113" s="138"/>
      <c r="O113" s="135">
        <v>1</v>
      </c>
      <c r="P113" s="135" t="s">
        <v>150</v>
      </c>
      <c r="Q113" s="135" t="s">
        <v>150</v>
      </c>
      <c r="R113" s="135" t="s">
        <v>150</v>
      </c>
      <c r="S113" s="135" t="s">
        <v>150</v>
      </c>
      <c r="T113" s="135" t="s">
        <v>150</v>
      </c>
      <c r="U113" s="135" t="s">
        <v>150</v>
      </c>
      <c r="V113" s="135" t="s">
        <v>150</v>
      </c>
      <c r="W113" s="135" t="s">
        <v>150</v>
      </c>
      <c r="X113" s="135" t="s">
        <v>150</v>
      </c>
      <c r="Y113" s="138"/>
      <c r="Z113" s="138"/>
    </row>
    <row r="114" spans="2:26" ht="51" customHeight="1">
      <c r="B114" s="135">
        <v>106</v>
      </c>
      <c r="C114" s="255" t="s">
        <v>1257</v>
      </c>
      <c r="D114" s="253" t="s">
        <v>1314</v>
      </c>
      <c r="E114" s="135" t="s">
        <v>53</v>
      </c>
      <c r="F114" s="135" t="s">
        <v>6</v>
      </c>
      <c r="G114" s="169" t="s">
        <v>127</v>
      </c>
      <c r="H114" s="262"/>
      <c r="I114" s="262"/>
      <c r="J114" s="266">
        <v>300000</v>
      </c>
      <c r="K114" s="138"/>
      <c r="L114" s="138"/>
      <c r="M114" s="138"/>
      <c r="N114" s="138"/>
      <c r="O114" s="135">
        <v>1</v>
      </c>
      <c r="P114" s="135" t="s">
        <v>150</v>
      </c>
      <c r="Q114" s="135" t="s">
        <v>150</v>
      </c>
      <c r="R114" s="135" t="s">
        <v>150</v>
      </c>
      <c r="S114" s="135" t="s">
        <v>150</v>
      </c>
      <c r="T114" s="135" t="s">
        <v>150</v>
      </c>
      <c r="U114" s="135" t="s">
        <v>150</v>
      </c>
      <c r="V114" s="135" t="s">
        <v>150</v>
      </c>
      <c r="W114" s="135" t="s">
        <v>150</v>
      </c>
      <c r="X114" s="135" t="s">
        <v>150</v>
      </c>
      <c r="Y114" s="138"/>
      <c r="Z114" s="138"/>
    </row>
    <row r="115" spans="2:26" ht="51" customHeight="1">
      <c r="B115" s="135">
        <v>107</v>
      </c>
      <c r="C115" s="255" t="s">
        <v>1258</v>
      </c>
      <c r="D115" s="253" t="s">
        <v>1315</v>
      </c>
      <c r="E115" s="135" t="s">
        <v>53</v>
      </c>
      <c r="F115" s="135" t="s">
        <v>6</v>
      </c>
      <c r="G115" s="169" t="s">
        <v>127</v>
      </c>
      <c r="H115" s="262"/>
      <c r="I115" s="262"/>
      <c r="J115" s="266">
        <v>300000</v>
      </c>
      <c r="K115" s="138"/>
      <c r="L115" s="138"/>
      <c r="M115" s="138"/>
      <c r="N115" s="138"/>
      <c r="O115" s="135">
        <v>1</v>
      </c>
      <c r="P115" s="135" t="s">
        <v>150</v>
      </c>
      <c r="Q115" s="135" t="s">
        <v>150</v>
      </c>
      <c r="R115" s="135" t="s">
        <v>150</v>
      </c>
      <c r="S115" s="135" t="s">
        <v>150</v>
      </c>
      <c r="T115" s="135" t="s">
        <v>150</v>
      </c>
      <c r="U115" s="135" t="s">
        <v>150</v>
      </c>
      <c r="V115" s="135" t="s">
        <v>150</v>
      </c>
      <c r="W115" s="135" t="s">
        <v>150</v>
      </c>
      <c r="X115" s="135" t="s">
        <v>150</v>
      </c>
      <c r="Y115" s="138"/>
      <c r="Z115" s="138"/>
    </row>
    <row r="116" spans="2:26" ht="51" customHeight="1">
      <c r="B116" s="135">
        <v>108</v>
      </c>
      <c r="C116" s="255" t="s">
        <v>1259</v>
      </c>
      <c r="D116" s="253" t="s">
        <v>1316</v>
      </c>
      <c r="E116" s="135" t="s">
        <v>53</v>
      </c>
      <c r="F116" s="135" t="s">
        <v>6</v>
      </c>
      <c r="G116" s="169" t="s">
        <v>127</v>
      </c>
      <c r="H116" s="262"/>
      <c r="I116" s="262"/>
      <c r="J116" s="266">
        <v>300000</v>
      </c>
      <c r="K116" s="138"/>
      <c r="L116" s="138"/>
      <c r="M116" s="138"/>
      <c r="N116" s="138"/>
      <c r="O116" s="135">
        <v>1</v>
      </c>
      <c r="P116" s="135" t="s">
        <v>150</v>
      </c>
      <c r="Q116" s="135" t="s">
        <v>150</v>
      </c>
      <c r="R116" s="135" t="s">
        <v>150</v>
      </c>
      <c r="S116" s="135" t="s">
        <v>150</v>
      </c>
      <c r="T116" s="135" t="s">
        <v>150</v>
      </c>
      <c r="U116" s="135" t="s">
        <v>150</v>
      </c>
      <c r="V116" s="135" t="s">
        <v>150</v>
      </c>
      <c r="W116" s="135" t="s">
        <v>150</v>
      </c>
      <c r="X116" s="135" t="s">
        <v>150</v>
      </c>
      <c r="Y116" s="138"/>
      <c r="Z116" s="138"/>
    </row>
    <row r="117" spans="2:26" ht="51" customHeight="1">
      <c r="B117" s="135">
        <v>109</v>
      </c>
      <c r="C117" s="255" t="s">
        <v>1260</v>
      </c>
      <c r="D117" s="253" t="s">
        <v>1317</v>
      </c>
      <c r="E117" s="135" t="s">
        <v>53</v>
      </c>
      <c r="F117" s="135" t="s">
        <v>6</v>
      </c>
      <c r="G117" s="169" t="s">
        <v>127</v>
      </c>
      <c r="H117" s="262"/>
      <c r="I117" s="262"/>
      <c r="J117" s="266">
        <v>300000</v>
      </c>
      <c r="K117" s="138"/>
      <c r="L117" s="138"/>
      <c r="M117" s="138"/>
      <c r="N117" s="138"/>
      <c r="O117" s="135">
        <v>1</v>
      </c>
      <c r="P117" s="135" t="s">
        <v>150</v>
      </c>
      <c r="Q117" s="135" t="s">
        <v>150</v>
      </c>
      <c r="R117" s="135" t="s">
        <v>150</v>
      </c>
      <c r="S117" s="135" t="s">
        <v>150</v>
      </c>
      <c r="T117" s="135" t="s">
        <v>150</v>
      </c>
      <c r="U117" s="135" t="s">
        <v>150</v>
      </c>
      <c r="V117" s="135" t="s">
        <v>150</v>
      </c>
      <c r="W117" s="135" t="s">
        <v>150</v>
      </c>
      <c r="X117" s="135" t="s">
        <v>150</v>
      </c>
      <c r="Y117" s="138"/>
      <c r="Z117" s="138"/>
    </row>
    <row r="118" spans="2:26" ht="51" customHeight="1">
      <c r="B118" s="135">
        <v>110</v>
      </c>
      <c r="C118" s="255" t="s">
        <v>1261</v>
      </c>
      <c r="D118" s="253" t="s">
        <v>1318</v>
      </c>
      <c r="E118" s="135" t="s">
        <v>53</v>
      </c>
      <c r="F118" s="135" t="s">
        <v>6</v>
      </c>
      <c r="G118" s="169" t="s">
        <v>127</v>
      </c>
      <c r="H118" s="262"/>
      <c r="I118" s="262"/>
      <c r="J118" s="266">
        <v>300000</v>
      </c>
      <c r="K118" s="138"/>
      <c r="L118" s="138"/>
      <c r="M118" s="138"/>
      <c r="N118" s="138"/>
      <c r="O118" s="135">
        <v>1</v>
      </c>
      <c r="P118" s="135" t="s">
        <v>150</v>
      </c>
      <c r="Q118" s="135" t="s">
        <v>150</v>
      </c>
      <c r="R118" s="135" t="s">
        <v>150</v>
      </c>
      <c r="S118" s="135" t="s">
        <v>150</v>
      </c>
      <c r="T118" s="135" t="s">
        <v>150</v>
      </c>
      <c r="U118" s="135" t="s">
        <v>150</v>
      </c>
      <c r="V118" s="135" t="s">
        <v>150</v>
      </c>
      <c r="W118" s="135" t="s">
        <v>150</v>
      </c>
      <c r="X118" s="135" t="s">
        <v>150</v>
      </c>
      <c r="Y118" s="138"/>
      <c r="Z118" s="138"/>
    </row>
    <row r="119" spans="2:26" ht="51" customHeight="1">
      <c r="B119" s="135">
        <v>111</v>
      </c>
      <c r="C119" s="255" t="s">
        <v>1262</v>
      </c>
      <c r="D119" s="253" t="s">
        <v>1319</v>
      </c>
      <c r="E119" s="135" t="s">
        <v>53</v>
      </c>
      <c r="F119" s="135" t="s">
        <v>6</v>
      </c>
      <c r="G119" s="169" t="s">
        <v>127</v>
      </c>
      <c r="H119" s="262"/>
      <c r="I119" s="262"/>
      <c r="J119" s="266">
        <v>300000</v>
      </c>
      <c r="K119" s="138"/>
      <c r="L119" s="138"/>
      <c r="M119" s="138"/>
      <c r="N119" s="138"/>
      <c r="O119" s="135">
        <v>1</v>
      </c>
      <c r="P119" s="135" t="s">
        <v>150</v>
      </c>
      <c r="Q119" s="135" t="s">
        <v>150</v>
      </c>
      <c r="R119" s="135" t="s">
        <v>150</v>
      </c>
      <c r="S119" s="135" t="s">
        <v>150</v>
      </c>
      <c r="T119" s="135" t="s">
        <v>150</v>
      </c>
      <c r="U119" s="135" t="s">
        <v>150</v>
      </c>
      <c r="V119" s="135" t="s">
        <v>150</v>
      </c>
      <c r="W119" s="135" t="s">
        <v>150</v>
      </c>
      <c r="X119" s="135" t="s">
        <v>150</v>
      </c>
      <c r="Y119" s="138"/>
      <c r="Z119" s="138"/>
    </row>
    <row r="120" spans="2:26" ht="51" customHeight="1">
      <c r="B120" s="135">
        <v>112</v>
      </c>
      <c r="C120" s="255" t="s">
        <v>1263</v>
      </c>
      <c r="D120" s="253" t="s">
        <v>1320</v>
      </c>
      <c r="E120" s="135" t="s">
        <v>53</v>
      </c>
      <c r="F120" s="135" t="s">
        <v>6</v>
      </c>
      <c r="G120" s="169" t="s">
        <v>127</v>
      </c>
      <c r="H120" s="262"/>
      <c r="I120" s="262"/>
      <c r="J120" s="266">
        <v>300000</v>
      </c>
      <c r="K120" s="138"/>
      <c r="L120" s="138"/>
      <c r="M120" s="138"/>
      <c r="N120" s="138"/>
      <c r="O120" s="135">
        <v>1</v>
      </c>
      <c r="P120" s="135" t="s">
        <v>150</v>
      </c>
      <c r="Q120" s="135" t="s">
        <v>150</v>
      </c>
      <c r="R120" s="135" t="s">
        <v>150</v>
      </c>
      <c r="S120" s="135" t="s">
        <v>150</v>
      </c>
      <c r="T120" s="135" t="s">
        <v>150</v>
      </c>
      <c r="U120" s="135" t="s">
        <v>150</v>
      </c>
      <c r="V120" s="135" t="s">
        <v>150</v>
      </c>
      <c r="W120" s="135" t="s">
        <v>150</v>
      </c>
      <c r="X120" s="135" t="s">
        <v>150</v>
      </c>
      <c r="Y120" s="138"/>
      <c r="Z120" s="138"/>
    </row>
    <row r="121" spans="2:26" ht="51" customHeight="1">
      <c r="B121" s="135">
        <v>113</v>
      </c>
      <c r="C121" s="255" t="s">
        <v>1264</v>
      </c>
      <c r="D121" s="253" t="s">
        <v>1308</v>
      </c>
      <c r="E121" s="135" t="s">
        <v>53</v>
      </c>
      <c r="F121" s="135" t="s">
        <v>6</v>
      </c>
      <c r="G121" s="169" t="s">
        <v>127</v>
      </c>
      <c r="H121" s="262"/>
      <c r="I121" s="262"/>
      <c r="J121" s="266">
        <v>300000</v>
      </c>
      <c r="K121" s="138"/>
      <c r="L121" s="138"/>
      <c r="M121" s="138"/>
      <c r="N121" s="138"/>
      <c r="O121" s="135">
        <v>1</v>
      </c>
      <c r="P121" s="135" t="s">
        <v>150</v>
      </c>
      <c r="Q121" s="135" t="s">
        <v>150</v>
      </c>
      <c r="R121" s="135" t="s">
        <v>150</v>
      </c>
      <c r="S121" s="135" t="s">
        <v>150</v>
      </c>
      <c r="T121" s="135" t="s">
        <v>150</v>
      </c>
      <c r="U121" s="135" t="s">
        <v>150</v>
      </c>
      <c r="V121" s="135" t="s">
        <v>150</v>
      </c>
      <c r="W121" s="135" t="s">
        <v>150</v>
      </c>
      <c r="X121" s="135" t="s">
        <v>150</v>
      </c>
      <c r="Y121" s="138"/>
      <c r="Z121" s="138"/>
    </row>
    <row r="122" spans="2:26" ht="51" customHeight="1">
      <c r="B122" s="135">
        <v>114</v>
      </c>
      <c r="C122" s="255" t="s">
        <v>1265</v>
      </c>
      <c r="D122" s="253" t="s">
        <v>1321</v>
      </c>
      <c r="E122" s="135" t="s">
        <v>53</v>
      </c>
      <c r="F122" s="135" t="s">
        <v>6</v>
      </c>
      <c r="G122" s="169" t="s">
        <v>127</v>
      </c>
      <c r="H122" s="262"/>
      <c r="I122" s="262"/>
      <c r="J122" s="266">
        <v>300000</v>
      </c>
      <c r="K122" s="138"/>
      <c r="L122" s="138"/>
      <c r="M122" s="138"/>
      <c r="N122" s="138"/>
      <c r="O122" s="135">
        <v>1</v>
      </c>
      <c r="P122" s="135" t="s">
        <v>150</v>
      </c>
      <c r="Q122" s="135" t="s">
        <v>150</v>
      </c>
      <c r="R122" s="135" t="s">
        <v>150</v>
      </c>
      <c r="S122" s="135" t="s">
        <v>150</v>
      </c>
      <c r="T122" s="135" t="s">
        <v>150</v>
      </c>
      <c r="U122" s="135" t="s">
        <v>150</v>
      </c>
      <c r="V122" s="135" t="s">
        <v>150</v>
      </c>
      <c r="W122" s="135" t="s">
        <v>150</v>
      </c>
      <c r="X122" s="135" t="s">
        <v>150</v>
      </c>
      <c r="Y122" s="138"/>
      <c r="Z122" s="138"/>
    </row>
    <row r="123" spans="2:26" ht="51" customHeight="1">
      <c r="B123" s="135">
        <v>115</v>
      </c>
      <c r="C123" s="255" t="s">
        <v>1266</v>
      </c>
      <c r="D123" s="253" t="s">
        <v>1322</v>
      </c>
      <c r="E123" s="135" t="s">
        <v>53</v>
      </c>
      <c r="F123" s="135" t="s">
        <v>6</v>
      </c>
      <c r="G123" s="169" t="s">
        <v>127</v>
      </c>
      <c r="H123" s="262"/>
      <c r="I123" s="262"/>
      <c r="J123" s="266">
        <v>300000</v>
      </c>
      <c r="K123" s="138"/>
      <c r="L123" s="138"/>
      <c r="M123" s="138"/>
      <c r="N123" s="138"/>
      <c r="O123" s="135">
        <v>1</v>
      </c>
      <c r="P123" s="135" t="s">
        <v>150</v>
      </c>
      <c r="Q123" s="135" t="s">
        <v>150</v>
      </c>
      <c r="R123" s="135" t="s">
        <v>150</v>
      </c>
      <c r="S123" s="135" t="s">
        <v>150</v>
      </c>
      <c r="T123" s="135" t="s">
        <v>150</v>
      </c>
      <c r="U123" s="135" t="s">
        <v>150</v>
      </c>
      <c r="V123" s="135" t="s">
        <v>150</v>
      </c>
      <c r="W123" s="135" t="s">
        <v>150</v>
      </c>
      <c r="X123" s="135" t="s">
        <v>150</v>
      </c>
      <c r="Y123" s="138"/>
      <c r="Z123" s="138"/>
    </row>
    <row r="124" spans="2:26" ht="51" customHeight="1">
      <c r="B124" s="135">
        <v>116</v>
      </c>
      <c r="C124" s="255" t="s">
        <v>1267</v>
      </c>
      <c r="D124" s="253" t="s">
        <v>1323</v>
      </c>
      <c r="E124" s="135" t="s">
        <v>53</v>
      </c>
      <c r="F124" s="135" t="s">
        <v>6</v>
      </c>
      <c r="G124" s="169" t="s">
        <v>127</v>
      </c>
      <c r="H124" s="262"/>
      <c r="I124" s="262"/>
      <c r="J124" s="266">
        <v>300000</v>
      </c>
      <c r="K124" s="138"/>
      <c r="L124" s="138"/>
      <c r="M124" s="138"/>
      <c r="N124" s="138"/>
      <c r="O124" s="135">
        <v>1</v>
      </c>
      <c r="P124" s="135" t="s">
        <v>150</v>
      </c>
      <c r="Q124" s="135" t="s">
        <v>150</v>
      </c>
      <c r="R124" s="135" t="s">
        <v>150</v>
      </c>
      <c r="S124" s="135" t="s">
        <v>150</v>
      </c>
      <c r="T124" s="135" t="s">
        <v>150</v>
      </c>
      <c r="U124" s="135" t="s">
        <v>150</v>
      </c>
      <c r="V124" s="135" t="s">
        <v>150</v>
      </c>
      <c r="W124" s="135" t="s">
        <v>150</v>
      </c>
      <c r="X124" s="135" t="s">
        <v>150</v>
      </c>
      <c r="Y124" s="138"/>
      <c r="Z124" s="138"/>
    </row>
    <row r="125" spans="2:26" ht="51" customHeight="1">
      <c r="B125" s="135">
        <v>117</v>
      </c>
      <c r="C125" s="255" t="s">
        <v>1268</v>
      </c>
      <c r="D125" s="253" t="s">
        <v>1324</v>
      </c>
      <c r="E125" s="135" t="s">
        <v>53</v>
      </c>
      <c r="F125" s="135" t="s">
        <v>6</v>
      </c>
      <c r="G125" s="169" t="s">
        <v>127</v>
      </c>
      <c r="H125" s="262"/>
      <c r="I125" s="262"/>
      <c r="J125" s="266">
        <v>300000</v>
      </c>
      <c r="K125" s="138"/>
      <c r="L125" s="138"/>
      <c r="M125" s="138"/>
      <c r="N125" s="138"/>
      <c r="O125" s="135">
        <v>1</v>
      </c>
      <c r="P125" s="135" t="s">
        <v>150</v>
      </c>
      <c r="Q125" s="135" t="s">
        <v>150</v>
      </c>
      <c r="R125" s="135" t="s">
        <v>150</v>
      </c>
      <c r="S125" s="135" t="s">
        <v>150</v>
      </c>
      <c r="T125" s="135" t="s">
        <v>150</v>
      </c>
      <c r="U125" s="135" t="s">
        <v>150</v>
      </c>
      <c r="V125" s="135" t="s">
        <v>150</v>
      </c>
      <c r="W125" s="135" t="s">
        <v>150</v>
      </c>
      <c r="X125" s="135" t="s">
        <v>150</v>
      </c>
      <c r="Y125" s="138"/>
      <c r="Z125" s="138"/>
    </row>
    <row r="126" spans="2:26" ht="51" customHeight="1">
      <c r="B126" s="135">
        <v>118</v>
      </c>
      <c r="C126" s="255" t="s">
        <v>1269</v>
      </c>
      <c r="D126" s="253" t="s">
        <v>1325</v>
      </c>
      <c r="E126" s="135" t="s">
        <v>53</v>
      </c>
      <c r="F126" s="135" t="s">
        <v>6</v>
      </c>
      <c r="G126" s="169" t="s">
        <v>127</v>
      </c>
      <c r="H126" s="262"/>
      <c r="I126" s="262"/>
      <c r="J126" s="266">
        <v>300000</v>
      </c>
      <c r="K126" s="138"/>
      <c r="L126" s="138"/>
      <c r="M126" s="138"/>
      <c r="N126" s="138"/>
      <c r="O126" s="135">
        <v>1</v>
      </c>
      <c r="P126" s="135" t="s">
        <v>150</v>
      </c>
      <c r="Q126" s="135" t="s">
        <v>150</v>
      </c>
      <c r="R126" s="135" t="s">
        <v>150</v>
      </c>
      <c r="S126" s="135" t="s">
        <v>150</v>
      </c>
      <c r="T126" s="135" t="s">
        <v>150</v>
      </c>
      <c r="U126" s="135" t="s">
        <v>150</v>
      </c>
      <c r="V126" s="135" t="s">
        <v>150</v>
      </c>
      <c r="W126" s="135" t="s">
        <v>150</v>
      </c>
      <c r="X126" s="135" t="s">
        <v>150</v>
      </c>
      <c r="Y126" s="138"/>
      <c r="Z126" s="138"/>
    </row>
    <row r="127" spans="2:26" ht="51" customHeight="1">
      <c r="B127" s="135">
        <v>119</v>
      </c>
      <c r="C127" s="255" t="s">
        <v>1270</v>
      </c>
      <c r="D127" s="253" t="s">
        <v>1326</v>
      </c>
      <c r="E127" s="135" t="s">
        <v>53</v>
      </c>
      <c r="F127" s="135" t="s">
        <v>6</v>
      </c>
      <c r="G127" s="169" t="s">
        <v>127</v>
      </c>
      <c r="H127" s="262"/>
      <c r="I127" s="262"/>
      <c r="J127" s="266">
        <v>300000</v>
      </c>
      <c r="K127" s="138"/>
      <c r="L127" s="138"/>
      <c r="M127" s="138"/>
      <c r="N127" s="138"/>
      <c r="O127" s="135">
        <v>1</v>
      </c>
      <c r="P127" s="135" t="s">
        <v>150</v>
      </c>
      <c r="Q127" s="135" t="s">
        <v>150</v>
      </c>
      <c r="R127" s="135" t="s">
        <v>150</v>
      </c>
      <c r="S127" s="135" t="s">
        <v>150</v>
      </c>
      <c r="T127" s="135" t="s">
        <v>150</v>
      </c>
      <c r="U127" s="135" t="s">
        <v>150</v>
      </c>
      <c r="V127" s="135" t="s">
        <v>150</v>
      </c>
      <c r="W127" s="135" t="s">
        <v>150</v>
      </c>
      <c r="X127" s="135" t="s">
        <v>150</v>
      </c>
      <c r="Y127" s="138"/>
      <c r="Z127" s="138"/>
    </row>
    <row r="128" spans="2:26" ht="51" customHeight="1">
      <c r="B128" s="135">
        <v>120</v>
      </c>
      <c r="C128" s="255" t="s">
        <v>1271</v>
      </c>
      <c r="D128" s="253" t="s">
        <v>1327</v>
      </c>
      <c r="E128" s="135" t="s">
        <v>53</v>
      </c>
      <c r="F128" s="135" t="s">
        <v>6</v>
      </c>
      <c r="G128" s="169" t="s">
        <v>127</v>
      </c>
      <c r="H128" s="262"/>
      <c r="I128" s="262"/>
      <c r="J128" s="266">
        <v>300000</v>
      </c>
      <c r="K128" s="138"/>
      <c r="L128" s="138"/>
      <c r="M128" s="138"/>
      <c r="N128" s="138"/>
      <c r="O128" s="135">
        <v>1</v>
      </c>
      <c r="P128" s="135" t="s">
        <v>150</v>
      </c>
      <c r="Q128" s="135" t="s">
        <v>150</v>
      </c>
      <c r="R128" s="135" t="s">
        <v>150</v>
      </c>
      <c r="S128" s="135" t="s">
        <v>150</v>
      </c>
      <c r="T128" s="135" t="s">
        <v>150</v>
      </c>
      <c r="U128" s="135" t="s">
        <v>150</v>
      </c>
      <c r="V128" s="135" t="s">
        <v>150</v>
      </c>
      <c r="W128" s="135" t="s">
        <v>150</v>
      </c>
      <c r="X128" s="135" t="s">
        <v>150</v>
      </c>
      <c r="Y128" s="138"/>
      <c r="Z128" s="138"/>
    </row>
    <row r="129" spans="2:26" ht="51" customHeight="1">
      <c r="B129" s="135">
        <v>121</v>
      </c>
      <c r="C129" s="255" t="s">
        <v>1272</v>
      </c>
      <c r="D129" s="253" t="s">
        <v>1328</v>
      </c>
      <c r="E129" s="135" t="s">
        <v>53</v>
      </c>
      <c r="F129" s="135" t="s">
        <v>6</v>
      </c>
      <c r="G129" s="169" t="s">
        <v>127</v>
      </c>
      <c r="H129" s="262"/>
      <c r="I129" s="262"/>
      <c r="J129" s="266">
        <v>300000</v>
      </c>
      <c r="K129" s="138"/>
      <c r="L129" s="138"/>
      <c r="M129" s="138"/>
      <c r="N129" s="138"/>
      <c r="O129" s="135">
        <v>1</v>
      </c>
      <c r="P129" s="135" t="s">
        <v>150</v>
      </c>
      <c r="Q129" s="135" t="s">
        <v>150</v>
      </c>
      <c r="R129" s="135" t="s">
        <v>150</v>
      </c>
      <c r="S129" s="135" t="s">
        <v>150</v>
      </c>
      <c r="T129" s="135" t="s">
        <v>150</v>
      </c>
      <c r="U129" s="135" t="s">
        <v>150</v>
      </c>
      <c r="V129" s="135" t="s">
        <v>150</v>
      </c>
      <c r="W129" s="135" t="s">
        <v>150</v>
      </c>
      <c r="X129" s="135" t="s">
        <v>150</v>
      </c>
      <c r="Y129" s="138"/>
      <c r="Z129" s="138"/>
    </row>
    <row r="130" spans="2:26" ht="51" customHeight="1">
      <c r="B130" s="135">
        <v>122</v>
      </c>
      <c r="C130" s="255" t="s">
        <v>1273</v>
      </c>
      <c r="D130" s="253" t="s">
        <v>1329</v>
      </c>
      <c r="E130" s="135" t="s">
        <v>53</v>
      </c>
      <c r="F130" s="135" t="s">
        <v>6</v>
      </c>
      <c r="G130" s="169" t="s">
        <v>127</v>
      </c>
      <c r="H130" s="262"/>
      <c r="I130" s="262"/>
      <c r="J130" s="266">
        <v>300000</v>
      </c>
      <c r="K130" s="138"/>
      <c r="L130" s="138"/>
      <c r="M130" s="138"/>
      <c r="N130" s="138"/>
      <c r="O130" s="135">
        <v>1</v>
      </c>
      <c r="P130" s="135" t="s">
        <v>150</v>
      </c>
      <c r="Q130" s="135" t="s">
        <v>150</v>
      </c>
      <c r="R130" s="135" t="s">
        <v>150</v>
      </c>
      <c r="S130" s="135" t="s">
        <v>150</v>
      </c>
      <c r="T130" s="135" t="s">
        <v>150</v>
      </c>
      <c r="U130" s="135" t="s">
        <v>150</v>
      </c>
      <c r="V130" s="135" t="s">
        <v>150</v>
      </c>
      <c r="W130" s="135" t="s">
        <v>150</v>
      </c>
      <c r="X130" s="135" t="s">
        <v>150</v>
      </c>
      <c r="Y130" s="138"/>
      <c r="Z130" s="138"/>
    </row>
    <row r="131" spans="2:26" ht="51" customHeight="1">
      <c r="B131" s="135">
        <v>123</v>
      </c>
      <c r="C131" s="255" t="s">
        <v>1274</v>
      </c>
      <c r="D131" s="253" t="s">
        <v>1168</v>
      </c>
      <c r="E131" s="135" t="s">
        <v>53</v>
      </c>
      <c r="F131" s="135" t="s">
        <v>6</v>
      </c>
      <c r="G131" s="169" t="s">
        <v>127</v>
      </c>
      <c r="H131" s="262"/>
      <c r="I131" s="262"/>
      <c r="J131" s="266">
        <v>300000</v>
      </c>
      <c r="K131" s="138"/>
      <c r="L131" s="138"/>
      <c r="M131" s="138"/>
      <c r="N131" s="138"/>
      <c r="O131" s="135">
        <v>1</v>
      </c>
      <c r="P131" s="135" t="s">
        <v>150</v>
      </c>
      <c r="Q131" s="135" t="s">
        <v>150</v>
      </c>
      <c r="R131" s="135" t="s">
        <v>150</v>
      </c>
      <c r="S131" s="135" t="s">
        <v>150</v>
      </c>
      <c r="T131" s="135" t="s">
        <v>150</v>
      </c>
      <c r="U131" s="135" t="s">
        <v>150</v>
      </c>
      <c r="V131" s="135" t="s">
        <v>150</v>
      </c>
      <c r="W131" s="135" t="s">
        <v>150</v>
      </c>
      <c r="X131" s="135" t="s">
        <v>150</v>
      </c>
      <c r="Y131" s="138"/>
      <c r="Z131" s="138"/>
    </row>
    <row r="132" spans="2:26" ht="51" customHeight="1">
      <c r="B132" s="135">
        <v>124</v>
      </c>
      <c r="C132" s="255" t="s">
        <v>1275</v>
      </c>
      <c r="D132" s="253" t="s">
        <v>1330</v>
      </c>
      <c r="E132" s="135" t="s">
        <v>53</v>
      </c>
      <c r="F132" s="135" t="s">
        <v>6</v>
      </c>
      <c r="G132" s="169" t="s">
        <v>127</v>
      </c>
      <c r="H132" s="262"/>
      <c r="I132" s="262"/>
      <c r="J132" s="266">
        <v>300000</v>
      </c>
      <c r="K132" s="138"/>
      <c r="L132" s="138"/>
      <c r="M132" s="138"/>
      <c r="N132" s="138"/>
      <c r="O132" s="135">
        <v>1</v>
      </c>
      <c r="P132" s="135" t="s">
        <v>150</v>
      </c>
      <c r="Q132" s="135" t="s">
        <v>150</v>
      </c>
      <c r="R132" s="135" t="s">
        <v>150</v>
      </c>
      <c r="S132" s="135" t="s">
        <v>150</v>
      </c>
      <c r="T132" s="135" t="s">
        <v>150</v>
      </c>
      <c r="U132" s="135" t="s">
        <v>150</v>
      </c>
      <c r="V132" s="135" t="s">
        <v>150</v>
      </c>
      <c r="W132" s="135" t="s">
        <v>150</v>
      </c>
      <c r="X132" s="135" t="s">
        <v>150</v>
      </c>
      <c r="Y132" s="138"/>
      <c r="Z132" s="138"/>
    </row>
    <row r="133" spans="2:26" ht="51" customHeight="1">
      <c r="B133" s="135">
        <v>125</v>
      </c>
      <c r="C133" s="255" t="s">
        <v>1276</v>
      </c>
      <c r="D133" s="253" t="s">
        <v>1307</v>
      </c>
      <c r="E133" s="135" t="s">
        <v>53</v>
      </c>
      <c r="F133" s="135" t="s">
        <v>6</v>
      </c>
      <c r="G133" s="169" t="s">
        <v>127</v>
      </c>
      <c r="H133" s="262"/>
      <c r="I133" s="262"/>
      <c r="J133" s="266">
        <v>300000</v>
      </c>
      <c r="K133" s="138"/>
      <c r="L133" s="138"/>
      <c r="M133" s="138"/>
      <c r="N133" s="138"/>
      <c r="O133" s="135">
        <v>1</v>
      </c>
      <c r="P133" s="135" t="s">
        <v>150</v>
      </c>
      <c r="Q133" s="135" t="s">
        <v>150</v>
      </c>
      <c r="R133" s="135" t="s">
        <v>150</v>
      </c>
      <c r="S133" s="135" t="s">
        <v>150</v>
      </c>
      <c r="T133" s="135" t="s">
        <v>150</v>
      </c>
      <c r="U133" s="135" t="s">
        <v>150</v>
      </c>
      <c r="V133" s="135" t="s">
        <v>150</v>
      </c>
      <c r="W133" s="135" t="s">
        <v>150</v>
      </c>
      <c r="X133" s="135" t="s">
        <v>150</v>
      </c>
      <c r="Y133" s="138"/>
      <c r="Z133" s="138"/>
    </row>
    <row r="134" spans="2:26" ht="51" customHeight="1">
      <c r="B134" s="135">
        <v>126</v>
      </c>
      <c r="C134" s="255" t="s">
        <v>1272</v>
      </c>
      <c r="D134" s="253" t="s">
        <v>1331</v>
      </c>
      <c r="E134" s="135" t="s">
        <v>53</v>
      </c>
      <c r="F134" s="135" t="s">
        <v>6</v>
      </c>
      <c r="G134" s="169" t="s">
        <v>127</v>
      </c>
      <c r="H134" s="262"/>
      <c r="I134" s="262"/>
      <c r="J134" s="266">
        <v>300000</v>
      </c>
      <c r="K134" s="138"/>
      <c r="L134" s="138"/>
      <c r="M134" s="138"/>
      <c r="N134" s="138"/>
      <c r="O134" s="135">
        <v>1</v>
      </c>
      <c r="P134" s="135" t="s">
        <v>150</v>
      </c>
      <c r="Q134" s="135" t="s">
        <v>150</v>
      </c>
      <c r="R134" s="135" t="s">
        <v>150</v>
      </c>
      <c r="S134" s="135" t="s">
        <v>150</v>
      </c>
      <c r="T134" s="135" t="s">
        <v>150</v>
      </c>
      <c r="U134" s="135" t="s">
        <v>150</v>
      </c>
      <c r="V134" s="135" t="s">
        <v>150</v>
      </c>
      <c r="W134" s="135" t="s">
        <v>150</v>
      </c>
      <c r="X134" s="135" t="s">
        <v>150</v>
      </c>
      <c r="Y134" s="138"/>
      <c r="Z134" s="138"/>
    </row>
    <row r="135" spans="2:26" ht="51" customHeight="1">
      <c r="B135" s="135">
        <v>127</v>
      </c>
      <c r="C135" s="255" t="s">
        <v>1277</v>
      </c>
      <c r="D135" s="253" t="s">
        <v>1332</v>
      </c>
      <c r="E135" s="135" t="s">
        <v>53</v>
      </c>
      <c r="F135" s="135" t="s">
        <v>6</v>
      </c>
      <c r="G135" s="169" t="s">
        <v>127</v>
      </c>
      <c r="H135" s="262"/>
      <c r="I135" s="262"/>
      <c r="J135" s="266">
        <v>300000</v>
      </c>
      <c r="K135" s="138"/>
      <c r="L135" s="138"/>
      <c r="M135" s="138"/>
      <c r="N135" s="138"/>
      <c r="O135" s="135">
        <v>1</v>
      </c>
      <c r="P135" s="135" t="s">
        <v>150</v>
      </c>
      <c r="Q135" s="135" t="s">
        <v>150</v>
      </c>
      <c r="R135" s="135" t="s">
        <v>150</v>
      </c>
      <c r="S135" s="135" t="s">
        <v>150</v>
      </c>
      <c r="T135" s="135" t="s">
        <v>150</v>
      </c>
      <c r="U135" s="135" t="s">
        <v>150</v>
      </c>
      <c r="V135" s="135" t="s">
        <v>150</v>
      </c>
      <c r="W135" s="135" t="s">
        <v>150</v>
      </c>
      <c r="X135" s="135" t="s">
        <v>150</v>
      </c>
      <c r="Y135" s="138"/>
      <c r="Z135" s="138"/>
    </row>
    <row r="136" spans="2:26" ht="51" customHeight="1">
      <c r="B136" s="135">
        <v>128</v>
      </c>
      <c r="C136" s="255" t="s">
        <v>1278</v>
      </c>
      <c r="D136" s="253" t="s">
        <v>1310</v>
      </c>
      <c r="E136" s="135" t="s">
        <v>53</v>
      </c>
      <c r="F136" s="135" t="s">
        <v>6</v>
      </c>
      <c r="G136" s="169" t="s">
        <v>127</v>
      </c>
      <c r="H136" s="262"/>
      <c r="I136" s="262"/>
      <c r="J136" s="266">
        <v>300000</v>
      </c>
      <c r="K136" s="138"/>
      <c r="L136" s="138"/>
      <c r="M136" s="138"/>
      <c r="N136" s="138"/>
      <c r="O136" s="135">
        <v>1</v>
      </c>
      <c r="P136" s="135" t="s">
        <v>150</v>
      </c>
      <c r="Q136" s="135" t="s">
        <v>150</v>
      </c>
      <c r="R136" s="135" t="s">
        <v>150</v>
      </c>
      <c r="S136" s="135" t="s">
        <v>150</v>
      </c>
      <c r="T136" s="135" t="s">
        <v>150</v>
      </c>
      <c r="U136" s="135" t="s">
        <v>150</v>
      </c>
      <c r="V136" s="135" t="s">
        <v>150</v>
      </c>
      <c r="W136" s="135" t="s">
        <v>150</v>
      </c>
      <c r="X136" s="135" t="s">
        <v>150</v>
      </c>
      <c r="Y136" s="138"/>
      <c r="Z136" s="138"/>
    </row>
    <row r="137" spans="2:26" ht="51" customHeight="1">
      <c r="B137" s="135">
        <v>129</v>
      </c>
      <c r="C137" s="255" t="s">
        <v>1210</v>
      </c>
      <c r="D137" s="253" t="s">
        <v>1333</v>
      </c>
      <c r="E137" s="135" t="s">
        <v>53</v>
      </c>
      <c r="F137" s="135" t="s">
        <v>6</v>
      </c>
      <c r="G137" s="169" t="s">
        <v>127</v>
      </c>
      <c r="H137" s="262"/>
      <c r="I137" s="262"/>
      <c r="J137" s="266">
        <v>300000</v>
      </c>
      <c r="K137" s="138"/>
      <c r="L137" s="138"/>
      <c r="M137" s="138"/>
      <c r="N137" s="138"/>
      <c r="O137" s="135">
        <v>1</v>
      </c>
      <c r="P137" s="135" t="s">
        <v>150</v>
      </c>
      <c r="Q137" s="135" t="s">
        <v>150</v>
      </c>
      <c r="R137" s="135" t="s">
        <v>150</v>
      </c>
      <c r="S137" s="135" t="s">
        <v>150</v>
      </c>
      <c r="T137" s="135" t="s">
        <v>150</v>
      </c>
      <c r="U137" s="135" t="s">
        <v>150</v>
      </c>
      <c r="V137" s="135" t="s">
        <v>150</v>
      </c>
      <c r="W137" s="135" t="s">
        <v>150</v>
      </c>
      <c r="X137" s="135" t="s">
        <v>150</v>
      </c>
      <c r="Y137" s="138"/>
      <c r="Z137" s="138"/>
    </row>
    <row r="138" spans="2:26" ht="51" customHeight="1">
      <c r="B138" s="135">
        <v>130</v>
      </c>
      <c r="C138" s="255" t="s">
        <v>1279</v>
      </c>
      <c r="D138" s="253" t="s">
        <v>1311</v>
      </c>
      <c r="E138" s="135" t="s">
        <v>53</v>
      </c>
      <c r="F138" s="135" t="s">
        <v>6</v>
      </c>
      <c r="G138" s="169" t="s">
        <v>127</v>
      </c>
      <c r="H138" s="262"/>
      <c r="I138" s="262"/>
      <c r="J138" s="266">
        <v>300000</v>
      </c>
      <c r="K138" s="138"/>
      <c r="L138" s="138"/>
      <c r="M138" s="138"/>
      <c r="N138" s="138"/>
      <c r="O138" s="135">
        <v>1</v>
      </c>
      <c r="P138" s="135" t="s">
        <v>150</v>
      </c>
      <c r="Q138" s="135" t="s">
        <v>150</v>
      </c>
      <c r="R138" s="135" t="s">
        <v>150</v>
      </c>
      <c r="S138" s="135" t="s">
        <v>150</v>
      </c>
      <c r="T138" s="135" t="s">
        <v>150</v>
      </c>
      <c r="U138" s="135" t="s">
        <v>150</v>
      </c>
      <c r="V138" s="135" t="s">
        <v>150</v>
      </c>
      <c r="W138" s="135" t="s">
        <v>150</v>
      </c>
      <c r="X138" s="135" t="s">
        <v>150</v>
      </c>
      <c r="Y138" s="138"/>
      <c r="Z138" s="138"/>
    </row>
    <row r="139" spans="2:26" ht="51" customHeight="1">
      <c r="B139" s="135">
        <v>131</v>
      </c>
      <c r="C139" s="255" t="s">
        <v>1280</v>
      </c>
      <c r="D139" s="253" t="s">
        <v>1334</v>
      </c>
      <c r="E139" s="135" t="s">
        <v>53</v>
      </c>
      <c r="F139" s="135" t="s">
        <v>6</v>
      </c>
      <c r="G139" s="169" t="s">
        <v>127</v>
      </c>
      <c r="H139" s="262"/>
      <c r="I139" s="262"/>
      <c r="J139" s="266">
        <v>300000</v>
      </c>
      <c r="K139" s="138"/>
      <c r="L139" s="138"/>
      <c r="M139" s="138"/>
      <c r="N139" s="138"/>
      <c r="O139" s="135">
        <v>1</v>
      </c>
      <c r="P139" s="135" t="s">
        <v>150</v>
      </c>
      <c r="Q139" s="135" t="s">
        <v>150</v>
      </c>
      <c r="R139" s="135" t="s">
        <v>150</v>
      </c>
      <c r="S139" s="135" t="s">
        <v>150</v>
      </c>
      <c r="T139" s="135" t="s">
        <v>150</v>
      </c>
      <c r="U139" s="135" t="s">
        <v>150</v>
      </c>
      <c r="V139" s="135" t="s">
        <v>150</v>
      </c>
      <c r="W139" s="135" t="s">
        <v>150</v>
      </c>
      <c r="X139" s="135" t="s">
        <v>150</v>
      </c>
      <c r="Y139" s="138"/>
      <c r="Z139" s="138"/>
    </row>
    <row r="140" spans="2:26" ht="51" customHeight="1">
      <c r="B140" s="135">
        <v>132</v>
      </c>
      <c r="C140" s="255" t="s">
        <v>1281</v>
      </c>
      <c r="D140" s="253" t="s">
        <v>1335</v>
      </c>
      <c r="E140" s="135" t="s">
        <v>53</v>
      </c>
      <c r="F140" s="135" t="s">
        <v>6</v>
      </c>
      <c r="G140" s="169" t="s">
        <v>127</v>
      </c>
      <c r="H140" s="262"/>
      <c r="I140" s="262"/>
      <c r="J140" s="266">
        <v>300000</v>
      </c>
      <c r="K140" s="138"/>
      <c r="L140" s="138"/>
      <c r="M140" s="138"/>
      <c r="N140" s="138"/>
      <c r="O140" s="135">
        <v>1</v>
      </c>
      <c r="P140" s="135" t="s">
        <v>150</v>
      </c>
      <c r="Q140" s="135" t="s">
        <v>150</v>
      </c>
      <c r="R140" s="135" t="s">
        <v>150</v>
      </c>
      <c r="S140" s="135" t="s">
        <v>150</v>
      </c>
      <c r="T140" s="135" t="s">
        <v>150</v>
      </c>
      <c r="U140" s="135" t="s">
        <v>150</v>
      </c>
      <c r="V140" s="135" t="s">
        <v>150</v>
      </c>
      <c r="W140" s="135" t="s">
        <v>150</v>
      </c>
      <c r="X140" s="135" t="s">
        <v>150</v>
      </c>
      <c r="Y140" s="138"/>
      <c r="Z140" s="138"/>
    </row>
    <row r="141" spans="2:26" ht="51" customHeight="1">
      <c r="B141" s="135">
        <v>133</v>
      </c>
      <c r="C141" s="255" t="s">
        <v>1282</v>
      </c>
      <c r="D141" s="253" t="s">
        <v>1336</v>
      </c>
      <c r="E141" s="135" t="s">
        <v>53</v>
      </c>
      <c r="F141" s="135" t="s">
        <v>6</v>
      </c>
      <c r="G141" s="169" t="s">
        <v>127</v>
      </c>
      <c r="H141" s="262"/>
      <c r="I141" s="262"/>
      <c r="J141" s="266">
        <v>300000</v>
      </c>
      <c r="K141" s="138"/>
      <c r="L141" s="138"/>
      <c r="M141" s="138"/>
      <c r="N141" s="138"/>
      <c r="O141" s="135">
        <v>1</v>
      </c>
      <c r="P141" s="135" t="s">
        <v>150</v>
      </c>
      <c r="Q141" s="135" t="s">
        <v>150</v>
      </c>
      <c r="R141" s="135" t="s">
        <v>150</v>
      </c>
      <c r="S141" s="135" t="s">
        <v>150</v>
      </c>
      <c r="T141" s="135" t="s">
        <v>150</v>
      </c>
      <c r="U141" s="135" t="s">
        <v>150</v>
      </c>
      <c r="V141" s="135" t="s">
        <v>150</v>
      </c>
      <c r="W141" s="135" t="s">
        <v>150</v>
      </c>
      <c r="X141" s="135" t="s">
        <v>150</v>
      </c>
      <c r="Y141" s="138"/>
      <c r="Z141" s="138"/>
    </row>
    <row r="142" spans="2:26" ht="51" customHeight="1">
      <c r="B142" s="135">
        <v>134</v>
      </c>
      <c r="C142" s="255" t="s">
        <v>1283</v>
      </c>
      <c r="D142" s="253" t="s">
        <v>1337</v>
      </c>
      <c r="E142" s="135" t="s">
        <v>53</v>
      </c>
      <c r="F142" s="135" t="s">
        <v>6</v>
      </c>
      <c r="G142" s="169" t="s">
        <v>127</v>
      </c>
      <c r="H142" s="262"/>
      <c r="I142" s="262"/>
      <c r="J142" s="266">
        <v>300000</v>
      </c>
      <c r="K142" s="138"/>
      <c r="L142" s="138"/>
      <c r="M142" s="138"/>
      <c r="N142" s="138"/>
      <c r="O142" s="135">
        <v>1</v>
      </c>
      <c r="P142" s="135" t="s">
        <v>150</v>
      </c>
      <c r="Q142" s="135" t="s">
        <v>150</v>
      </c>
      <c r="R142" s="135" t="s">
        <v>150</v>
      </c>
      <c r="S142" s="135" t="s">
        <v>150</v>
      </c>
      <c r="T142" s="135" t="s">
        <v>150</v>
      </c>
      <c r="U142" s="135" t="s">
        <v>150</v>
      </c>
      <c r="V142" s="135" t="s">
        <v>150</v>
      </c>
      <c r="W142" s="135" t="s">
        <v>150</v>
      </c>
      <c r="X142" s="135" t="s">
        <v>150</v>
      </c>
      <c r="Y142" s="138"/>
      <c r="Z142" s="138"/>
    </row>
    <row r="143" spans="2:26" ht="51" customHeight="1">
      <c r="B143" s="135">
        <v>135</v>
      </c>
      <c r="C143" s="255" t="s">
        <v>1284</v>
      </c>
      <c r="D143" s="253" t="s">
        <v>1338</v>
      </c>
      <c r="E143" s="135" t="s">
        <v>53</v>
      </c>
      <c r="F143" s="135" t="s">
        <v>6</v>
      </c>
      <c r="G143" s="169" t="s">
        <v>127</v>
      </c>
      <c r="H143" s="262"/>
      <c r="I143" s="262"/>
      <c r="J143" s="266">
        <v>300000</v>
      </c>
      <c r="K143" s="138"/>
      <c r="L143" s="138"/>
      <c r="M143" s="138"/>
      <c r="N143" s="138"/>
      <c r="O143" s="135">
        <v>1</v>
      </c>
      <c r="P143" s="135" t="s">
        <v>150</v>
      </c>
      <c r="Q143" s="135" t="s">
        <v>150</v>
      </c>
      <c r="R143" s="135" t="s">
        <v>150</v>
      </c>
      <c r="S143" s="135" t="s">
        <v>150</v>
      </c>
      <c r="T143" s="135" t="s">
        <v>150</v>
      </c>
      <c r="U143" s="135" t="s">
        <v>150</v>
      </c>
      <c r="V143" s="135" t="s">
        <v>150</v>
      </c>
      <c r="W143" s="135" t="s">
        <v>150</v>
      </c>
      <c r="X143" s="135" t="s">
        <v>150</v>
      </c>
      <c r="Y143" s="138"/>
      <c r="Z143" s="138"/>
    </row>
    <row r="144" spans="2:26" ht="51" customHeight="1">
      <c r="B144" s="135">
        <v>136</v>
      </c>
      <c r="C144" s="255" t="s">
        <v>1285</v>
      </c>
      <c r="D144" s="253" t="s">
        <v>1168</v>
      </c>
      <c r="E144" s="135" t="s">
        <v>53</v>
      </c>
      <c r="F144" s="135" t="s">
        <v>6</v>
      </c>
      <c r="G144" s="169" t="s">
        <v>127</v>
      </c>
      <c r="H144" s="262"/>
      <c r="I144" s="262"/>
      <c r="J144" s="266">
        <v>300000</v>
      </c>
      <c r="K144" s="138"/>
      <c r="L144" s="138"/>
      <c r="M144" s="138"/>
      <c r="N144" s="138"/>
      <c r="O144" s="135">
        <v>1</v>
      </c>
      <c r="P144" s="135" t="s">
        <v>150</v>
      </c>
      <c r="Q144" s="135" t="s">
        <v>150</v>
      </c>
      <c r="R144" s="135" t="s">
        <v>150</v>
      </c>
      <c r="S144" s="135" t="s">
        <v>150</v>
      </c>
      <c r="T144" s="135" t="s">
        <v>150</v>
      </c>
      <c r="U144" s="135" t="s">
        <v>150</v>
      </c>
      <c r="V144" s="135" t="s">
        <v>150</v>
      </c>
      <c r="W144" s="135" t="s">
        <v>150</v>
      </c>
      <c r="X144" s="135" t="s">
        <v>150</v>
      </c>
      <c r="Y144" s="138"/>
      <c r="Z144" s="138"/>
    </row>
    <row r="145" spans="2:26" ht="51" customHeight="1">
      <c r="B145" s="135">
        <v>137</v>
      </c>
      <c r="C145" s="255" t="s">
        <v>1286</v>
      </c>
      <c r="D145" s="253" t="s">
        <v>1339</v>
      </c>
      <c r="E145" s="135" t="s">
        <v>53</v>
      </c>
      <c r="F145" s="135" t="s">
        <v>6</v>
      </c>
      <c r="G145" s="169" t="s">
        <v>127</v>
      </c>
      <c r="H145" s="262"/>
      <c r="I145" s="262"/>
      <c r="J145" s="266">
        <v>300000</v>
      </c>
      <c r="K145" s="138"/>
      <c r="L145" s="138"/>
      <c r="M145" s="138"/>
      <c r="N145" s="138"/>
      <c r="O145" s="135">
        <v>1</v>
      </c>
      <c r="P145" s="135" t="s">
        <v>150</v>
      </c>
      <c r="Q145" s="135" t="s">
        <v>150</v>
      </c>
      <c r="R145" s="135" t="s">
        <v>150</v>
      </c>
      <c r="S145" s="135" t="s">
        <v>150</v>
      </c>
      <c r="T145" s="135" t="s">
        <v>150</v>
      </c>
      <c r="U145" s="135" t="s">
        <v>150</v>
      </c>
      <c r="V145" s="135" t="s">
        <v>150</v>
      </c>
      <c r="W145" s="135" t="s">
        <v>150</v>
      </c>
      <c r="X145" s="135" t="s">
        <v>150</v>
      </c>
      <c r="Y145" s="138"/>
      <c r="Z145" s="138"/>
    </row>
    <row r="146" spans="2:26" ht="51" customHeight="1">
      <c r="B146" s="135">
        <v>138</v>
      </c>
      <c r="C146" s="255" t="s">
        <v>1287</v>
      </c>
      <c r="D146" s="253" t="s">
        <v>1340</v>
      </c>
      <c r="E146" s="135" t="s">
        <v>53</v>
      </c>
      <c r="F146" s="135" t="s">
        <v>6</v>
      </c>
      <c r="G146" s="169" t="s">
        <v>127</v>
      </c>
      <c r="H146" s="262"/>
      <c r="I146" s="262"/>
      <c r="J146" s="266">
        <v>300000</v>
      </c>
      <c r="K146" s="138"/>
      <c r="L146" s="138"/>
      <c r="M146" s="138"/>
      <c r="N146" s="138"/>
      <c r="O146" s="135">
        <v>1</v>
      </c>
      <c r="P146" s="135" t="s">
        <v>150</v>
      </c>
      <c r="Q146" s="135" t="s">
        <v>150</v>
      </c>
      <c r="R146" s="135" t="s">
        <v>150</v>
      </c>
      <c r="S146" s="135" t="s">
        <v>150</v>
      </c>
      <c r="T146" s="135" t="s">
        <v>150</v>
      </c>
      <c r="U146" s="135" t="s">
        <v>150</v>
      </c>
      <c r="V146" s="135" t="s">
        <v>150</v>
      </c>
      <c r="W146" s="135" t="s">
        <v>150</v>
      </c>
      <c r="X146" s="135" t="s">
        <v>150</v>
      </c>
      <c r="Y146" s="138"/>
      <c r="Z146" s="138"/>
    </row>
    <row r="147" spans="2:26" ht="51" customHeight="1">
      <c r="B147" s="135">
        <v>139</v>
      </c>
      <c r="C147" s="255" t="s">
        <v>1288</v>
      </c>
      <c r="D147" s="253" t="s">
        <v>1341</v>
      </c>
      <c r="E147" s="135" t="s">
        <v>53</v>
      </c>
      <c r="F147" s="135" t="s">
        <v>6</v>
      </c>
      <c r="G147" s="169" t="s">
        <v>127</v>
      </c>
      <c r="H147" s="262"/>
      <c r="I147" s="262"/>
      <c r="J147" s="266">
        <v>300000</v>
      </c>
      <c r="K147" s="138"/>
      <c r="L147" s="138"/>
      <c r="M147" s="138"/>
      <c r="N147" s="138"/>
      <c r="O147" s="135">
        <v>1</v>
      </c>
      <c r="P147" s="135" t="s">
        <v>150</v>
      </c>
      <c r="Q147" s="135" t="s">
        <v>150</v>
      </c>
      <c r="R147" s="135" t="s">
        <v>150</v>
      </c>
      <c r="S147" s="135" t="s">
        <v>150</v>
      </c>
      <c r="T147" s="135" t="s">
        <v>150</v>
      </c>
      <c r="U147" s="135" t="s">
        <v>150</v>
      </c>
      <c r="V147" s="135" t="s">
        <v>150</v>
      </c>
      <c r="W147" s="135" t="s">
        <v>150</v>
      </c>
      <c r="X147" s="135" t="s">
        <v>150</v>
      </c>
      <c r="Y147" s="138"/>
      <c r="Z147" s="138"/>
    </row>
    <row r="148" spans="2:26" ht="51" customHeight="1">
      <c r="B148" s="135">
        <v>140</v>
      </c>
      <c r="C148" s="255" t="s">
        <v>1289</v>
      </c>
      <c r="D148" s="253" t="s">
        <v>1342</v>
      </c>
      <c r="E148" s="135" t="s">
        <v>53</v>
      </c>
      <c r="F148" s="135" t="s">
        <v>6</v>
      </c>
      <c r="G148" s="169" t="s">
        <v>127</v>
      </c>
      <c r="H148" s="262"/>
      <c r="I148" s="262"/>
      <c r="J148" s="266">
        <v>300000</v>
      </c>
      <c r="K148" s="138"/>
      <c r="L148" s="138"/>
      <c r="M148" s="138"/>
      <c r="N148" s="138"/>
      <c r="O148" s="135">
        <v>1</v>
      </c>
      <c r="P148" s="135" t="s">
        <v>150</v>
      </c>
      <c r="Q148" s="135" t="s">
        <v>150</v>
      </c>
      <c r="R148" s="135" t="s">
        <v>150</v>
      </c>
      <c r="S148" s="135" t="s">
        <v>150</v>
      </c>
      <c r="T148" s="135" t="s">
        <v>150</v>
      </c>
      <c r="U148" s="135" t="s">
        <v>150</v>
      </c>
      <c r="V148" s="135" t="s">
        <v>150</v>
      </c>
      <c r="W148" s="135" t="s">
        <v>150</v>
      </c>
      <c r="X148" s="135" t="s">
        <v>150</v>
      </c>
      <c r="Y148" s="138"/>
      <c r="Z148" s="138"/>
    </row>
    <row r="149" spans="2:26" ht="51" customHeight="1">
      <c r="B149" s="135">
        <v>141</v>
      </c>
      <c r="C149" s="255" t="s">
        <v>1290</v>
      </c>
      <c r="D149" s="253" t="s">
        <v>1310</v>
      </c>
      <c r="E149" s="135" t="s">
        <v>53</v>
      </c>
      <c r="F149" s="135" t="s">
        <v>6</v>
      </c>
      <c r="G149" s="169" t="s">
        <v>127</v>
      </c>
      <c r="H149" s="262"/>
      <c r="I149" s="262"/>
      <c r="J149" s="266">
        <v>300000</v>
      </c>
      <c r="K149" s="138"/>
      <c r="L149" s="138"/>
      <c r="M149" s="138"/>
      <c r="N149" s="138"/>
      <c r="O149" s="135">
        <v>1</v>
      </c>
      <c r="P149" s="135" t="s">
        <v>150</v>
      </c>
      <c r="Q149" s="135" t="s">
        <v>150</v>
      </c>
      <c r="R149" s="135" t="s">
        <v>150</v>
      </c>
      <c r="S149" s="135" t="s">
        <v>150</v>
      </c>
      <c r="T149" s="135" t="s">
        <v>150</v>
      </c>
      <c r="U149" s="135" t="s">
        <v>150</v>
      </c>
      <c r="V149" s="135" t="s">
        <v>150</v>
      </c>
      <c r="W149" s="135" t="s">
        <v>150</v>
      </c>
      <c r="X149" s="135" t="s">
        <v>150</v>
      </c>
      <c r="Y149" s="138"/>
      <c r="Z149" s="138"/>
    </row>
    <row r="150" spans="2:26" ht="51" customHeight="1">
      <c r="B150" s="135">
        <v>142</v>
      </c>
      <c r="C150" s="255" t="s">
        <v>1219</v>
      </c>
      <c r="D150" s="253" t="s">
        <v>1343</v>
      </c>
      <c r="E150" s="135" t="s">
        <v>53</v>
      </c>
      <c r="F150" s="135" t="s">
        <v>6</v>
      </c>
      <c r="G150" s="169" t="s">
        <v>127</v>
      </c>
      <c r="H150" s="262"/>
      <c r="I150" s="262"/>
      <c r="J150" s="266">
        <v>300000</v>
      </c>
      <c r="K150" s="138"/>
      <c r="L150" s="138"/>
      <c r="M150" s="138"/>
      <c r="N150" s="138"/>
      <c r="O150" s="135">
        <v>1</v>
      </c>
      <c r="P150" s="135" t="s">
        <v>150</v>
      </c>
      <c r="Q150" s="135" t="s">
        <v>150</v>
      </c>
      <c r="R150" s="135" t="s">
        <v>150</v>
      </c>
      <c r="S150" s="135" t="s">
        <v>150</v>
      </c>
      <c r="T150" s="135" t="s">
        <v>150</v>
      </c>
      <c r="U150" s="135" t="s">
        <v>150</v>
      </c>
      <c r="V150" s="135" t="s">
        <v>150</v>
      </c>
      <c r="W150" s="135" t="s">
        <v>150</v>
      </c>
      <c r="X150" s="135" t="s">
        <v>150</v>
      </c>
      <c r="Y150" s="138"/>
      <c r="Z150" s="138"/>
    </row>
    <row r="151" spans="2:26" ht="51" customHeight="1">
      <c r="B151" s="135">
        <v>143</v>
      </c>
      <c r="C151" s="255" t="s">
        <v>1291</v>
      </c>
      <c r="D151" s="253" t="s">
        <v>1311</v>
      </c>
      <c r="E151" s="135" t="s">
        <v>53</v>
      </c>
      <c r="F151" s="135" t="s">
        <v>6</v>
      </c>
      <c r="G151" s="169" t="s">
        <v>127</v>
      </c>
      <c r="H151" s="262"/>
      <c r="I151" s="262"/>
      <c r="J151" s="266">
        <v>300000</v>
      </c>
      <c r="K151" s="138"/>
      <c r="L151" s="138"/>
      <c r="M151" s="138"/>
      <c r="N151" s="138"/>
      <c r="O151" s="135">
        <v>1</v>
      </c>
      <c r="P151" s="135" t="s">
        <v>150</v>
      </c>
      <c r="Q151" s="135" t="s">
        <v>150</v>
      </c>
      <c r="R151" s="135" t="s">
        <v>150</v>
      </c>
      <c r="S151" s="135" t="s">
        <v>150</v>
      </c>
      <c r="T151" s="135" t="s">
        <v>150</v>
      </c>
      <c r="U151" s="135" t="s">
        <v>150</v>
      </c>
      <c r="V151" s="135" t="s">
        <v>150</v>
      </c>
      <c r="W151" s="135" t="s">
        <v>150</v>
      </c>
      <c r="X151" s="135" t="s">
        <v>150</v>
      </c>
      <c r="Y151" s="138"/>
      <c r="Z151" s="138"/>
    </row>
    <row r="152" spans="2:26" ht="51" customHeight="1">
      <c r="B152" s="135">
        <v>144</v>
      </c>
      <c r="C152" s="255" t="s">
        <v>1292</v>
      </c>
      <c r="D152" s="253" t="s">
        <v>1344</v>
      </c>
      <c r="E152" s="135" t="s">
        <v>53</v>
      </c>
      <c r="F152" s="135" t="s">
        <v>6</v>
      </c>
      <c r="G152" s="169" t="s">
        <v>127</v>
      </c>
      <c r="H152" s="262"/>
      <c r="I152" s="262"/>
      <c r="J152" s="266">
        <v>300000</v>
      </c>
      <c r="K152" s="138"/>
      <c r="L152" s="138"/>
      <c r="M152" s="138"/>
      <c r="N152" s="138"/>
      <c r="O152" s="135">
        <v>1</v>
      </c>
      <c r="P152" s="135" t="s">
        <v>150</v>
      </c>
      <c r="Q152" s="135" t="s">
        <v>150</v>
      </c>
      <c r="R152" s="135" t="s">
        <v>150</v>
      </c>
      <c r="S152" s="135" t="s">
        <v>150</v>
      </c>
      <c r="T152" s="135" t="s">
        <v>150</v>
      </c>
      <c r="U152" s="135" t="s">
        <v>150</v>
      </c>
      <c r="V152" s="135" t="s">
        <v>150</v>
      </c>
      <c r="W152" s="135" t="s">
        <v>150</v>
      </c>
      <c r="X152" s="135" t="s">
        <v>150</v>
      </c>
      <c r="Y152" s="138"/>
      <c r="Z152" s="138"/>
    </row>
    <row r="153" spans="2:26" ht="51" customHeight="1">
      <c r="B153" s="135">
        <v>145</v>
      </c>
      <c r="C153" s="255" t="s">
        <v>1293</v>
      </c>
      <c r="D153" s="253" t="s">
        <v>1345</v>
      </c>
      <c r="E153" s="135" t="s">
        <v>53</v>
      </c>
      <c r="F153" s="135" t="s">
        <v>6</v>
      </c>
      <c r="G153" s="169" t="s">
        <v>127</v>
      </c>
      <c r="H153" s="262"/>
      <c r="I153" s="262"/>
      <c r="J153" s="266">
        <v>300000</v>
      </c>
      <c r="K153" s="138"/>
      <c r="L153" s="138"/>
      <c r="M153" s="138"/>
      <c r="N153" s="138"/>
      <c r="O153" s="135">
        <v>1</v>
      </c>
      <c r="P153" s="135" t="s">
        <v>150</v>
      </c>
      <c r="Q153" s="135" t="s">
        <v>150</v>
      </c>
      <c r="R153" s="135" t="s">
        <v>150</v>
      </c>
      <c r="S153" s="135" t="s">
        <v>150</v>
      </c>
      <c r="T153" s="135" t="s">
        <v>150</v>
      </c>
      <c r="U153" s="135" t="s">
        <v>150</v>
      </c>
      <c r="V153" s="135" t="s">
        <v>150</v>
      </c>
      <c r="W153" s="135" t="s">
        <v>150</v>
      </c>
      <c r="X153" s="135" t="s">
        <v>150</v>
      </c>
      <c r="Y153" s="138"/>
      <c r="Z153" s="138"/>
    </row>
    <row r="154" spans="2:26" ht="51" customHeight="1">
      <c r="B154" s="135">
        <v>146</v>
      </c>
      <c r="C154" s="255" t="s">
        <v>1294</v>
      </c>
      <c r="D154" s="253" t="s">
        <v>1346</v>
      </c>
      <c r="E154" s="135" t="s">
        <v>53</v>
      </c>
      <c r="F154" s="135" t="s">
        <v>6</v>
      </c>
      <c r="G154" s="169" t="s">
        <v>127</v>
      </c>
      <c r="H154" s="262"/>
      <c r="I154" s="262"/>
      <c r="J154" s="266">
        <v>300000</v>
      </c>
      <c r="K154" s="138"/>
      <c r="L154" s="138"/>
      <c r="M154" s="138"/>
      <c r="N154" s="138"/>
      <c r="O154" s="135">
        <v>1</v>
      </c>
      <c r="P154" s="135" t="s">
        <v>150</v>
      </c>
      <c r="Q154" s="135" t="s">
        <v>150</v>
      </c>
      <c r="R154" s="135" t="s">
        <v>150</v>
      </c>
      <c r="S154" s="135" t="s">
        <v>150</v>
      </c>
      <c r="T154" s="135" t="s">
        <v>150</v>
      </c>
      <c r="U154" s="135" t="s">
        <v>150</v>
      </c>
      <c r="V154" s="135" t="s">
        <v>150</v>
      </c>
      <c r="W154" s="135" t="s">
        <v>150</v>
      </c>
      <c r="X154" s="135" t="s">
        <v>150</v>
      </c>
      <c r="Y154" s="138"/>
      <c r="Z154" s="138"/>
    </row>
    <row r="155" spans="2:26" ht="51" customHeight="1">
      <c r="B155" s="135">
        <v>147</v>
      </c>
      <c r="C155" s="255" t="s">
        <v>1295</v>
      </c>
      <c r="D155" s="253" t="s">
        <v>1337</v>
      </c>
      <c r="E155" s="135" t="s">
        <v>53</v>
      </c>
      <c r="F155" s="135" t="s">
        <v>6</v>
      </c>
      <c r="G155" s="169" t="s">
        <v>127</v>
      </c>
      <c r="H155" s="262"/>
      <c r="I155" s="262"/>
      <c r="J155" s="266">
        <v>300000</v>
      </c>
      <c r="K155" s="138"/>
      <c r="L155" s="138"/>
      <c r="M155" s="138"/>
      <c r="N155" s="138"/>
      <c r="O155" s="135">
        <v>1</v>
      </c>
      <c r="P155" s="135" t="s">
        <v>150</v>
      </c>
      <c r="Q155" s="135" t="s">
        <v>150</v>
      </c>
      <c r="R155" s="135" t="s">
        <v>150</v>
      </c>
      <c r="S155" s="135" t="s">
        <v>150</v>
      </c>
      <c r="T155" s="135" t="s">
        <v>150</v>
      </c>
      <c r="U155" s="135" t="s">
        <v>150</v>
      </c>
      <c r="V155" s="135" t="s">
        <v>150</v>
      </c>
      <c r="W155" s="135" t="s">
        <v>150</v>
      </c>
      <c r="X155" s="135" t="s">
        <v>150</v>
      </c>
      <c r="Y155" s="138"/>
      <c r="Z155" s="138"/>
    </row>
    <row r="156" spans="2:26" ht="51" customHeight="1">
      <c r="B156" s="135">
        <v>148</v>
      </c>
      <c r="C156" s="255" t="s">
        <v>1296</v>
      </c>
      <c r="D156" s="253" t="s">
        <v>1347</v>
      </c>
      <c r="E156" s="135" t="s">
        <v>53</v>
      </c>
      <c r="F156" s="135" t="s">
        <v>6</v>
      </c>
      <c r="G156" s="169" t="s">
        <v>127</v>
      </c>
      <c r="H156" s="262"/>
      <c r="I156" s="262"/>
      <c r="J156" s="266">
        <v>300000</v>
      </c>
      <c r="K156" s="138"/>
      <c r="L156" s="138"/>
      <c r="M156" s="138"/>
      <c r="N156" s="138"/>
      <c r="O156" s="135">
        <v>1</v>
      </c>
      <c r="P156" s="135" t="s">
        <v>150</v>
      </c>
      <c r="Q156" s="135" t="s">
        <v>150</v>
      </c>
      <c r="R156" s="135" t="s">
        <v>150</v>
      </c>
      <c r="S156" s="135" t="s">
        <v>150</v>
      </c>
      <c r="T156" s="135" t="s">
        <v>150</v>
      </c>
      <c r="U156" s="135" t="s">
        <v>150</v>
      </c>
      <c r="V156" s="135" t="s">
        <v>150</v>
      </c>
      <c r="W156" s="135" t="s">
        <v>150</v>
      </c>
      <c r="X156" s="135" t="s">
        <v>150</v>
      </c>
      <c r="Y156" s="138"/>
      <c r="Z156" s="138"/>
    </row>
    <row r="157" spans="2:26" ht="51" customHeight="1">
      <c r="B157" s="135">
        <v>149</v>
      </c>
      <c r="C157" s="255" t="s">
        <v>1297</v>
      </c>
      <c r="D157" s="253" t="s">
        <v>1326</v>
      </c>
      <c r="E157" s="135" t="s">
        <v>53</v>
      </c>
      <c r="F157" s="135" t="s">
        <v>6</v>
      </c>
      <c r="G157" s="169" t="s">
        <v>127</v>
      </c>
      <c r="H157" s="262"/>
      <c r="I157" s="262"/>
      <c r="J157" s="266">
        <v>300000</v>
      </c>
      <c r="K157" s="138"/>
      <c r="L157" s="138"/>
      <c r="M157" s="138"/>
      <c r="N157" s="138"/>
      <c r="O157" s="135">
        <v>1</v>
      </c>
      <c r="P157" s="135" t="s">
        <v>150</v>
      </c>
      <c r="Q157" s="135" t="s">
        <v>150</v>
      </c>
      <c r="R157" s="135" t="s">
        <v>150</v>
      </c>
      <c r="S157" s="135" t="s">
        <v>150</v>
      </c>
      <c r="T157" s="135" t="s">
        <v>150</v>
      </c>
      <c r="U157" s="135" t="s">
        <v>150</v>
      </c>
      <c r="V157" s="135" t="s">
        <v>150</v>
      </c>
      <c r="W157" s="135" t="s">
        <v>150</v>
      </c>
      <c r="X157" s="135" t="s">
        <v>150</v>
      </c>
      <c r="Y157" s="138"/>
      <c r="Z157" s="138"/>
    </row>
    <row r="158" spans="2:26" ht="51" customHeight="1">
      <c r="B158" s="135">
        <v>150</v>
      </c>
      <c r="C158" s="255" t="s">
        <v>1298</v>
      </c>
      <c r="D158" s="253" t="s">
        <v>1306</v>
      </c>
      <c r="E158" s="135" t="s">
        <v>53</v>
      </c>
      <c r="F158" s="135" t="s">
        <v>6</v>
      </c>
      <c r="G158" s="169" t="s">
        <v>127</v>
      </c>
      <c r="H158" s="262"/>
      <c r="I158" s="262"/>
      <c r="J158" s="266">
        <v>300000</v>
      </c>
      <c r="K158" s="138"/>
      <c r="L158" s="138"/>
      <c r="M158" s="138"/>
      <c r="N158" s="138"/>
      <c r="O158" s="135">
        <v>1</v>
      </c>
      <c r="P158" s="135" t="s">
        <v>150</v>
      </c>
      <c r="Q158" s="135" t="s">
        <v>150</v>
      </c>
      <c r="R158" s="135" t="s">
        <v>150</v>
      </c>
      <c r="S158" s="135" t="s">
        <v>150</v>
      </c>
      <c r="T158" s="135" t="s">
        <v>150</v>
      </c>
      <c r="U158" s="135" t="s">
        <v>150</v>
      </c>
      <c r="V158" s="135" t="s">
        <v>150</v>
      </c>
      <c r="W158" s="135" t="s">
        <v>150</v>
      </c>
      <c r="X158" s="135" t="s">
        <v>150</v>
      </c>
      <c r="Y158" s="138"/>
      <c r="Z158" s="138"/>
    </row>
    <row r="159" spans="2:26" ht="51" customHeight="1">
      <c r="B159" s="135">
        <v>151</v>
      </c>
      <c r="C159" s="255" t="s">
        <v>1299</v>
      </c>
      <c r="D159" s="253" t="s">
        <v>1348</v>
      </c>
      <c r="E159" s="135" t="s">
        <v>53</v>
      </c>
      <c r="F159" s="135" t="s">
        <v>6</v>
      </c>
      <c r="G159" s="169" t="s">
        <v>127</v>
      </c>
      <c r="H159" s="262"/>
      <c r="I159" s="262"/>
      <c r="J159" s="266">
        <v>300000</v>
      </c>
      <c r="K159" s="138"/>
      <c r="L159" s="138"/>
      <c r="M159" s="138"/>
      <c r="N159" s="138"/>
      <c r="O159" s="135">
        <v>1</v>
      </c>
      <c r="P159" s="135" t="s">
        <v>150</v>
      </c>
      <c r="Q159" s="135" t="s">
        <v>150</v>
      </c>
      <c r="R159" s="135" t="s">
        <v>150</v>
      </c>
      <c r="S159" s="135" t="s">
        <v>150</v>
      </c>
      <c r="T159" s="135" t="s">
        <v>150</v>
      </c>
      <c r="U159" s="135" t="s">
        <v>150</v>
      </c>
      <c r="V159" s="135" t="s">
        <v>150</v>
      </c>
      <c r="W159" s="135" t="s">
        <v>150</v>
      </c>
      <c r="X159" s="135" t="s">
        <v>150</v>
      </c>
      <c r="Y159" s="138"/>
      <c r="Z159" s="138"/>
    </row>
    <row r="160" spans="2:26" ht="51" customHeight="1">
      <c r="B160" s="135">
        <v>152</v>
      </c>
      <c r="C160" s="255" t="s">
        <v>1296</v>
      </c>
      <c r="D160" s="253" t="s">
        <v>1347</v>
      </c>
      <c r="E160" s="135" t="s">
        <v>53</v>
      </c>
      <c r="F160" s="135" t="s">
        <v>6</v>
      </c>
      <c r="G160" s="169" t="s">
        <v>127</v>
      </c>
      <c r="H160" s="262"/>
      <c r="I160" s="262"/>
      <c r="J160" s="266">
        <v>300000</v>
      </c>
      <c r="K160" s="138"/>
      <c r="L160" s="138"/>
      <c r="M160" s="138"/>
      <c r="N160" s="138"/>
      <c r="O160" s="135">
        <v>1</v>
      </c>
      <c r="P160" s="135" t="s">
        <v>150</v>
      </c>
      <c r="Q160" s="135" t="s">
        <v>150</v>
      </c>
      <c r="R160" s="135" t="s">
        <v>150</v>
      </c>
      <c r="S160" s="135" t="s">
        <v>150</v>
      </c>
      <c r="T160" s="135" t="s">
        <v>150</v>
      </c>
      <c r="U160" s="135" t="s">
        <v>150</v>
      </c>
      <c r="V160" s="135" t="s">
        <v>150</v>
      </c>
      <c r="W160" s="135" t="s">
        <v>150</v>
      </c>
      <c r="X160" s="135" t="s">
        <v>150</v>
      </c>
      <c r="Y160" s="138"/>
      <c r="Z160" s="138"/>
    </row>
    <row r="161" spans="2:26" ht="51" customHeight="1">
      <c r="B161" s="135">
        <v>153</v>
      </c>
      <c r="C161" s="255" t="s">
        <v>1300</v>
      </c>
      <c r="D161" s="253" t="s">
        <v>1349</v>
      </c>
      <c r="E161" s="135" t="s">
        <v>53</v>
      </c>
      <c r="F161" s="135" t="s">
        <v>6</v>
      </c>
      <c r="G161" s="169" t="s">
        <v>127</v>
      </c>
      <c r="H161" s="262"/>
      <c r="I161" s="262"/>
      <c r="J161" s="266">
        <v>300000</v>
      </c>
      <c r="K161" s="138"/>
      <c r="L161" s="138"/>
      <c r="M161" s="138"/>
      <c r="N161" s="138"/>
      <c r="O161" s="135">
        <v>1</v>
      </c>
      <c r="P161" s="135" t="s">
        <v>150</v>
      </c>
      <c r="Q161" s="135" t="s">
        <v>150</v>
      </c>
      <c r="R161" s="135" t="s">
        <v>150</v>
      </c>
      <c r="S161" s="135" t="s">
        <v>150</v>
      </c>
      <c r="T161" s="135" t="s">
        <v>150</v>
      </c>
      <c r="U161" s="135" t="s">
        <v>150</v>
      </c>
      <c r="V161" s="135" t="s">
        <v>150</v>
      </c>
      <c r="W161" s="135" t="s">
        <v>150</v>
      </c>
      <c r="X161" s="135" t="s">
        <v>150</v>
      </c>
      <c r="Y161" s="138"/>
      <c r="Z161" s="138"/>
    </row>
    <row r="162" spans="2:26" ht="51" customHeight="1">
      <c r="B162" s="135">
        <v>154</v>
      </c>
      <c r="C162" s="255" t="s">
        <v>1301</v>
      </c>
      <c r="D162" s="253" t="s">
        <v>1339</v>
      </c>
      <c r="E162" s="135" t="s">
        <v>53</v>
      </c>
      <c r="F162" s="135" t="s">
        <v>6</v>
      </c>
      <c r="G162" s="169" t="s">
        <v>127</v>
      </c>
      <c r="H162" s="262"/>
      <c r="I162" s="262"/>
      <c r="J162" s="266">
        <v>300000</v>
      </c>
      <c r="K162" s="138"/>
      <c r="L162" s="138"/>
      <c r="M162" s="138"/>
      <c r="N162" s="138"/>
      <c r="O162" s="135">
        <v>1</v>
      </c>
      <c r="P162" s="135" t="s">
        <v>150</v>
      </c>
      <c r="Q162" s="135" t="s">
        <v>150</v>
      </c>
      <c r="R162" s="135" t="s">
        <v>150</v>
      </c>
      <c r="S162" s="135" t="s">
        <v>150</v>
      </c>
      <c r="T162" s="135" t="s">
        <v>150</v>
      </c>
      <c r="U162" s="135" t="s">
        <v>150</v>
      </c>
      <c r="V162" s="135" t="s">
        <v>150</v>
      </c>
      <c r="W162" s="135" t="s">
        <v>150</v>
      </c>
      <c r="X162" s="135" t="s">
        <v>150</v>
      </c>
      <c r="Y162" s="138"/>
      <c r="Z162" s="138"/>
    </row>
    <row r="163" spans="2:26" ht="51" customHeight="1">
      <c r="B163" s="135">
        <v>155</v>
      </c>
      <c r="C163" s="255" t="s">
        <v>1302</v>
      </c>
      <c r="D163" s="253" t="s">
        <v>1350</v>
      </c>
      <c r="E163" s="135" t="s">
        <v>53</v>
      </c>
      <c r="F163" s="135" t="s">
        <v>6</v>
      </c>
      <c r="G163" s="169" t="s">
        <v>127</v>
      </c>
      <c r="H163" s="262"/>
      <c r="I163" s="262"/>
      <c r="J163" s="266">
        <v>300000</v>
      </c>
      <c r="K163" s="138"/>
      <c r="L163" s="138"/>
      <c r="M163" s="138"/>
      <c r="N163" s="138"/>
      <c r="O163" s="135">
        <v>1</v>
      </c>
      <c r="P163" s="135" t="s">
        <v>150</v>
      </c>
      <c r="Q163" s="135" t="s">
        <v>150</v>
      </c>
      <c r="R163" s="135" t="s">
        <v>150</v>
      </c>
      <c r="S163" s="135" t="s">
        <v>150</v>
      </c>
      <c r="T163" s="135" t="s">
        <v>150</v>
      </c>
      <c r="U163" s="135" t="s">
        <v>150</v>
      </c>
      <c r="V163" s="135" t="s">
        <v>150</v>
      </c>
      <c r="W163" s="135" t="s">
        <v>150</v>
      </c>
      <c r="X163" s="135" t="s">
        <v>150</v>
      </c>
      <c r="Y163" s="138"/>
      <c r="Z163" s="138"/>
    </row>
    <row r="164" spans="2:26" ht="51" customHeight="1">
      <c r="B164" s="135">
        <v>156</v>
      </c>
      <c r="C164" s="255" t="s">
        <v>1303</v>
      </c>
      <c r="D164" s="253" t="s">
        <v>1351</v>
      </c>
      <c r="E164" s="135" t="s">
        <v>53</v>
      </c>
      <c r="F164" s="135" t="s">
        <v>6</v>
      </c>
      <c r="G164" s="169" t="s">
        <v>127</v>
      </c>
      <c r="H164" s="262"/>
      <c r="I164" s="262"/>
      <c r="J164" s="266">
        <v>300000</v>
      </c>
      <c r="K164" s="138"/>
      <c r="L164" s="138"/>
      <c r="M164" s="138"/>
      <c r="N164" s="138"/>
      <c r="O164" s="135">
        <v>1</v>
      </c>
      <c r="P164" s="135" t="s">
        <v>150</v>
      </c>
      <c r="Q164" s="135" t="s">
        <v>150</v>
      </c>
      <c r="R164" s="135" t="s">
        <v>150</v>
      </c>
      <c r="S164" s="135" t="s">
        <v>150</v>
      </c>
      <c r="T164" s="135" t="s">
        <v>150</v>
      </c>
      <c r="U164" s="135" t="s">
        <v>150</v>
      </c>
      <c r="V164" s="135" t="s">
        <v>150</v>
      </c>
      <c r="W164" s="135" t="s">
        <v>150</v>
      </c>
      <c r="X164" s="135" t="s">
        <v>150</v>
      </c>
      <c r="Y164" s="138"/>
      <c r="Z164" s="138"/>
    </row>
    <row r="165" spans="2:26" ht="51" customHeight="1">
      <c r="B165" s="135">
        <v>157</v>
      </c>
      <c r="C165" s="255" t="s">
        <v>1304</v>
      </c>
      <c r="D165" s="253" t="s">
        <v>1352</v>
      </c>
      <c r="E165" s="135" t="s">
        <v>53</v>
      </c>
      <c r="F165" s="135" t="s">
        <v>6</v>
      </c>
      <c r="G165" s="169" t="s">
        <v>127</v>
      </c>
      <c r="H165" s="262"/>
      <c r="I165" s="262"/>
      <c r="J165" s="266">
        <v>300000</v>
      </c>
      <c r="K165" s="138"/>
      <c r="L165" s="138"/>
      <c r="M165" s="138"/>
      <c r="N165" s="138"/>
      <c r="O165" s="135">
        <v>1</v>
      </c>
      <c r="P165" s="135" t="s">
        <v>150</v>
      </c>
      <c r="Q165" s="135" t="s">
        <v>150</v>
      </c>
      <c r="R165" s="135" t="s">
        <v>150</v>
      </c>
      <c r="S165" s="135" t="s">
        <v>150</v>
      </c>
      <c r="T165" s="135" t="s">
        <v>150</v>
      </c>
      <c r="U165" s="135" t="s">
        <v>150</v>
      </c>
      <c r="V165" s="135" t="s">
        <v>150</v>
      </c>
      <c r="W165" s="135" t="s">
        <v>150</v>
      </c>
      <c r="X165" s="135" t="s">
        <v>150</v>
      </c>
      <c r="Y165" s="138"/>
      <c r="Z165" s="138"/>
    </row>
    <row r="166" spans="2:26" ht="51" customHeight="1">
      <c r="B166" s="135">
        <v>158</v>
      </c>
      <c r="C166" s="255" t="s">
        <v>1305</v>
      </c>
      <c r="D166" s="253" t="s">
        <v>1353</v>
      </c>
      <c r="E166" s="135" t="s">
        <v>53</v>
      </c>
      <c r="F166" s="135" t="s">
        <v>6</v>
      </c>
      <c r="G166" s="169" t="s">
        <v>127</v>
      </c>
      <c r="H166" s="262"/>
      <c r="I166" s="262"/>
      <c r="J166" s="266">
        <v>300000</v>
      </c>
      <c r="K166" s="138"/>
      <c r="L166" s="138"/>
      <c r="M166" s="138"/>
      <c r="N166" s="138"/>
      <c r="O166" s="135">
        <v>1</v>
      </c>
      <c r="P166" s="135" t="s">
        <v>150</v>
      </c>
      <c r="Q166" s="135" t="s">
        <v>150</v>
      </c>
      <c r="R166" s="135" t="s">
        <v>150</v>
      </c>
      <c r="S166" s="135" t="s">
        <v>150</v>
      </c>
      <c r="T166" s="135" t="s">
        <v>150</v>
      </c>
      <c r="U166" s="135" t="s">
        <v>150</v>
      </c>
      <c r="V166" s="135" t="s">
        <v>150</v>
      </c>
      <c r="W166" s="135" t="s">
        <v>150</v>
      </c>
      <c r="X166" s="135" t="s">
        <v>150</v>
      </c>
      <c r="Y166" s="138"/>
      <c r="Z166" s="138"/>
    </row>
    <row r="167" spans="2:26" ht="51" customHeight="1">
      <c r="B167" s="135">
        <v>159</v>
      </c>
      <c r="C167" s="137" t="s">
        <v>456</v>
      </c>
      <c r="D167" s="262"/>
      <c r="E167" s="135" t="s">
        <v>45</v>
      </c>
      <c r="F167" s="135" t="s">
        <v>2</v>
      </c>
      <c r="G167" s="169" t="s">
        <v>148</v>
      </c>
      <c r="H167" s="262"/>
      <c r="I167" s="262"/>
      <c r="J167" s="156">
        <v>1000000</v>
      </c>
      <c r="K167" s="138"/>
      <c r="L167" s="138"/>
      <c r="M167" s="138"/>
      <c r="N167" s="138"/>
      <c r="O167" s="135" t="s">
        <v>150</v>
      </c>
      <c r="P167" s="135">
        <v>1</v>
      </c>
      <c r="Q167" s="135" t="s">
        <v>150</v>
      </c>
      <c r="R167" s="135" t="s">
        <v>150</v>
      </c>
      <c r="S167" s="135" t="s">
        <v>150</v>
      </c>
      <c r="T167" s="135" t="s">
        <v>150</v>
      </c>
      <c r="U167" s="135" t="s">
        <v>150</v>
      </c>
      <c r="V167" s="135" t="s">
        <v>150</v>
      </c>
      <c r="W167" s="135" t="s">
        <v>150</v>
      </c>
      <c r="X167" s="135" t="s">
        <v>150</v>
      </c>
      <c r="Y167" s="138"/>
      <c r="Z167" s="138"/>
    </row>
    <row r="168" spans="2:26" ht="51" customHeight="1">
      <c r="B168" s="135">
        <v>160</v>
      </c>
      <c r="C168" s="137" t="s">
        <v>457</v>
      </c>
      <c r="D168" s="262"/>
      <c r="E168" s="135" t="s">
        <v>45</v>
      </c>
      <c r="F168" s="135" t="s">
        <v>2</v>
      </c>
      <c r="G168" s="169" t="s">
        <v>148</v>
      </c>
      <c r="H168" s="262"/>
      <c r="I168" s="262"/>
      <c r="J168" s="156">
        <v>1000000</v>
      </c>
      <c r="K168" s="138"/>
      <c r="L168" s="138"/>
      <c r="M168" s="138"/>
      <c r="N168" s="138"/>
      <c r="O168" s="135" t="s">
        <v>150</v>
      </c>
      <c r="P168" s="135">
        <v>1</v>
      </c>
      <c r="Q168" s="135" t="s">
        <v>150</v>
      </c>
      <c r="R168" s="135" t="s">
        <v>150</v>
      </c>
      <c r="S168" s="135" t="s">
        <v>150</v>
      </c>
      <c r="T168" s="135" t="s">
        <v>150</v>
      </c>
      <c r="U168" s="135" t="s">
        <v>150</v>
      </c>
      <c r="V168" s="135" t="s">
        <v>150</v>
      </c>
      <c r="W168" s="135" t="s">
        <v>150</v>
      </c>
      <c r="X168" s="135" t="s">
        <v>150</v>
      </c>
      <c r="Y168" s="138"/>
      <c r="Z168" s="138"/>
    </row>
    <row r="169" spans="2:26" ht="51" customHeight="1">
      <c r="B169" s="135">
        <v>161</v>
      </c>
      <c r="C169" s="137" t="s">
        <v>458</v>
      </c>
      <c r="D169" s="262"/>
      <c r="E169" s="135" t="s">
        <v>45</v>
      </c>
      <c r="F169" s="135" t="s">
        <v>2</v>
      </c>
      <c r="G169" s="169" t="s">
        <v>148</v>
      </c>
      <c r="H169" s="262"/>
      <c r="I169" s="262"/>
      <c r="J169" s="156">
        <v>1000000</v>
      </c>
      <c r="K169" s="138"/>
      <c r="L169" s="138"/>
      <c r="M169" s="138"/>
      <c r="N169" s="138"/>
      <c r="O169" s="135" t="s">
        <v>150</v>
      </c>
      <c r="P169" s="135">
        <v>1</v>
      </c>
      <c r="Q169" s="135" t="s">
        <v>150</v>
      </c>
      <c r="R169" s="135" t="s">
        <v>150</v>
      </c>
      <c r="S169" s="135" t="s">
        <v>150</v>
      </c>
      <c r="T169" s="135" t="s">
        <v>150</v>
      </c>
      <c r="U169" s="135" t="s">
        <v>150</v>
      </c>
      <c r="V169" s="135" t="s">
        <v>150</v>
      </c>
      <c r="W169" s="135" t="s">
        <v>150</v>
      </c>
      <c r="X169" s="135" t="s">
        <v>150</v>
      </c>
      <c r="Y169" s="138"/>
      <c r="Z169" s="138"/>
    </row>
    <row r="170" spans="2:26" ht="51" customHeight="1">
      <c r="B170" s="135">
        <v>162</v>
      </c>
      <c r="C170" s="241" t="s">
        <v>1354</v>
      </c>
      <c r="D170" s="262"/>
      <c r="E170" s="135" t="s">
        <v>45</v>
      </c>
      <c r="F170" s="135" t="s">
        <v>2</v>
      </c>
      <c r="G170" s="169" t="s">
        <v>148</v>
      </c>
      <c r="H170" s="262"/>
      <c r="I170" s="262"/>
      <c r="J170" s="269">
        <v>1000000</v>
      </c>
      <c r="K170" s="138"/>
      <c r="L170" s="138"/>
      <c r="M170" s="138"/>
      <c r="N170" s="138"/>
      <c r="O170" s="135">
        <v>1</v>
      </c>
      <c r="P170" s="135" t="s">
        <v>150</v>
      </c>
      <c r="Q170" s="135" t="s">
        <v>150</v>
      </c>
      <c r="R170" s="135" t="s">
        <v>150</v>
      </c>
      <c r="S170" s="135" t="s">
        <v>150</v>
      </c>
      <c r="T170" s="135" t="s">
        <v>150</v>
      </c>
      <c r="U170" s="135" t="s">
        <v>150</v>
      </c>
      <c r="V170" s="135" t="s">
        <v>150</v>
      </c>
      <c r="W170" s="135" t="s">
        <v>150</v>
      </c>
      <c r="X170" s="135" t="s">
        <v>150</v>
      </c>
      <c r="Y170" s="138"/>
      <c r="Z170" s="138"/>
    </row>
    <row r="171" spans="2:26" ht="51" customHeight="1">
      <c r="B171" s="135">
        <v>163</v>
      </c>
      <c r="C171" s="237" t="s">
        <v>1355</v>
      </c>
      <c r="D171" s="262"/>
      <c r="E171" s="135" t="s">
        <v>45</v>
      </c>
      <c r="F171" s="135" t="s">
        <v>2</v>
      </c>
      <c r="G171" s="169" t="s">
        <v>148</v>
      </c>
      <c r="H171" s="262"/>
      <c r="I171" s="262"/>
      <c r="J171" s="261">
        <v>1000000</v>
      </c>
      <c r="K171" s="138"/>
      <c r="L171" s="138"/>
      <c r="M171" s="138"/>
      <c r="N171" s="138"/>
      <c r="O171" s="135">
        <v>1</v>
      </c>
      <c r="P171" s="135" t="s">
        <v>150</v>
      </c>
      <c r="Q171" s="135" t="s">
        <v>150</v>
      </c>
      <c r="R171" s="135" t="s">
        <v>150</v>
      </c>
      <c r="S171" s="135" t="s">
        <v>150</v>
      </c>
      <c r="T171" s="135" t="s">
        <v>150</v>
      </c>
      <c r="U171" s="135" t="s">
        <v>150</v>
      </c>
      <c r="V171" s="135" t="s">
        <v>150</v>
      </c>
      <c r="W171" s="135" t="s">
        <v>150</v>
      </c>
      <c r="X171" s="135" t="s">
        <v>150</v>
      </c>
      <c r="Y171" s="138"/>
      <c r="Z171" s="138"/>
    </row>
    <row r="172" spans="2:26" ht="51" customHeight="1">
      <c r="B172" s="135">
        <v>164</v>
      </c>
      <c r="C172" s="237" t="s">
        <v>1356</v>
      </c>
      <c r="D172" s="262"/>
      <c r="E172" s="135" t="s">
        <v>45</v>
      </c>
      <c r="F172" s="135" t="s">
        <v>2</v>
      </c>
      <c r="G172" s="169" t="s">
        <v>148</v>
      </c>
      <c r="H172" s="262"/>
      <c r="I172" s="262"/>
      <c r="J172" s="261">
        <v>1000000</v>
      </c>
      <c r="K172" s="138"/>
      <c r="L172" s="138"/>
      <c r="M172" s="138"/>
      <c r="N172" s="138"/>
      <c r="O172" s="135">
        <v>1</v>
      </c>
      <c r="P172" s="135" t="s">
        <v>150</v>
      </c>
      <c r="Q172" s="135" t="s">
        <v>150</v>
      </c>
      <c r="R172" s="135" t="s">
        <v>150</v>
      </c>
      <c r="S172" s="135" t="s">
        <v>150</v>
      </c>
      <c r="T172" s="135" t="s">
        <v>150</v>
      </c>
      <c r="U172" s="135" t="s">
        <v>150</v>
      </c>
      <c r="V172" s="135" t="s">
        <v>150</v>
      </c>
      <c r="W172" s="135" t="s">
        <v>150</v>
      </c>
      <c r="X172" s="135" t="s">
        <v>150</v>
      </c>
      <c r="Y172" s="138"/>
      <c r="Z172" s="138"/>
    </row>
    <row r="173" spans="2:26" ht="51" customHeight="1">
      <c r="B173" s="135">
        <v>165</v>
      </c>
      <c r="C173" s="237" t="s">
        <v>1357</v>
      </c>
      <c r="D173" s="262"/>
      <c r="E173" s="135" t="s">
        <v>45</v>
      </c>
      <c r="F173" s="135" t="s">
        <v>2</v>
      </c>
      <c r="G173" s="169" t="s">
        <v>148</v>
      </c>
      <c r="H173" s="262"/>
      <c r="I173" s="262"/>
      <c r="J173" s="261">
        <v>1000000</v>
      </c>
      <c r="K173" s="138"/>
      <c r="L173" s="138"/>
      <c r="M173" s="138"/>
      <c r="N173" s="138"/>
      <c r="O173" s="135">
        <v>1</v>
      </c>
      <c r="P173" s="135" t="s">
        <v>150</v>
      </c>
      <c r="Q173" s="135" t="s">
        <v>150</v>
      </c>
      <c r="R173" s="135" t="s">
        <v>150</v>
      </c>
      <c r="S173" s="135" t="s">
        <v>150</v>
      </c>
      <c r="T173" s="135" t="s">
        <v>150</v>
      </c>
      <c r="U173" s="135" t="s">
        <v>150</v>
      </c>
      <c r="V173" s="135" t="s">
        <v>150</v>
      </c>
      <c r="W173" s="135" t="s">
        <v>150</v>
      </c>
      <c r="X173" s="135" t="s">
        <v>150</v>
      </c>
      <c r="Y173" s="138"/>
      <c r="Z173" s="138"/>
    </row>
    <row r="174" spans="2:26" ht="51" customHeight="1">
      <c r="B174" s="135">
        <v>166</v>
      </c>
      <c r="C174" s="237" t="s">
        <v>1358</v>
      </c>
      <c r="D174" s="262"/>
      <c r="E174" s="135" t="s">
        <v>45</v>
      </c>
      <c r="F174" s="135" t="s">
        <v>2</v>
      </c>
      <c r="G174" s="169" t="s">
        <v>148</v>
      </c>
      <c r="H174" s="262"/>
      <c r="I174" s="262"/>
      <c r="J174" s="261">
        <v>1000000</v>
      </c>
      <c r="K174" s="138"/>
      <c r="L174" s="138"/>
      <c r="M174" s="138"/>
      <c r="N174" s="138"/>
      <c r="O174" s="135">
        <v>1</v>
      </c>
      <c r="P174" s="135" t="s">
        <v>150</v>
      </c>
      <c r="Q174" s="135" t="s">
        <v>150</v>
      </c>
      <c r="R174" s="135" t="s">
        <v>150</v>
      </c>
      <c r="S174" s="135" t="s">
        <v>150</v>
      </c>
      <c r="T174" s="135" t="s">
        <v>150</v>
      </c>
      <c r="U174" s="135" t="s">
        <v>150</v>
      </c>
      <c r="V174" s="135" t="s">
        <v>150</v>
      </c>
      <c r="W174" s="135" t="s">
        <v>150</v>
      </c>
      <c r="X174" s="135" t="s">
        <v>150</v>
      </c>
      <c r="Y174" s="138"/>
      <c r="Z174" s="138"/>
    </row>
    <row r="175" spans="2:26" ht="51" customHeight="1">
      <c r="B175" s="135">
        <v>167</v>
      </c>
      <c r="C175" s="237" t="s">
        <v>1359</v>
      </c>
      <c r="D175" s="262"/>
      <c r="E175" s="135" t="s">
        <v>45</v>
      </c>
      <c r="F175" s="135" t="s">
        <v>2</v>
      </c>
      <c r="G175" s="169" t="s">
        <v>148</v>
      </c>
      <c r="H175" s="262"/>
      <c r="I175" s="262"/>
      <c r="J175" s="261">
        <v>1000000</v>
      </c>
      <c r="K175" s="138"/>
      <c r="L175" s="138"/>
      <c r="M175" s="138"/>
      <c r="N175" s="138"/>
      <c r="O175" s="135">
        <v>1</v>
      </c>
      <c r="P175" s="135" t="s">
        <v>150</v>
      </c>
      <c r="Q175" s="135" t="s">
        <v>150</v>
      </c>
      <c r="R175" s="135" t="s">
        <v>150</v>
      </c>
      <c r="S175" s="135" t="s">
        <v>150</v>
      </c>
      <c r="T175" s="135" t="s">
        <v>150</v>
      </c>
      <c r="U175" s="135" t="s">
        <v>150</v>
      </c>
      <c r="V175" s="135" t="s">
        <v>150</v>
      </c>
      <c r="W175" s="135" t="s">
        <v>150</v>
      </c>
      <c r="X175" s="135" t="s">
        <v>150</v>
      </c>
      <c r="Y175" s="138"/>
      <c r="Z175" s="138"/>
    </row>
    <row r="176" spans="2:26" ht="51" customHeight="1">
      <c r="B176" s="135">
        <v>168</v>
      </c>
      <c r="C176" s="237" t="s">
        <v>1360</v>
      </c>
      <c r="D176" s="262"/>
      <c r="E176" s="135" t="s">
        <v>45</v>
      </c>
      <c r="F176" s="135" t="s">
        <v>2</v>
      </c>
      <c r="G176" s="169" t="s">
        <v>148</v>
      </c>
      <c r="H176" s="262"/>
      <c r="I176" s="262"/>
      <c r="J176" s="261">
        <v>1000000</v>
      </c>
      <c r="K176" s="138"/>
      <c r="L176" s="138"/>
      <c r="M176" s="138"/>
      <c r="N176" s="138"/>
      <c r="O176" s="135">
        <v>1</v>
      </c>
      <c r="P176" s="135" t="s">
        <v>150</v>
      </c>
      <c r="Q176" s="135" t="s">
        <v>150</v>
      </c>
      <c r="R176" s="135" t="s">
        <v>150</v>
      </c>
      <c r="S176" s="135" t="s">
        <v>150</v>
      </c>
      <c r="T176" s="135" t="s">
        <v>150</v>
      </c>
      <c r="U176" s="135" t="s">
        <v>150</v>
      </c>
      <c r="V176" s="135" t="s">
        <v>150</v>
      </c>
      <c r="W176" s="135" t="s">
        <v>150</v>
      </c>
      <c r="X176" s="135" t="s">
        <v>150</v>
      </c>
      <c r="Y176" s="138"/>
      <c r="Z176" s="138"/>
    </row>
    <row r="177" spans="2:26" ht="51" customHeight="1">
      <c r="B177" s="135">
        <v>169</v>
      </c>
      <c r="C177" s="237" t="s">
        <v>1361</v>
      </c>
      <c r="D177" s="262"/>
      <c r="E177" s="135" t="s">
        <v>45</v>
      </c>
      <c r="F177" s="135" t="s">
        <v>2</v>
      </c>
      <c r="G177" s="169" t="s">
        <v>148</v>
      </c>
      <c r="H177" s="262"/>
      <c r="I177" s="262"/>
      <c r="J177" s="261">
        <v>1000000</v>
      </c>
      <c r="K177" s="138"/>
      <c r="L177" s="138"/>
      <c r="M177" s="138"/>
      <c r="N177" s="138"/>
      <c r="O177" s="135">
        <v>1</v>
      </c>
      <c r="P177" s="135" t="s">
        <v>150</v>
      </c>
      <c r="Q177" s="135" t="s">
        <v>150</v>
      </c>
      <c r="R177" s="135" t="s">
        <v>150</v>
      </c>
      <c r="S177" s="135" t="s">
        <v>150</v>
      </c>
      <c r="T177" s="135" t="s">
        <v>150</v>
      </c>
      <c r="U177" s="135" t="s">
        <v>150</v>
      </c>
      <c r="V177" s="135" t="s">
        <v>150</v>
      </c>
      <c r="W177" s="135" t="s">
        <v>150</v>
      </c>
      <c r="X177" s="135" t="s">
        <v>150</v>
      </c>
      <c r="Y177" s="138"/>
      <c r="Z177" s="138"/>
    </row>
    <row r="178" spans="2:26" ht="51" customHeight="1">
      <c r="B178" s="135">
        <v>170</v>
      </c>
      <c r="C178" s="237" t="s">
        <v>1362</v>
      </c>
      <c r="D178" s="262"/>
      <c r="E178" s="135" t="s">
        <v>45</v>
      </c>
      <c r="F178" s="135" t="s">
        <v>2</v>
      </c>
      <c r="G178" s="169" t="s">
        <v>148</v>
      </c>
      <c r="H178" s="262"/>
      <c r="I178" s="262"/>
      <c r="J178" s="261">
        <v>1000000</v>
      </c>
      <c r="K178" s="138"/>
      <c r="L178" s="138"/>
      <c r="M178" s="138"/>
      <c r="N178" s="138"/>
      <c r="O178" s="135">
        <v>1</v>
      </c>
      <c r="P178" s="135" t="s">
        <v>150</v>
      </c>
      <c r="Q178" s="135" t="s">
        <v>150</v>
      </c>
      <c r="R178" s="135" t="s">
        <v>150</v>
      </c>
      <c r="S178" s="135" t="s">
        <v>150</v>
      </c>
      <c r="T178" s="135" t="s">
        <v>150</v>
      </c>
      <c r="U178" s="135" t="s">
        <v>150</v>
      </c>
      <c r="V178" s="135" t="s">
        <v>150</v>
      </c>
      <c r="W178" s="135" t="s">
        <v>150</v>
      </c>
      <c r="X178" s="135" t="s">
        <v>150</v>
      </c>
      <c r="Y178" s="138"/>
      <c r="Z178" s="138"/>
    </row>
    <row r="179" spans="2:26" ht="51" customHeight="1">
      <c r="B179" s="135">
        <v>171</v>
      </c>
      <c r="C179" s="237" t="s">
        <v>1363</v>
      </c>
      <c r="D179" s="262"/>
      <c r="E179" s="135" t="s">
        <v>45</v>
      </c>
      <c r="F179" s="135" t="s">
        <v>2</v>
      </c>
      <c r="G179" s="169" t="s">
        <v>148</v>
      </c>
      <c r="H179" s="262"/>
      <c r="I179" s="262"/>
      <c r="J179" s="261">
        <v>1000000</v>
      </c>
      <c r="K179" s="138"/>
      <c r="L179" s="138"/>
      <c r="M179" s="138"/>
      <c r="N179" s="138"/>
      <c r="O179" s="135">
        <v>1</v>
      </c>
      <c r="P179" s="135" t="s">
        <v>150</v>
      </c>
      <c r="Q179" s="135" t="s">
        <v>150</v>
      </c>
      <c r="R179" s="135" t="s">
        <v>150</v>
      </c>
      <c r="S179" s="135" t="s">
        <v>150</v>
      </c>
      <c r="T179" s="135" t="s">
        <v>150</v>
      </c>
      <c r="U179" s="135" t="s">
        <v>150</v>
      </c>
      <c r="V179" s="135" t="s">
        <v>150</v>
      </c>
      <c r="W179" s="135" t="s">
        <v>150</v>
      </c>
      <c r="X179" s="135" t="s">
        <v>150</v>
      </c>
      <c r="Y179" s="138"/>
      <c r="Z179" s="138"/>
    </row>
    <row r="180" spans="2:26" ht="51" customHeight="1">
      <c r="B180" s="135">
        <v>172</v>
      </c>
      <c r="C180" s="237" t="s">
        <v>1364</v>
      </c>
      <c r="D180" s="262"/>
      <c r="E180" s="135" t="s">
        <v>45</v>
      </c>
      <c r="F180" s="135" t="s">
        <v>2</v>
      </c>
      <c r="G180" s="169" t="s">
        <v>148</v>
      </c>
      <c r="H180" s="262"/>
      <c r="I180" s="262"/>
      <c r="J180" s="261">
        <v>1000000</v>
      </c>
      <c r="K180" s="138"/>
      <c r="L180" s="138"/>
      <c r="M180" s="138"/>
      <c r="N180" s="138"/>
      <c r="O180" s="135">
        <v>1</v>
      </c>
      <c r="P180" s="135" t="s">
        <v>150</v>
      </c>
      <c r="Q180" s="135" t="s">
        <v>150</v>
      </c>
      <c r="R180" s="135" t="s">
        <v>150</v>
      </c>
      <c r="S180" s="135" t="s">
        <v>150</v>
      </c>
      <c r="T180" s="135" t="s">
        <v>150</v>
      </c>
      <c r="U180" s="135" t="s">
        <v>150</v>
      </c>
      <c r="V180" s="135" t="s">
        <v>150</v>
      </c>
      <c r="W180" s="135" t="s">
        <v>150</v>
      </c>
      <c r="X180" s="135" t="s">
        <v>150</v>
      </c>
      <c r="Y180" s="138"/>
      <c r="Z180" s="138"/>
    </row>
    <row r="181" spans="2:26" ht="51" customHeight="1">
      <c r="B181" s="135">
        <v>173</v>
      </c>
      <c r="C181" s="241" t="s">
        <v>1365</v>
      </c>
      <c r="D181" s="262"/>
      <c r="E181" s="135" t="s">
        <v>49</v>
      </c>
      <c r="F181" s="135" t="s">
        <v>2</v>
      </c>
      <c r="G181" s="169" t="s">
        <v>148</v>
      </c>
      <c r="H181" s="262"/>
      <c r="I181" s="262"/>
      <c r="J181" s="270">
        <v>1000000</v>
      </c>
      <c r="K181" s="138"/>
      <c r="L181" s="138"/>
      <c r="M181" s="138"/>
      <c r="N181" s="138"/>
      <c r="O181" s="135">
        <v>1</v>
      </c>
      <c r="P181" s="135" t="s">
        <v>150</v>
      </c>
      <c r="Q181" s="135" t="s">
        <v>150</v>
      </c>
      <c r="R181" s="135" t="s">
        <v>150</v>
      </c>
      <c r="S181" s="135" t="s">
        <v>150</v>
      </c>
      <c r="T181" s="135" t="s">
        <v>150</v>
      </c>
      <c r="U181" s="135" t="s">
        <v>150</v>
      </c>
      <c r="V181" s="135" t="s">
        <v>150</v>
      </c>
      <c r="W181" s="135" t="s">
        <v>150</v>
      </c>
      <c r="X181" s="135" t="s">
        <v>150</v>
      </c>
      <c r="Y181" s="138"/>
      <c r="Z181" s="138"/>
    </row>
    <row r="182" spans="2:26" ht="51" customHeight="1">
      <c r="B182" s="135">
        <v>174</v>
      </c>
      <c r="C182" s="241" t="s">
        <v>1366</v>
      </c>
      <c r="D182" s="262"/>
      <c r="E182" s="135" t="s">
        <v>49</v>
      </c>
      <c r="F182" s="135" t="s">
        <v>2</v>
      </c>
      <c r="G182" s="169" t="s">
        <v>148</v>
      </c>
      <c r="H182" s="262"/>
      <c r="I182" s="262"/>
      <c r="J182" s="270">
        <v>1000000</v>
      </c>
      <c r="K182" s="138"/>
      <c r="L182" s="138"/>
      <c r="M182" s="138"/>
      <c r="N182" s="138"/>
      <c r="O182" s="135">
        <v>1</v>
      </c>
      <c r="P182" s="135" t="s">
        <v>150</v>
      </c>
      <c r="Q182" s="135" t="s">
        <v>150</v>
      </c>
      <c r="R182" s="135" t="s">
        <v>150</v>
      </c>
      <c r="S182" s="135" t="s">
        <v>150</v>
      </c>
      <c r="T182" s="135" t="s">
        <v>150</v>
      </c>
      <c r="U182" s="135" t="s">
        <v>150</v>
      </c>
      <c r="V182" s="135" t="s">
        <v>150</v>
      </c>
      <c r="W182" s="135" t="s">
        <v>150</v>
      </c>
      <c r="X182" s="135" t="s">
        <v>150</v>
      </c>
      <c r="Y182" s="138"/>
      <c r="Z182" s="138"/>
    </row>
    <row r="183" spans="2:26" ht="51" customHeight="1">
      <c r="B183" s="135">
        <v>175</v>
      </c>
      <c r="C183" s="241" t="s">
        <v>1367</v>
      </c>
      <c r="D183" s="262"/>
      <c r="E183" s="135" t="s">
        <v>49</v>
      </c>
      <c r="F183" s="135" t="s">
        <v>2</v>
      </c>
      <c r="G183" s="169" t="s">
        <v>148</v>
      </c>
      <c r="H183" s="262"/>
      <c r="I183" s="262"/>
      <c r="J183" s="270">
        <v>1000000</v>
      </c>
      <c r="K183" s="138"/>
      <c r="L183" s="138"/>
      <c r="M183" s="138"/>
      <c r="N183" s="138"/>
      <c r="O183" s="135">
        <v>1</v>
      </c>
      <c r="P183" s="135" t="s">
        <v>150</v>
      </c>
      <c r="Q183" s="135" t="s">
        <v>150</v>
      </c>
      <c r="R183" s="135" t="s">
        <v>150</v>
      </c>
      <c r="S183" s="135" t="s">
        <v>150</v>
      </c>
      <c r="T183" s="135" t="s">
        <v>150</v>
      </c>
      <c r="U183" s="135" t="s">
        <v>150</v>
      </c>
      <c r="V183" s="135" t="s">
        <v>150</v>
      </c>
      <c r="W183" s="135" t="s">
        <v>150</v>
      </c>
      <c r="X183" s="135" t="s">
        <v>150</v>
      </c>
      <c r="Y183" s="138"/>
      <c r="Z183" s="138"/>
    </row>
    <row r="184" spans="2:26" ht="51" customHeight="1">
      <c r="B184" s="135">
        <v>176</v>
      </c>
      <c r="C184" s="241" t="s">
        <v>1368</v>
      </c>
      <c r="D184" s="262"/>
      <c r="E184" s="135" t="s">
        <v>49</v>
      </c>
      <c r="F184" s="135" t="s">
        <v>2</v>
      </c>
      <c r="G184" s="169" t="s">
        <v>148</v>
      </c>
      <c r="H184" s="262"/>
      <c r="I184" s="262"/>
      <c r="J184" s="270">
        <v>1000000</v>
      </c>
      <c r="K184" s="138"/>
      <c r="L184" s="138"/>
      <c r="M184" s="138"/>
      <c r="N184" s="138"/>
      <c r="O184" s="135">
        <v>1</v>
      </c>
      <c r="P184" s="135" t="s">
        <v>150</v>
      </c>
      <c r="Q184" s="135" t="s">
        <v>150</v>
      </c>
      <c r="R184" s="135" t="s">
        <v>150</v>
      </c>
      <c r="S184" s="135" t="s">
        <v>150</v>
      </c>
      <c r="T184" s="135" t="s">
        <v>150</v>
      </c>
      <c r="U184" s="135" t="s">
        <v>150</v>
      </c>
      <c r="V184" s="135" t="s">
        <v>150</v>
      </c>
      <c r="W184" s="135" t="s">
        <v>150</v>
      </c>
      <c r="X184" s="135" t="s">
        <v>150</v>
      </c>
      <c r="Y184" s="138"/>
      <c r="Z184" s="138"/>
    </row>
    <row r="185" spans="2:26" ht="51" customHeight="1">
      <c r="B185" s="135">
        <v>177</v>
      </c>
      <c r="C185" s="237" t="s">
        <v>1369</v>
      </c>
      <c r="D185" s="262"/>
      <c r="E185" s="135" t="s">
        <v>47</v>
      </c>
      <c r="F185" s="135" t="s">
        <v>2</v>
      </c>
      <c r="G185" s="169" t="s">
        <v>148</v>
      </c>
      <c r="H185" s="262"/>
      <c r="I185" s="262"/>
      <c r="J185" s="261">
        <v>500000</v>
      </c>
      <c r="K185" s="138"/>
      <c r="L185" s="138"/>
      <c r="M185" s="138"/>
      <c r="N185" s="138"/>
      <c r="O185" s="135">
        <v>1</v>
      </c>
      <c r="P185" s="135" t="s">
        <v>150</v>
      </c>
      <c r="Q185" s="135" t="s">
        <v>150</v>
      </c>
      <c r="R185" s="135" t="s">
        <v>150</v>
      </c>
      <c r="S185" s="135" t="s">
        <v>150</v>
      </c>
      <c r="T185" s="135" t="s">
        <v>150</v>
      </c>
      <c r="U185" s="135" t="s">
        <v>150</v>
      </c>
      <c r="V185" s="135" t="s">
        <v>150</v>
      </c>
      <c r="W185" s="135" t="s">
        <v>150</v>
      </c>
      <c r="X185" s="135" t="s">
        <v>150</v>
      </c>
      <c r="Y185" s="138"/>
      <c r="Z185" s="138"/>
    </row>
    <row r="186" spans="2:26" ht="51" customHeight="1">
      <c r="B186" s="135">
        <v>178</v>
      </c>
      <c r="C186" s="237" t="s">
        <v>1370</v>
      </c>
      <c r="D186" s="262"/>
      <c r="E186" s="135" t="s">
        <v>47</v>
      </c>
      <c r="F186" s="135" t="s">
        <v>2</v>
      </c>
      <c r="G186" s="169" t="s">
        <v>148</v>
      </c>
      <c r="H186" s="262"/>
      <c r="I186" s="262"/>
      <c r="J186" s="271">
        <v>500000</v>
      </c>
      <c r="K186" s="138"/>
      <c r="L186" s="138"/>
      <c r="M186" s="138"/>
      <c r="N186" s="138"/>
      <c r="O186" s="135">
        <v>1</v>
      </c>
      <c r="P186" s="135" t="s">
        <v>150</v>
      </c>
      <c r="Q186" s="135" t="s">
        <v>150</v>
      </c>
      <c r="R186" s="135" t="s">
        <v>150</v>
      </c>
      <c r="S186" s="135" t="s">
        <v>150</v>
      </c>
      <c r="T186" s="135" t="s">
        <v>150</v>
      </c>
      <c r="U186" s="135" t="s">
        <v>150</v>
      </c>
      <c r="V186" s="135" t="s">
        <v>150</v>
      </c>
      <c r="W186" s="135" t="s">
        <v>150</v>
      </c>
      <c r="X186" s="135" t="s">
        <v>150</v>
      </c>
      <c r="Y186" s="138"/>
      <c r="Z186" s="138"/>
    </row>
    <row r="187" spans="2:26" ht="51" customHeight="1">
      <c r="B187" s="135">
        <v>179</v>
      </c>
      <c r="C187" s="237" t="s">
        <v>1371</v>
      </c>
      <c r="D187" s="262"/>
      <c r="E187" s="135" t="s">
        <v>47</v>
      </c>
      <c r="F187" s="135" t="s">
        <v>2</v>
      </c>
      <c r="G187" s="169" t="s">
        <v>148</v>
      </c>
      <c r="H187" s="262"/>
      <c r="I187" s="262"/>
      <c r="J187" s="261">
        <v>500000</v>
      </c>
      <c r="K187" s="138"/>
      <c r="L187" s="138"/>
      <c r="M187" s="138"/>
      <c r="N187" s="138"/>
      <c r="O187" s="135">
        <v>1</v>
      </c>
      <c r="P187" s="135" t="s">
        <v>150</v>
      </c>
      <c r="Q187" s="135" t="s">
        <v>150</v>
      </c>
      <c r="R187" s="135" t="s">
        <v>150</v>
      </c>
      <c r="S187" s="135" t="s">
        <v>150</v>
      </c>
      <c r="T187" s="135" t="s">
        <v>150</v>
      </c>
      <c r="U187" s="135" t="s">
        <v>150</v>
      </c>
      <c r="V187" s="135" t="s">
        <v>150</v>
      </c>
      <c r="W187" s="135" t="s">
        <v>150</v>
      </c>
      <c r="X187" s="135" t="s">
        <v>150</v>
      </c>
      <c r="Y187" s="138"/>
      <c r="Z187" s="138"/>
    </row>
    <row r="188" spans="2:26" ht="51" customHeight="1">
      <c r="B188" s="135">
        <v>180</v>
      </c>
      <c r="C188" s="237" t="s">
        <v>1372</v>
      </c>
      <c r="D188" s="262"/>
      <c r="E188" s="135" t="s">
        <v>47</v>
      </c>
      <c r="F188" s="135" t="s">
        <v>2</v>
      </c>
      <c r="G188" s="169" t="s">
        <v>148</v>
      </c>
      <c r="H188" s="262"/>
      <c r="I188" s="262"/>
      <c r="J188" s="271">
        <v>500000</v>
      </c>
      <c r="K188" s="138"/>
      <c r="L188" s="138"/>
      <c r="M188" s="138"/>
      <c r="N188" s="138"/>
      <c r="O188" s="135">
        <v>1</v>
      </c>
      <c r="P188" s="135" t="s">
        <v>150</v>
      </c>
      <c r="Q188" s="135" t="s">
        <v>150</v>
      </c>
      <c r="R188" s="135" t="s">
        <v>150</v>
      </c>
      <c r="S188" s="135" t="s">
        <v>150</v>
      </c>
      <c r="T188" s="135" t="s">
        <v>150</v>
      </c>
      <c r="U188" s="135" t="s">
        <v>150</v>
      </c>
      <c r="V188" s="135" t="s">
        <v>150</v>
      </c>
      <c r="W188" s="135" t="s">
        <v>150</v>
      </c>
      <c r="X188" s="135" t="s">
        <v>150</v>
      </c>
      <c r="Y188" s="138"/>
      <c r="Z188" s="138"/>
    </row>
    <row r="189" spans="2:26" ht="51" customHeight="1">
      <c r="B189" s="135">
        <v>181</v>
      </c>
      <c r="C189" s="237" t="s">
        <v>1373</v>
      </c>
      <c r="D189" s="262"/>
      <c r="E189" s="135" t="s">
        <v>47</v>
      </c>
      <c r="F189" s="135" t="s">
        <v>2</v>
      </c>
      <c r="G189" s="169" t="s">
        <v>148</v>
      </c>
      <c r="H189" s="262"/>
      <c r="I189" s="262"/>
      <c r="J189" s="261">
        <v>500000</v>
      </c>
      <c r="K189" s="138"/>
      <c r="L189" s="138"/>
      <c r="M189" s="138"/>
      <c r="N189" s="138"/>
      <c r="O189" s="135">
        <v>1</v>
      </c>
      <c r="P189" s="135" t="s">
        <v>150</v>
      </c>
      <c r="Q189" s="135" t="s">
        <v>150</v>
      </c>
      <c r="R189" s="135" t="s">
        <v>150</v>
      </c>
      <c r="S189" s="135" t="s">
        <v>150</v>
      </c>
      <c r="T189" s="135" t="s">
        <v>150</v>
      </c>
      <c r="U189" s="135" t="s">
        <v>150</v>
      </c>
      <c r="V189" s="135" t="s">
        <v>150</v>
      </c>
      <c r="W189" s="135" t="s">
        <v>150</v>
      </c>
      <c r="X189" s="135" t="s">
        <v>150</v>
      </c>
      <c r="Y189" s="138"/>
      <c r="Z189" s="138"/>
    </row>
    <row r="190" spans="2:26" ht="51" customHeight="1">
      <c r="B190" s="135">
        <v>182</v>
      </c>
      <c r="C190" s="330" t="s">
        <v>3232</v>
      </c>
      <c r="D190" s="262"/>
      <c r="E190" s="135" t="s">
        <v>47</v>
      </c>
      <c r="F190" s="135" t="s">
        <v>2</v>
      </c>
      <c r="G190" s="169" t="s">
        <v>148</v>
      </c>
      <c r="H190" s="262"/>
      <c r="I190" s="262"/>
      <c r="J190" s="261">
        <v>500000</v>
      </c>
      <c r="K190" s="138"/>
      <c r="L190" s="138"/>
      <c r="M190" s="138"/>
      <c r="N190" s="138"/>
      <c r="O190" s="135">
        <v>1</v>
      </c>
      <c r="P190" s="135" t="s">
        <v>150</v>
      </c>
      <c r="Q190" s="135" t="s">
        <v>150</v>
      </c>
      <c r="R190" s="135" t="s">
        <v>150</v>
      </c>
      <c r="S190" s="135" t="s">
        <v>150</v>
      </c>
      <c r="T190" s="135" t="s">
        <v>150</v>
      </c>
      <c r="U190" s="135" t="s">
        <v>150</v>
      </c>
      <c r="V190" s="135" t="s">
        <v>150</v>
      </c>
      <c r="W190" s="135" t="s">
        <v>150</v>
      </c>
      <c r="X190" s="135" t="s">
        <v>150</v>
      </c>
      <c r="Y190" s="138"/>
      <c r="Z190" s="138"/>
    </row>
    <row r="191" spans="2:26" ht="51" customHeight="1">
      <c r="B191" s="135">
        <v>183</v>
      </c>
      <c r="C191" s="330" t="s">
        <v>3233</v>
      </c>
      <c r="D191" s="262"/>
      <c r="E191" s="135" t="s">
        <v>47</v>
      </c>
      <c r="F191" s="135" t="s">
        <v>2</v>
      </c>
      <c r="G191" s="169" t="s">
        <v>148</v>
      </c>
      <c r="H191" s="262"/>
      <c r="I191" s="262"/>
      <c r="J191" s="261">
        <v>500000</v>
      </c>
      <c r="K191" s="138"/>
      <c r="L191" s="138"/>
      <c r="M191" s="138"/>
      <c r="N191" s="138"/>
      <c r="O191" s="135">
        <v>1</v>
      </c>
      <c r="P191" s="135" t="s">
        <v>150</v>
      </c>
      <c r="Q191" s="135" t="s">
        <v>150</v>
      </c>
      <c r="R191" s="135" t="s">
        <v>150</v>
      </c>
      <c r="S191" s="135" t="s">
        <v>150</v>
      </c>
      <c r="T191" s="135" t="s">
        <v>150</v>
      </c>
      <c r="U191" s="135" t="s">
        <v>150</v>
      </c>
      <c r="V191" s="135" t="s">
        <v>150</v>
      </c>
      <c r="W191" s="135" t="s">
        <v>150</v>
      </c>
      <c r="X191" s="135" t="s">
        <v>150</v>
      </c>
      <c r="Y191" s="138"/>
      <c r="Z191" s="138"/>
    </row>
    <row r="192" spans="2:26" ht="51" customHeight="1">
      <c r="B192" s="135">
        <v>184</v>
      </c>
      <c r="C192" s="330" t="s">
        <v>3234</v>
      </c>
      <c r="D192" s="262"/>
      <c r="E192" s="135" t="s">
        <v>47</v>
      </c>
      <c r="F192" s="135" t="s">
        <v>2</v>
      </c>
      <c r="G192" s="169" t="s">
        <v>148</v>
      </c>
      <c r="H192" s="262"/>
      <c r="I192" s="262"/>
      <c r="J192" s="261">
        <v>500000</v>
      </c>
      <c r="K192" s="138"/>
      <c r="L192" s="138"/>
      <c r="M192" s="138"/>
      <c r="N192" s="138"/>
      <c r="O192" s="135">
        <v>1</v>
      </c>
      <c r="P192" s="135" t="s">
        <v>150</v>
      </c>
      <c r="Q192" s="135" t="s">
        <v>150</v>
      </c>
      <c r="R192" s="135" t="s">
        <v>150</v>
      </c>
      <c r="S192" s="135" t="s">
        <v>150</v>
      </c>
      <c r="T192" s="135" t="s">
        <v>150</v>
      </c>
      <c r="U192" s="135" t="s">
        <v>150</v>
      </c>
      <c r="V192" s="135" t="s">
        <v>150</v>
      </c>
      <c r="W192" s="135" t="s">
        <v>150</v>
      </c>
      <c r="X192" s="135" t="s">
        <v>150</v>
      </c>
      <c r="Y192" s="138"/>
      <c r="Z192" s="138"/>
    </row>
    <row r="193" spans="2:26" ht="51" customHeight="1">
      <c r="B193" s="135">
        <v>185</v>
      </c>
      <c r="C193" s="330" t="s">
        <v>3235</v>
      </c>
      <c r="D193" s="262"/>
      <c r="E193" s="135" t="s">
        <v>47</v>
      </c>
      <c r="F193" s="135" t="s">
        <v>2</v>
      </c>
      <c r="G193" s="169" t="s">
        <v>148</v>
      </c>
      <c r="H193" s="262"/>
      <c r="I193" s="262"/>
      <c r="J193" s="261">
        <v>500000</v>
      </c>
      <c r="K193" s="138"/>
      <c r="L193" s="138"/>
      <c r="M193" s="138"/>
      <c r="N193" s="138"/>
      <c r="O193" s="135">
        <v>1</v>
      </c>
      <c r="P193" s="135" t="s">
        <v>150</v>
      </c>
      <c r="Q193" s="135" t="s">
        <v>150</v>
      </c>
      <c r="R193" s="135" t="s">
        <v>150</v>
      </c>
      <c r="S193" s="135" t="s">
        <v>150</v>
      </c>
      <c r="T193" s="135" t="s">
        <v>150</v>
      </c>
      <c r="U193" s="135" t="s">
        <v>150</v>
      </c>
      <c r="V193" s="135" t="s">
        <v>150</v>
      </c>
      <c r="W193" s="135" t="s">
        <v>150</v>
      </c>
      <c r="X193" s="135" t="s">
        <v>150</v>
      </c>
      <c r="Y193" s="138"/>
      <c r="Z193" s="138"/>
    </row>
    <row r="194" spans="2:26" ht="51" customHeight="1">
      <c r="B194" s="135">
        <v>186</v>
      </c>
      <c r="C194" s="330" t="s">
        <v>3236</v>
      </c>
      <c r="D194" s="262"/>
      <c r="E194" s="135" t="s">
        <v>47</v>
      </c>
      <c r="F194" s="135" t="s">
        <v>2</v>
      </c>
      <c r="G194" s="169" t="s">
        <v>148</v>
      </c>
      <c r="H194" s="262"/>
      <c r="I194" s="262"/>
      <c r="J194" s="261">
        <v>500000</v>
      </c>
      <c r="K194" s="138"/>
      <c r="L194" s="138"/>
      <c r="M194" s="138"/>
      <c r="N194" s="138"/>
      <c r="O194" s="135">
        <v>1</v>
      </c>
      <c r="P194" s="135" t="s">
        <v>150</v>
      </c>
      <c r="Q194" s="135" t="s">
        <v>150</v>
      </c>
      <c r="R194" s="135" t="s">
        <v>150</v>
      </c>
      <c r="S194" s="135" t="s">
        <v>150</v>
      </c>
      <c r="T194" s="135" t="s">
        <v>150</v>
      </c>
      <c r="U194" s="135" t="s">
        <v>150</v>
      </c>
      <c r="V194" s="135" t="s">
        <v>150</v>
      </c>
      <c r="W194" s="135" t="s">
        <v>150</v>
      </c>
      <c r="X194" s="135" t="s">
        <v>150</v>
      </c>
      <c r="Y194" s="138"/>
      <c r="Z194" s="138"/>
    </row>
    <row r="195" spans="2:26" ht="51" customHeight="1">
      <c r="B195" s="135">
        <v>187</v>
      </c>
      <c r="C195" s="330" t="s">
        <v>3237</v>
      </c>
      <c r="D195" s="262"/>
      <c r="E195" s="135" t="s">
        <v>47</v>
      </c>
      <c r="F195" s="135" t="s">
        <v>2</v>
      </c>
      <c r="G195" s="169" t="s">
        <v>148</v>
      </c>
      <c r="H195" s="262"/>
      <c r="I195" s="262"/>
      <c r="J195" s="261">
        <v>500000</v>
      </c>
      <c r="K195" s="138"/>
      <c r="L195" s="138"/>
      <c r="M195" s="138"/>
      <c r="N195" s="138"/>
      <c r="O195" s="135">
        <v>1</v>
      </c>
      <c r="P195" s="135" t="s">
        <v>150</v>
      </c>
      <c r="Q195" s="135" t="s">
        <v>150</v>
      </c>
      <c r="R195" s="135" t="s">
        <v>150</v>
      </c>
      <c r="S195" s="135" t="s">
        <v>150</v>
      </c>
      <c r="T195" s="135" t="s">
        <v>150</v>
      </c>
      <c r="U195" s="135" t="s">
        <v>150</v>
      </c>
      <c r="V195" s="135" t="s">
        <v>150</v>
      </c>
      <c r="W195" s="135" t="s">
        <v>150</v>
      </c>
      <c r="X195" s="135" t="s">
        <v>150</v>
      </c>
      <c r="Y195" s="138"/>
      <c r="Z195" s="138"/>
    </row>
    <row r="196" spans="2:26" ht="51" customHeight="1">
      <c r="B196" s="135">
        <v>188</v>
      </c>
      <c r="C196" s="400" t="s">
        <v>3238</v>
      </c>
      <c r="D196" s="262"/>
      <c r="E196" s="135" t="s">
        <v>47</v>
      </c>
      <c r="F196" s="135" t="s">
        <v>2</v>
      </c>
      <c r="G196" s="169" t="s">
        <v>148</v>
      </c>
      <c r="H196" s="262"/>
      <c r="I196" s="262"/>
      <c r="J196" s="261">
        <v>500000</v>
      </c>
      <c r="K196" s="138"/>
      <c r="L196" s="138"/>
      <c r="M196" s="138"/>
      <c r="N196" s="138"/>
      <c r="O196" s="135">
        <v>1</v>
      </c>
      <c r="P196" s="135" t="s">
        <v>150</v>
      </c>
      <c r="Q196" s="135" t="s">
        <v>150</v>
      </c>
      <c r="R196" s="135" t="s">
        <v>150</v>
      </c>
      <c r="S196" s="135" t="s">
        <v>150</v>
      </c>
      <c r="T196" s="135" t="s">
        <v>150</v>
      </c>
      <c r="U196" s="135" t="s">
        <v>150</v>
      </c>
      <c r="V196" s="135" t="s">
        <v>150</v>
      </c>
      <c r="W196" s="135" t="s">
        <v>150</v>
      </c>
      <c r="X196" s="135" t="s">
        <v>150</v>
      </c>
      <c r="Y196" s="138"/>
      <c r="Z196" s="138"/>
    </row>
    <row r="197" spans="2:26" ht="51" customHeight="1">
      <c r="B197" s="135">
        <v>189</v>
      </c>
      <c r="C197" s="330" t="s">
        <v>3239</v>
      </c>
      <c r="D197" s="262"/>
      <c r="E197" s="135" t="s">
        <v>47</v>
      </c>
      <c r="F197" s="135" t="s">
        <v>2</v>
      </c>
      <c r="G197" s="169" t="s">
        <v>148</v>
      </c>
      <c r="H197" s="262"/>
      <c r="I197" s="262"/>
      <c r="J197" s="261">
        <v>500000</v>
      </c>
      <c r="K197" s="138"/>
      <c r="L197" s="138"/>
      <c r="M197" s="138"/>
      <c r="N197" s="138"/>
      <c r="O197" s="135">
        <v>1</v>
      </c>
      <c r="P197" s="135" t="s">
        <v>150</v>
      </c>
      <c r="Q197" s="135" t="s">
        <v>150</v>
      </c>
      <c r="R197" s="135" t="s">
        <v>150</v>
      </c>
      <c r="S197" s="135" t="s">
        <v>150</v>
      </c>
      <c r="T197" s="135" t="s">
        <v>150</v>
      </c>
      <c r="U197" s="135" t="s">
        <v>150</v>
      </c>
      <c r="V197" s="135" t="s">
        <v>150</v>
      </c>
      <c r="W197" s="135" t="s">
        <v>150</v>
      </c>
      <c r="X197" s="135" t="s">
        <v>150</v>
      </c>
      <c r="Y197" s="138"/>
      <c r="Z197" s="138"/>
    </row>
    <row r="198" spans="2:26" ht="51" customHeight="1">
      <c r="B198" s="135">
        <v>190</v>
      </c>
      <c r="C198" s="401" t="s">
        <v>3240</v>
      </c>
      <c r="D198" s="262"/>
      <c r="E198" s="135" t="s">
        <v>49</v>
      </c>
      <c r="F198" s="135" t="s">
        <v>2</v>
      </c>
      <c r="G198" s="169" t="s">
        <v>148</v>
      </c>
      <c r="H198" s="262"/>
      <c r="I198" s="262"/>
      <c r="J198" s="261">
        <v>500000</v>
      </c>
      <c r="K198" s="138"/>
      <c r="L198" s="138"/>
      <c r="M198" s="138"/>
      <c r="N198" s="138"/>
      <c r="O198" s="135">
        <v>1</v>
      </c>
      <c r="P198" s="135" t="s">
        <v>150</v>
      </c>
      <c r="Q198" s="135" t="s">
        <v>150</v>
      </c>
      <c r="R198" s="135" t="s">
        <v>150</v>
      </c>
      <c r="S198" s="135" t="s">
        <v>150</v>
      </c>
      <c r="T198" s="135" t="s">
        <v>150</v>
      </c>
      <c r="U198" s="135" t="s">
        <v>150</v>
      </c>
      <c r="V198" s="135" t="s">
        <v>150</v>
      </c>
      <c r="W198" s="135" t="s">
        <v>150</v>
      </c>
      <c r="X198" s="135" t="s">
        <v>150</v>
      </c>
      <c r="Y198" s="138"/>
      <c r="Z198" s="138"/>
    </row>
    <row r="199" spans="2:26" ht="51" customHeight="1">
      <c r="B199" s="135">
        <v>191</v>
      </c>
      <c r="C199" s="401" t="s">
        <v>3241</v>
      </c>
      <c r="D199" s="262"/>
      <c r="E199" s="135" t="s">
        <v>49</v>
      </c>
      <c r="F199" s="135" t="s">
        <v>2</v>
      </c>
      <c r="G199" s="169" t="s">
        <v>148</v>
      </c>
      <c r="H199" s="262"/>
      <c r="I199" s="262"/>
      <c r="J199" s="261">
        <v>500000</v>
      </c>
      <c r="K199" s="138"/>
      <c r="L199" s="138"/>
      <c r="M199" s="138"/>
      <c r="N199" s="138"/>
      <c r="O199" s="135">
        <v>1</v>
      </c>
      <c r="P199" s="135" t="s">
        <v>150</v>
      </c>
      <c r="Q199" s="135" t="s">
        <v>150</v>
      </c>
      <c r="R199" s="135" t="s">
        <v>150</v>
      </c>
      <c r="S199" s="135" t="s">
        <v>150</v>
      </c>
      <c r="T199" s="135" t="s">
        <v>150</v>
      </c>
      <c r="U199" s="135" t="s">
        <v>150</v>
      </c>
      <c r="V199" s="135" t="s">
        <v>150</v>
      </c>
      <c r="W199" s="135" t="s">
        <v>150</v>
      </c>
      <c r="X199" s="135" t="s">
        <v>150</v>
      </c>
      <c r="Y199" s="138"/>
      <c r="Z199" s="138"/>
    </row>
    <row r="200" spans="2:26" ht="51" customHeight="1">
      <c r="B200" s="135">
        <v>192</v>
      </c>
      <c r="C200" s="401" t="s">
        <v>3242</v>
      </c>
      <c r="D200" s="262"/>
      <c r="E200" s="135" t="s">
        <v>49</v>
      </c>
      <c r="F200" s="135" t="s">
        <v>2</v>
      </c>
      <c r="G200" s="169" t="s">
        <v>148</v>
      </c>
      <c r="H200" s="262"/>
      <c r="I200" s="262"/>
      <c r="J200" s="261">
        <v>500000</v>
      </c>
      <c r="K200" s="138"/>
      <c r="L200" s="138"/>
      <c r="M200" s="138"/>
      <c r="N200" s="138"/>
      <c r="O200" s="135">
        <v>1</v>
      </c>
      <c r="P200" s="135" t="s">
        <v>150</v>
      </c>
      <c r="Q200" s="135" t="s">
        <v>150</v>
      </c>
      <c r="R200" s="135" t="s">
        <v>150</v>
      </c>
      <c r="S200" s="135" t="s">
        <v>150</v>
      </c>
      <c r="T200" s="135" t="s">
        <v>150</v>
      </c>
      <c r="U200" s="135" t="s">
        <v>150</v>
      </c>
      <c r="V200" s="135" t="s">
        <v>150</v>
      </c>
      <c r="W200" s="135" t="s">
        <v>150</v>
      </c>
      <c r="X200" s="135" t="s">
        <v>150</v>
      </c>
      <c r="Y200" s="138"/>
      <c r="Z200" s="138"/>
    </row>
    <row r="201" spans="2:26" ht="51" customHeight="1">
      <c r="B201" s="135">
        <v>193</v>
      </c>
      <c r="C201" s="401" t="s">
        <v>3243</v>
      </c>
      <c r="D201" s="262"/>
      <c r="E201" s="135" t="s">
        <v>49</v>
      </c>
      <c r="F201" s="135" t="s">
        <v>2</v>
      </c>
      <c r="G201" s="169" t="s">
        <v>148</v>
      </c>
      <c r="H201" s="262"/>
      <c r="I201" s="262"/>
      <c r="J201" s="261">
        <v>1000000</v>
      </c>
      <c r="K201" s="138"/>
      <c r="L201" s="138"/>
      <c r="M201" s="138"/>
      <c r="N201" s="138"/>
      <c r="O201" s="135">
        <v>1</v>
      </c>
      <c r="P201" s="135" t="s">
        <v>150</v>
      </c>
      <c r="Q201" s="135" t="s">
        <v>150</v>
      </c>
      <c r="R201" s="135" t="s">
        <v>150</v>
      </c>
      <c r="S201" s="135" t="s">
        <v>150</v>
      </c>
      <c r="T201" s="135" t="s">
        <v>150</v>
      </c>
      <c r="U201" s="135" t="s">
        <v>150</v>
      </c>
      <c r="V201" s="135" t="s">
        <v>150</v>
      </c>
      <c r="W201" s="135" t="s">
        <v>150</v>
      </c>
      <c r="X201" s="135" t="s">
        <v>150</v>
      </c>
      <c r="Y201" s="138"/>
      <c r="Z201" s="138"/>
    </row>
    <row r="202" spans="2:26" ht="51" customHeight="1">
      <c r="B202" s="135">
        <v>194</v>
      </c>
      <c r="C202" s="401" t="s">
        <v>3244</v>
      </c>
      <c r="D202" s="262"/>
      <c r="E202" s="135" t="s">
        <v>49</v>
      </c>
      <c r="F202" s="135" t="s">
        <v>2</v>
      </c>
      <c r="G202" s="169" t="s">
        <v>148</v>
      </c>
      <c r="H202" s="262"/>
      <c r="I202" s="262"/>
      <c r="J202" s="261">
        <v>500000</v>
      </c>
      <c r="K202" s="138"/>
      <c r="L202" s="138"/>
      <c r="M202" s="138"/>
      <c r="N202" s="138"/>
      <c r="O202" s="135">
        <v>1</v>
      </c>
      <c r="P202" s="135" t="s">
        <v>150</v>
      </c>
      <c r="Q202" s="135" t="s">
        <v>150</v>
      </c>
      <c r="R202" s="135" t="s">
        <v>150</v>
      </c>
      <c r="S202" s="135" t="s">
        <v>150</v>
      </c>
      <c r="T202" s="135" t="s">
        <v>150</v>
      </c>
      <c r="U202" s="135" t="s">
        <v>150</v>
      </c>
      <c r="V202" s="135" t="s">
        <v>150</v>
      </c>
      <c r="W202" s="135" t="s">
        <v>150</v>
      </c>
      <c r="X202" s="135" t="s">
        <v>150</v>
      </c>
      <c r="Y202" s="138"/>
      <c r="Z202" s="138"/>
    </row>
    <row r="203" spans="2:26" ht="51" customHeight="1">
      <c r="B203" s="135">
        <v>195</v>
      </c>
      <c r="C203" s="401" t="s">
        <v>3245</v>
      </c>
      <c r="D203" s="262"/>
      <c r="E203" s="135" t="s">
        <v>49</v>
      </c>
      <c r="F203" s="135" t="s">
        <v>2</v>
      </c>
      <c r="G203" s="169" t="s">
        <v>148</v>
      </c>
      <c r="H203" s="262"/>
      <c r="I203" s="262"/>
      <c r="J203" s="261">
        <v>500000</v>
      </c>
      <c r="K203" s="138"/>
      <c r="L203" s="138"/>
      <c r="M203" s="138"/>
      <c r="N203" s="138"/>
      <c r="O203" s="135">
        <v>1</v>
      </c>
      <c r="P203" s="135" t="s">
        <v>150</v>
      </c>
      <c r="Q203" s="135" t="s">
        <v>150</v>
      </c>
      <c r="R203" s="135" t="s">
        <v>150</v>
      </c>
      <c r="S203" s="135" t="s">
        <v>150</v>
      </c>
      <c r="T203" s="135" t="s">
        <v>150</v>
      </c>
      <c r="U203" s="135" t="s">
        <v>150</v>
      </c>
      <c r="V203" s="135" t="s">
        <v>150</v>
      </c>
      <c r="W203" s="135" t="s">
        <v>150</v>
      </c>
      <c r="X203" s="135" t="s">
        <v>150</v>
      </c>
      <c r="Y203" s="138"/>
      <c r="Z203" s="138"/>
    </row>
    <row r="204" spans="2:26" ht="51" customHeight="1">
      <c r="B204" s="135">
        <v>196</v>
      </c>
      <c r="C204" s="401" t="s">
        <v>3246</v>
      </c>
      <c r="D204" s="262"/>
      <c r="E204" s="135" t="s">
        <v>49</v>
      </c>
      <c r="F204" s="135" t="s">
        <v>2</v>
      </c>
      <c r="G204" s="169" t="s">
        <v>148</v>
      </c>
      <c r="H204" s="262"/>
      <c r="I204" s="262"/>
      <c r="J204" s="261">
        <v>500000</v>
      </c>
      <c r="K204" s="138"/>
      <c r="L204" s="138"/>
      <c r="M204" s="138"/>
      <c r="N204" s="138"/>
      <c r="O204" s="135">
        <v>1</v>
      </c>
      <c r="P204" s="135" t="s">
        <v>150</v>
      </c>
      <c r="Q204" s="135" t="s">
        <v>150</v>
      </c>
      <c r="R204" s="135" t="s">
        <v>150</v>
      </c>
      <c r="S204" s="135" t="s">
        <v>150</v>
      </c>
      <c r="T204" s="135" t="s">
        <v>150</v>
      </c>
      <c r="U204" s="135" t="s">
        <v>150</v>
      </c>
      <c r="V204" s="135" t="s">
        <v>150</v>
      </c>
      <c r="W204" s="135" t="s">
        <v>150</v>
      </c>
      <c r="X204" s="135" t="s">
        <v>150</v>
      </c>
      <c r="Y204" s="138"/>
      <c r="Z204" s="138"/>
    </row>
    <row r="205" spans="2:26" ht="51" customHeight="1">
      <c r="B205" s="135">
        <v>197</v>
      </c>
      <c r="C205" s="401" t="s">
        <v>3247</v>
      </c>
      <c r="D205" s="262"/>
      <c r="E205" s="135" t="s">
        <v>49</v>
      </c>
      <c r="F205" s="135" t="s">
        <v>2</v>
      </c>
      <c r="G205" s="169" t="s">
        <v>148</v>
      </c>
      <c r="H205" s="262"/>
      <c r="I205" s="262"/>
      <c r="J205" s="261">
        <v>500000</v>
      </c>
      <c r="K205" s="138"/>
      <c r="L205" s="138"/>
      <c r="M205" s="138"/>
      <c r="N205" s="138"/>
      <c r="O205" s="135">
        <v>1</v>
      </c>
      <c r="P205" s="135" t="s">
        <v>150</v>
      </c>
      <c r="Q205" s="135" t="s">
        <v>150</v>
      </c>
      <c r="R205" s="135" t="s">
        <v>150</v>
      </c>
      <c r="S205" s="135" t="s">
        <v>150</v>
      </c>
      <c r="T205" s="135" t="s">
        <v>150</v>
      </c>
      <c r="U205" s="135" t="s">
        <v>150</v>
      </c>
      <c r="V205" s="135" t="s">
        <v>150</v>
      </c>
      <c r="W205" s="135" t="s">
        <v>150</v>
      </c>
      <c r="X205" s="135" t="s">
        <v>150</v>
      </c>
      <c r="Y205" s="138"/>
      <c r="Z205" s="138"/>
    </row>
    <row r="206" spans="2:26" ht="51" customHeight="1">
      <c r="B206" s="135">
        <v>198</v>
      </c>
      <c r="C206" s="402" t="s">
        <v>3248</v>
      </c>
      <c r="D206" s="262"/>
      <c r="E206" s="135" t="s">
        <v>45</v>
      </c>
      <c r="F206" s="135" t="s">
        <v>2</v>
      </c>
      <c r="G206" s="169" t="s">
        <v>148</v>
      </c>
      <c r="H206" s="262"/>
      <c r="I206" s="262"/>
      <c r="J206" s="261">
        <v>500000</v>
      </c>
      <c r="K206" s="138"/>
      <c r="L206" s="138"/>
      <c r="M206" s="138"/>
      <c r="N206" s="138"/>
      <c r="O206" s="135">
        <v>1</v>
      </c>
      <c r="P206" s="135" t="s">
        <v>150</v>
      </c>
      <c r="Q206" s="135" t="s">
        <v>150</v>
      </c>
      <c r="R206" s="135" t="s">
        <v>150</v>
      </c>
      <c r="S206" s="135" t="s">
        <v>150</v>
      </c>
      <c r="T206" s="135" t="s">
        <v>150</v>
      </c>
      <c r="U206" s="135" t="s">
        <v>150</v>
      </c>
      <c r="V206" s="135" t="s">
        <v>150</v>
      </c>
      <c r="W206" s="135" t="s">
        <v>150</v>
      </c>
      <c r="X206" s="135" t="s">
        <v>150</v>
      </c>
      <c r="Y206" s="138"/>
      <c r="Z206" s="138"/>
    </row>
    <row r="207" spans="2:26" ht="51" customHeight="1">
      <c r="B207" s="135">
        <v>199</v>
      </c>
      <c r="C207" s="330" t="s">
        <v>3249</v>
      </c>
      <c r="D207" s="262"/>
      <c r="E207" s="135" t="s">
        <v>45</v>
      </c>
      <c r="F207" s="135" t="s">
        <v>2</v>
      </c>
      <c r="G207" s="169" t="s">
        <v>148</v>
      </c>
      <c r="H207" s="262"/>
      <c r="I207" s="262"/>
      <c r="J207" s="261">
        <v>500000</v>
      </c>
      <c r="K207" s="138"/>
      <c r="L207" s="138"/>
      <c r="M207" s="138"/>
      <c r="N207" s="138"/>
      <c r="O207" s="135">
        <v>1</v>
      </c>
      <c r="P207" s="135" t="s">
        <v>150</v>
      </c>
      <c r="Q207" s="135" t="s">
        <v>150</v>
      </c>
      <c r="R207" s="135" t="s">
        <v>150</v>
      </c>
      <c r="S207" s="135" t="s">
        <v>150</v>
      </c>
      <c r="T207" s="135" t="s">
        <v>150</v>
      </c>
      <c r="U207" s="135" t="s">
        <v>150</v>
      </c>
      <c r="V207" s="135" t="s">
        <v>150</v>
      </c>
      <c r="W207" s="135" t="s">
        <v>150</v>
      </c>
      <c r="X207" s="135" t="s">
        <v>150</v>
      </c>
      <c r="Y207" s="138"/>
      <c r="Z207" s="138"/>
    </row>
    <row r="208" spans="2:26" ht="51" customHeight="1">
      <c r="B208" s="135">
        <v>200</v>
      </c>
      <c r="C208" s="330" t="s">
        <v>3250</v>
      </c>
      <c r="D208" s="262"/>
      <c r="E208" s="135" t="s">
        <v>45</v>
      </c>
      <c r="F208" s="135" t="s">
        <v>2</v>
      </c>
      <c r="G208" s="169" t="s">
        <v>148</v>
      </c>
      <c r="H208" s="262"/>
      <c r="I208" s="262"/>
      <c r="J208" s="261">
        <v>1000000</v>
      </c>
      <c r="K208" s="138"/>
      <c r="L208" s="138"/>
      <c r="M208" s="138"/>
      <c r="N208" s="138"/>
      <c r="O208" s="135">
        <v>1</v>
      </c>
      <c r="P208" s="135" t="s">
        <v>150</v>
      </c>
      <c r="Q208" s="135" t="s">
        <v>150</v>
      </c>
      <c r="R208" s="135" t="s">
        <v>150</v>
      </c>
      <c r="S208" s="135" t="s">
        <v>150</v>
      </c>
      <c r="T208" s="135" t="s">
        <v>150</v>
      </c>
      <c r="U208" s="135" t="s">
        <v>150</v>
      </c>
      <c r="V208" s="135" t="s">
        <v>150</v>
      </c>
      <c r="W208" s="135" t="s">
        <v>150</v>
      </c>
      <c r="X208" s="135" t="s">
        <v>150</v>
      </c>
      <c r="Y208" s="138"/>
      <c r="Z208" s="138"/>
    </row>
    <row r="209" spans="2:26" ht="51" customHeight="1">
      <c r="B209" s="135">
        <v>201</v>
      </c>
      <c r="C209" s="330" t="s">
        <v>3251</v>
      </c>
      <c r="D209" s="262"/>
      <c r="E209" s="135" t="s">
        <v>45</v>
      </c>
      <c r="F209" s="135" t="s">
        <v>2</v>
      </c>
      <c r="G209" s="169" t="s">
        <v>148</v>
      </c>
      <c r="H209" s="262"/>
      <c r="I209" s="262"/>
      <c r="J209" s="261">
        <v>500000</v>
      </c>
      <c r="K209" s="138"/>
      <c r="L209" s="138"/>
      <c r="M209" s="138"/>
      <c r="N209" s="138"/>
      <c r="O209" s="135">
        <v>1</v>
      </c>
      <c r="P209" s="135" t="s">
        <v>150</v>
      </c>
      <c r="Q209" s="135" t="s">
        <v>150</v>
      </c>
      <c r="R209" s="135" t="s">
        <v>150</v>
      </c>
      <c r="S209" s="135" t="s">
        <v>150</v>
      </c>
      <c r="T209" s="135" t="s">
        <v>150</v>
      </c>
      <c r="U209" s="135" t="s">
        <v>150</v>
      </c>
      <c r="V209" s="135" t="s">
        <v>150</v>
      </c>
      <c r="W209" s="135" t="s">
        <v>150</v>
      </c>
      <c r="X209" s="135" t="s">
        <v>150</v>
      </c>
      <c r="Y209" s="138"/>
      <c r="Z209" s="138"/>
    </row>
    <row r="210" spans="2:26" ht="51" customHeight="1">
      <c r="B210" s="135">
        <v>202</v>
      </c>
      <c r="C210" s="330" t="s">
        <v>3252</v>
      </c>
      <c r="D210" s="262"/>
      <c r="E210" s="135" t="s">
        <v>45</v>
      </c>
      <c r="F210" s="135" t="s">
        <v>2</v>
      </c>
      <c r="G210" s="169" t="s">
        <v>148</v>
      </c>
      <c r="H210" s="262"/>
      <c r="I210" s="262"/>
      <c r="J210" s="261">
        <v>500000</v>
      </c>
      <c r="K210" s="138"/>
      <c r="L210" s="138"/>
      <c r="M210" s="138"/>
      <c r="N210" s="138"/>
      <c r="O210" s="135">
        <v>1</v>
      </c>
      <c r="P210" s="135" t="s">
        <v>150</v>
      </c>
      <c r="Q210" s="135" t="s">
        <v>150</v>
      </c>
      <c r="R210" s="135" t="s">
        <v>150</v>
      </c>
      <c r="S210" s="135" t="s">
        <v>150</v>
      </c>
      <c r="T210" s="135" t="s">
        <v>150</v>
      </c>
      <c r="U210" s="135" t="s">
        <v>150</v>
      </c>
      <c r="V210" s="135" t="s">
        <v>150</v>
      </c>
      <c r="W210" s="135" t="s">
        <v>150</v>
      </c>
      <c r="X210" s="135" t="s">
        <v>150</v>
      </c>
      <c r="Y210" s="138"/>
      <c r="Z210" s="138"/>
    </row>
    <row r="211" spans="2:26">
      <c r="B211" s="700" t="s">
        <v>87</v>
      </c>
      <c r="C211" s="700"/>
      <c r="D211" s="110"/>
      <c r="E211" s="130"/>
      <c r="F211" s="130"/>
      <c r="G211" s="110"/>
      <c r="H211" s="110"/>
      <c r="I211" s="110"/>
      <c r="J211" s="172">
        <f>SUM(J9:J210)</f>
        <v>80620000</v>
      </c>
      <c r="K211" s="172"/>
      <c r="L211" s="172"/>
      <c r="M211" s="172">
        <f t="shared" ref="M211:Y211" si="0">SUM(M9:M210)</f>
        <v>0</v>
      </c>
      <c r="N211" s="172"/>
      <c r="O211" s="403">
        <f t="shared" si="0"/>
        <v>179</v>
      </c>
      <c r="P211" s="403">
        <f t="shared" si="0"/>
        <v>23</v>
      </c>
      <c r="Q211" s="403">
        <f t="shared" si="0"/>
        <v>0</v>
      </c>
      <c r="R211" s="403">
        <f t="shared" si="0"/>
        <v>0</v>
      </c>
      <c r="S211" s="403">
        <f t="shared" si="0"/>
        <v>0</v>
      </c>
      <c r="T211" s="403">
        <f t="shared" si="0"/>
        <v>0</v>
      </c>
      <c r="U211" s="403">
        <f t="shared" si="0"/>
        <v>0</v>
      </c>
      <c r="V211" s="403">
        <f t="shared" si="0"/>
        <v>0</v>
      </c>
      <c r="W211" s="403">
        <f t="shared" si="0"/>
        <v>0</v>
      </c>
      <c r="X211" s="403">
        <f t="shared" si="0"/>
        <v>0</v>
      </c>
      <c r="Y211" s="172">
        <f t="shared" si="0"/>
        <v>0</v>
      </c>
      <c r="Z211" s="110"/>
    </row>
    <row r="212" spans="2:26">
      <c r="B212" s="112"/>
      <c r="C212" s="113"/>
      <c r="D212" s="113"/>
      <c r="E212" s="141"/>
      <c r="F212" s="141"/>
      <c r="G212" s="113"/>
      <c r="H212" s="113"/>
      <c r="I212" s="113"/>
      <c r="J212" s="173"/>
      <c r="K212" s="113"/>
      <c r="L212" s="113"/>
      <c r="M212" s="113"/>
      <c r="N212" s="113"/>
      <c r="O212" s="113">
        <f>SUM(O211:X211)</f>
        <v>202</v>
      </c>
      <c r="P212" s="113"/>
      <c r="Q212" s="113"/>
      <c r="R212" s="113"/>
      <c r="S212" s="113"/>
      <c r="T212" s="113"/>
      <c r="U212" s="113"/>
      <c r="V212" s="113"/>
      <c r="W212" s="113"/>
      <c r="X212" s="113"/>
      <c r="Y212" s="113"/>
    </row>
    <row r="213" spans="2:26">
      <c r="B213" s="701" t="s">
        <v>88</v>
      </c>
      <c r="C213" s="701"/>
      <c r="D213" s="114"/>
      <c r="E213" s="702" t="s">
        <v>89</v>
      </c>
      <c r="F213" s="702"/>
      <c r="G213" s="702"/>
      <c r="H213" s="702"/>
      <c r="I213" s="702"/>
      <c r="J213" s="702"/>
      <c r="K213" s="113"/>
      <c r="L213" s="113"/>
      <c r="N213" s="113"/>
      <c r="O213" s="113"/>
      <c r="P213" s="113"/>
      <c r="Q213" s="113"/>
      <c r="R213" s="113"/>
      <c r="S213" s="113"/>
      <c r="T213" s="113"/>
      <c r="U213" s="113"/>
    </row>
    <row r="214" spans="2:26">
      <c r="B214" s="677" t="s">
        <v>90</v>
      </c>
      <c r="C214" s="678"/>
      <c r="D214" s="679"/>
      <c r="E214" s="703" t="s">
        <v>91</v>
      </c>
      <c r="F214" s="704"/>
      <c r="G214" s="704"/>
      <c r="H214" s="704"/>
      <c r="I214" s="704"/>
      <c r="J214" s="704"/>
      <c r="K214" s="115"/>
      <c r="L214" s="116"/>
      <c r="M214" s="116"/>
      <c r="N214" s="115"/>
      <c r="O214" s="115"/>
      <c r="P214" s="117"/>
      <c r="Q214" s="118"/>
      <c r="R214" s="118"/>
      <c r="S214" s="118"/>
      <c r="T214" s="119"/>
      <c r="U214" s="119"/>
      <c r="V214" s="120"/>
      <c r="W214" s="120"/>
    </row>
    <row r="215" spans="2:26">
      <c r="B215" s="677" t="s">
        <v>92</v>
      </c>
      <c r="C215" s="678"/>
      <c r="D215" s="679"/>
      <c r="E215" s="690" t="s">
        <v>93</v>
      </c>
      <c r="F215" s="691"/>
      <c r="G215" s="691"/>
      <c r="H215" s="691"/>
      <c r="I215" s="691"/>
      <c r="J215" s="691"/>
      <c r="K215" s="691"/>
      <c r="L215" s="691"/>
      <c r="M215" s="691"/>
      <c r="N215" s="691"/>
      <c r="O215" s="691"/>
      <c r="P215" s="692"/>
      <c r="Q215" s="121"/>
      <c r="R215" s="121"/>
      <c r="S215" s="121"/>
      <c r="T215" s="121"/>
      <c r="U215" s="121"/>
      <c r="V215" s="121"/>
      <c r="W215" s="121"/>
    </row>
    <row r="216" spans="2:26">
      <c r="B216" s="677" t="s">
        <v>94</v>
      </c>
      <c r="C216" s="678"/>
      <c r="D216" s="679"/>
      <c r="E216" s="142" t="s">
        <v>149</v>
      </c>
      <c r="F216" s="229"/>
      <c r="G216" s="122"/>
      <c r="H216" s="122"/>
      <c r="I216" s="122"/>
      <c r="J216" s="174"/>
      <c r="K216" s="118"/>
      <c r="L216" s="124"/>
      <c r="M216" s="124"/>
      <c r="N216" s="118"/>
      <c r="O216" s="118"/>
      <c r="P216" s="125"/>
      <c r="Q216" s="118"/>
      <c r="R216" s="118"/>
      <c r="S216" s="118"/>
      <c r="T216" s="119"/>
      <c r="U216" s="119"/>
      <c r="V216" s="120"/>
      <c r="W216" s="120"/>
    </row>
    <row r="217" spans="2:26">
      <c r="B217" s="677" t="s">
        <v>95</v>
      </c>
      <c r="C217" s="678"/>
      <c r="D217" s="679"/>
      <c r="E217" s="680" t="s">
        <v>96</v>
      </c>
      <c r="F217" s="681"/>
      <c r="G217" s="681"/>
      <c r="H217" s="681"/>
      <c r="I217" s="681"/>
      <c r="J217" s="681"/>
      <c r="K217" s="681"/>
      <c r="L217" s="681"/>
      <c r="M217" s="681"/>
      <c r="N217" s="681"/>
      <c r="O217" s="681"/>
      <c r="P217" s="125"/>
      <c r="Q217" s="118"/>
      <c r="R217" s="118"/>
      <c r="S217" s="118"/>
      <c r="T217" s="119"/>
      <c r="U217" s="119"/>
      <c r="V217" s="120"/>
      <c r="W217" s="120"/>
    </row>
    <row r="218" spans="2:26">
      <c r="B218" s="677" t="s">
        <v>97</v>
      </c>
      <c r="C218" s="678"/>
      <c r="D218" s="679"/>
      <c r="E218" s="680" t="s">
        <v>98</v>
      </c>
      <c r="F218" s="681"/>
      <c r="G218" s="681"/>
      <c r="H218" s="681"/>
      <c r="I218" s="681"/>
      <c r="J218" s="681"/>
      <c r="K218" s="681"/>
      <c r="L218" s="681"/>
      <c r="M218" s="681"/>
      <c r="N218" s="681"/>
      <c r="O218" s="681"/>
      <c r="P218" s="125"/>
      <c r="Q218" s="118"/>
      <c r="R218" s="118"/>
      <c r="S218" s="118"/>
      <c r="T218" s="119"/>
      <c r="U218" s="119"/>
      <c r="V218" s="120"/>
      <c r="W218" s="120"/>
    </row>
    <row r="219" spans="2:26">
      <c r="B219" s="677" t="s">
        <v>99</v>
      </c>
      <c r="C219" s="678"/>
      <c r="D219" s="679"/>
      <c r="E219" s="680" t="s">
        <v>100</v>
      </c>
      <c r="F219" s="681"/>
      <c r="G219" s="681"/>
      <c r="H219" s="681"/>
      <c r="I219" s="681"/>
      <c r="J219" s="681"/>
      <c r="K219" s="681"/>
      <c r="L219" s="681"/>
      <c r="M219" s="681"/>
      <c r="N219" s="681"/>
      <c r="O219" s="681"/>
      <c r="P219" s="125"/>
      <c r="Q219" s="118"/>
      <c r="R219" s="118"/>
      <c r="S219" s="118"/>
      <c r="T219" s="119"/>
      <c r="U219" s="119"/>
      <c r="V219" s="120"/>
      <c r="W219" s="120"/>
    </row>
    <row r="220" spans="2:26">
      <c r="B220" s="684" t="s">
        <v>101</v>
      </c>
      <c r="C220" s="685"/>
      <c r="D220" s="686"/>
      <c r="E220" s="680" t="s">
        <v>102</v>
      </c>
      <c r="F220" s="681"/>
      <c r="G220" s="681"/>
      <c r="H220" s="681"/>
      <c r="I220" s="681"/>
      <c r="J220" s="681"/>
      <c r="K220" s="681"/>
      <c r="L220" s="681"/>
      <c r="M220" s="681"/>
      <c r="N220" s="681"/>
      <c r="O220" s="681"/>
      <c r="P220" s="125"/>
      <c r="Q220" s="118"/>
      <c r="R220" s="118"/>
      <c r="S220" s="118"/>
      <c r="T220" s="119"/>
      <c r="U220" s="119"/>
      <c r="V220" s="120"/>
      <c r="W220" s="120"/>
    </row>
    <row r="221" spans="2:26">
      <c r="B221" s="677" t="s">
        <v>103</v>
      </c>
      <c r="C221" s="678"/>
      <c r="D221" s="679"/>
      <c r="E221" s="687" t="s">
        <v>104</v>
      </c>
      <c r="F221" s="688"/>
      <c r="G221" s="688"/>
      <c r="H221" s="688"/>
      <c r="I221" s="688"/>
      <c r="J221" s="688"/>
      <c r="K221" s="688"/>
      <c r="L221" s="688"/>
      <c r="M221" s="688"/>
      <c r="N221" s="688"/>
      <c r="O221" s="688"/>
      <c r="P221" s="689"/>
      <c r="Q221" s="118"/>
      <c r="R221" s="118"/>
      <c r="S221" s="118"/>
      <c r="T221" s="119"/>
      <c r="U221" s="119"/>
      <c r="V221" s="120"/>
      <c r="W221" s="120"/>
    </row>
    <row r="222" spans="2:26">
      <c r="B222" s="677" t="s">
        <v>105</v>
      </c>
      <c r="C222" s="678"/>
      <c r="D222" s="678"/>
      <c r="H222" s="123"/>
      <c r="I222" s="468"/>
      <c r="J222" s="174"/>
      <c r="K222" s="123"/>
      <c r="L222" s="123"/>
      <c r="M222" s="123"/>
      <c r="N222" s="123"/>
      <c r="O222" s="120"/>
      <c r="P222" s="120"/>
      <c r="Q222" s="120"/>
      <c r="R222" s="120"/>
      <c r="S222" s="120"/>
      <c r="T222" s="120"/>
      <c r="U222" s="120"/>
      <c r="V222" s="120"/>
      <c r="W222" s="120"/>
    </row>
    <row r="223" spans="2:26">
      <c r="B223" s="682" t="s">
        <v>106</v>
      </c>
      <c r="C223" s="683"/>
      <c r="D223" s="683"/>
      <c r="G223" s="113"/>
      <c r="H223" s="113"/>
      <c r="I223" s="113"/>
      <c r="J223" s="173"/>
      <c r="K223" s="126"/>
      <c r="L223" s="126"/>
      <c r="M223" s="126"/>
      <c r="N223" s="126"/>
      <c r="O223" s="126"/>
      <c r="P223" s="126"/>
      <c r="Q223" s="126"/>
      <c r="R223" s="126"/>
    </row>
    <row r="224" spans="2:26">
      <c r="B224" s="677" t="s">
        <v>107</v>
      </c>
      <c r="C224" s="678"/>
      <c r="D224" s="678"/>
    </row>
    <row r="225" spans="3:11">
      <c r="C225" s="128" t="s">
        <v>108</v>
      </c>
      <c r="D225" s="129"/>
      <c r="G225" s="129"/>
      <c r="H225" s="129"/>
      <c r="I225" s="129"/>
      <c r="J225" s="176"/>
      <c r="K225" s="129"/>
    </row>
  </sheetData>
  <autoFilter ref="B5:Z225"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</autoFilter>
  <mergeCells count="49">
    <mergeCell ref="B2:S2"/>
    <mergeCell ref="T2:Z2"/>
    <mergeCell ref="B3:X3"/>
    <mergeCell ref="B4:D4"/>
    <mergeCell ref="B5:B8"/>
    <mergeCell ref="C5:C8"/>
    <mergeCell ref="D5:D8"/>
    <mergeCell ref="E5:E8"/>
    <mergeCell ref="G5:G8"/>
    <mergeCell ref="H5:H8"/>
    <mergeCell ref="L5:L8"/>
    <mergeCell ref="M5:X5"/>
    <mergeCell ref="Y5:Y8"/>
    <mergeCell ref="Z5:Z8"/>
    <mergeCell ref="M6:N6"/>
    <mergeCell ref="O6:X6"/>
    <mergeCell ref="X7:X8"/>
    <mergeCell ref="B211:C211"/>
    <mergeCell ref="B213:C213"/>
    <mergeCell ref="E213:J213"/>
    <mergeCell ref="B214:D214"/>
    <mergeCell ref="E214:J214"/>
    <mergeCell ref="O7:O8"/>
    <mergeCell ref="P7:S7"/>
    <mergeCell ref="T7:T8"/>
    <mergeCell ref="U7:U8"/>
    <mergeCell ref="V7:V8"/>
    <mergeCell ref="W7:W8"/>
    <mergeCell ref="J5:J8"/>
    <mergeCell ref="K5:K8"/>
    <mergeCell ref="F5:F8"/>
    <mergeCell ref="B215:D215"/>
    <mergeCell ref="E215:P215"/>
    <mergeCell ref="B216:D216"/>
    <mergeCell ref="M7:M8"/>
    <mergeCell ref="N7:N8"/>
    <mergeCell ref="B217:D217"/>
    <mergeCell ref="E217:O217"/>
    <mergeCell ref="B222:D222"/>
    <mergeCell ref="B223:D223"/>
    <mergeCell ref="B224:D224"/>
    <mergeCell ref="B219:D219"/>
    <mergeCell ref="E219:O219"/>
    <mergeCell ref="B220:D220"/>
    <mergeCell ref="E220:O220"/>
    <mergeCell ref="B221:D221"/>
    <mergeCell ref="E221:P221"/>
    <mergeCell ref="B218:D218"/>
    <mergeCell ref="E218:O21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CCB05"/>
  </sheetPr>
  <dimension ref="A2:Z334"/>
  <sheetViews>
    <sheetView workbookViewId="0">
      <selection activeCell="H9" sqref="H9"/>
    </sheetView>
  </sheetViews>
  <sheetFormatPr defaultRowHeight="15.75"/>
  <cols>
    <col min="1" max="1" width="1.42578125" style="104" customWidth="1"/>
    <col min="2" max="2" width="4" style="127" customWidth="1"/>
    <col min="3" max="3" width="33.140625" style="104" customWidth="1"/>
    <col min="4" max="4" width="10" style="104" customWidth="1"/>
    <col min="5" max="6" width="9.28515625" style="143" customWidth="1"/>
    <col min="7" max="7" width="21.5703125" style="104" customWidth="1"/>
    <col min="8" max="9" width="15.42578125" style="104" customWidth="1"/>
    <col min="10" max="10" width="14.85546875" style="175" customWidth="1"/>
    <col min="11" max="11" width="10.7109375" style="104" customWidth="1"/>
    <col min="12" max="12" width="16.7109375" style="104" customWidth="1"/>
    <col min="13" max="13" width="10.140625" style="104" customWidth="1"/>
    <col min="14" max="14" width="4.85546875" style="104" customWidth="1"/>
    <col min="15" max="24" width="4.7109375" style="104" customWidth="1"/>
    <col min="25" max="26" width="6.140625" style="104" customWidth="1"/>
  </cols>
  <sheetData>
    <row r="2" spans="2:26" ht="18.75">
      <c r="B2" s="709" t="s">
        <v>64</v>
      </c>
      <c r="C2" s="709"/>
      <c r="D2" s="709"/>
      <c r="E2" s="709"/>
      <c r="F2" s="709"/>
      <c r="G2" s="709"/>
      <c r="H2" s="709"/>
      <c r="I2" s="709"/>
      <c r="J2" s="709"/>
      <c r="K2" s="709"/>
      <c r="L2" s="709"/>
      <c r="M2" s="709"/>
      <c r="N2" s="709"/>
      <c r="O2" s="709"/>
      <c r="P2" s="709"/>
      <c r="Q2" s="709"/>
      <c r="R2" s="709"/>
      <c r="S2" s="709"/>
      <c r="T2" s="710" t="s">
        <v>65</v>
      </c>
      <c r="U2" s="710"/>
      <c r="V2" s="710"/>
      <c r="W2" s="710"/>
      <c r="X2" s="710"/>
      <c r="Y2" s="710"/>
      <c r="Z2" s="710"/>
    </row>
    <row r="3" spans="2:26" ht="18.75">
      <c r="B3" s="709" t="s">
        <v>66</v>
      </c>
      <c r="C3" s="709"/>
      <c r="D3" s="709"/>
      <c r="E3" s="709"/>
      <c r="F3" s="709"/>
      <c r="G3" s="709"/>
      <c r="H3" s="709"/>
      <c r="I3" s="709"/>
      <c r="J3" s="709"/>
      <c r="K3" s="709"/>
      <c r="L3" s="709"/>
      <c r="M3" s="709"/>
      <c r="N3" s="709"/>
      <c r="O3" s="709"/>
      <c r="P3" s="709"/>
      <c r="Q3" s="709"/>
      <c r="R3" s="709"/>
      <c r="S3" s="709"/>
      <c r="T3" s="709"/>
      <c r="U3" s="709"/>
      <c r="V3" s="709"/>
      <c r="W3" s="709"/>
      <c r="X3" s="709"/>
      <c r="Y3" s="105"/>
    </row>
    <row r="4" spans="2:26">
      <c r="B4" s="711" t="s">
        <v>116</v>
      </c>
      <c r="C4" s="711"/>
      <c r="D4" s="711"/>
      <c r="E4" s="140"/>
      <c r="F4" s="140"/>
      <c r="G4" s="106"/>
      <c r="H4" s="106"/>
      <c r="I4" s="106"/>
      <c r="J4" s="171"/>
      <c r="K4" s="106"/>
      <c r="L4" s="106"/>
      <c r="M4" s="107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8"/>
    </row>
    <row r="5" spans="2:26">
      <c r="B5" s="712" t="s">
        <v>67</v>
      </c>
      <c r="C5" s="713" t="s">
        <v>68</v>
      </c>
      <c r="D5" s="695" t="s">
        <v>69</v>
      </c>
      <c r="E5" s="697" t="s">
        <v>70</v>
      </c>
      <c r="F5" s="697" t="s">
        <v>570</v>
      </c>
      <c r="G5" s="695" t="s">
        <v>71</v>
      </c>
      <c r="H5" s="695" t="s">
        <v>72</v>
      </c>
      <c r="I5" s="445"/>
      <c r="J5" s="724" t="s">
        <v>73</v>
      </c>
      <c r="K5" s="695" t="s">
        <v>74</v>
      </c>
      <c r="L5" s="695" t="s">
        <v>75</v>
      </c>
      <c r="M5" s="714" t="s">
        <v>76</v>
      </c>
      <c r="N5" s="714"/>
      <c r="O5" s="714"/>
      <c r="P5" s="714"/>
      <c r="Q5" s="714"/>
      <c r="R5" s="714"/>
      <c r="S5" s="714"/>
      <c r="T5" s="714"/>
      <c r="U5" s="714"/>
      <c r="V5" s="714"/>
      <c r="W5" s="714"/>
      <c r="X5" s="714"/>
      <c r="Y5" s="715" t="s">
        <v>77</v>
      </c>
      <c r="Z5" s="718" t="s">
        <v>78</v>
      </c>
    </row>
    <row r="6" spans="2:26">
      <c r="B6" s="712"/>
      <c r="C6" s="713"/>
      <c r="D6" s="708"/>
      <c r="E6" s="698"/>
      <c r="F6" s="698"/>
      <c r="G6" s="708"/>
      <c r="H6" s="708"/>
      <c r="I6" s="447"/>
      <c r="J6" s="725"/>
      <c r="K6" s="708"/>
      <c r="L6" s="708"/>
      <c r="M6" s="714" t="s">
        <v>79</v>
      </c>
      <c r="N6" s="714"/>
      <c r="O6" s="721" t="s">
        <v>80</v>
      </c>
      <c r="P6" s="722"/>
      <c r="Q6" s="722"/>
      <c r="R6" s="722"/>
      <c r="S6" s="722"/>
      <c r="T6" s="722"/>
      <c r="U6" s="722"/>
      <c r="V6" s="722"/>
      <c r="W6" s="722"/>
      <c r="X6" s="723"/>
      <c r="Y6" s="716"/>
      <c r="Z6" s="719"/>
    </row>
    <row r="7" spans="2:26" ht="28.5">
      <c r="B7" s="712"/>
      <c r="C7" s="713"/>
      <c r="D7" s="708"/>
      <c r="E7" s="698"/>
      <c r="F7" s="698"/>
      <c r="G7" s="708"/>
      <c r="H7" s="708"/>
      <c r="I7" s="447" t="s">
        <v>3271</v>
      </c>
      <c r="J7" s="725"/>
      <c r="K7" s="708"/>
      <c r="L7" s="708"/>
      <c r="M7" s="693" t="s">
        <v>81</v>
      </c>
      <c r="N7" s="695" t="s">
        <v>82</v>
      </c>
      <c r="O7" s="695" t="s">
        <v>0</v>
      </c>
      <c r="P7" s="705" t="s">
        <v>1</v>
      </c>
      <c r="Q7" s="706"/>
      <c r="R7" s="706"/>
      <c r="S7" s="707"/>
      <c r="T7" s="695" t="s">
        <v>2</v>
      </c>
      <c r="U7" s="695" t="s">
        <v>3</v>
      </c>
      <c r="V7" s="695" t="s">
        <v>4</v>
      </c>
      <c r="W7" s="695" t="s">
        <v>5</v>
      </c>
      <c r="X7" s="695" t="s">
        <v>6</v>
      </c>
      <c r="Y7" s="716"/>
      <c r="Z7" s="719"/>
    </row>
    <row r="8" spans="2:26" ht="22.5" customHeight="1">
      <c r="B8" s="712"/>
      <c r="C8" s="713"/>
      <c r="D8" s="696"/>
      <c r="E8" s="699"/>
      <c r="F8" s="699"/>
      <c r="G8" s="696"/>
      <c r="H8" s="696"/>
      <c r="I8" s="446"/>
      <c r="J8" s="726"/>
      <c r="K8" s="696"/>
      <c r="L8" s="696"/>
      <c r="M8" s="694"/>
      <c r="N8" s="696"/>
      <c r="O8" s="696"/>
      <c r="P8" s="109" t="s">
        <v>83</v>
      </c>
      <c r="Q8" s="109" t="s">
        <v>84</v>
      </c>
      <c r="R8" s="109" t="s">
        <v>85</v>
      </c>
      <c r="S8" s="109" t="s">
        <v>86</v>
      </c>
      <c r="T8" s="696"/>
      <c r="U8" s="696"/>
      <c r="V8" s="696"/>
      <c r="W8" s="696"/>
      <c r="X8" s="696"/>
      <c r="Y8" s="717"/>
      <c r="Z8" s="720"/>
    </row>
    <row r="9" spans="2:26" ht="51.75" customHeight="1">
      <c r="B9" s="135">
        <v>1</v>
      </c>
      <c r="C9" s="134" t="s">
        <v>270</v>
      </c>
      <c r="D9" s="138"/>
      <c r="E9" s="135" t="s">
        <v>45</v>
      </c>
      <c r="F9" s="135" t="s">
        <v>2</v>
      </c>
      <c r="G9" s="169" t="s">
        <v>127</v>
      </c>
      <c r="H9" s="138"/>
      <c r="I9" s="138"/>
      <c r="J9" s="154">
        <v>500000</v>
      </c>
      <c r="K9" s="138"/>
      <c r="L9" s="138"/>
      <c r="M9" s="138"/>
      <c r="N9" s="138"/>
      <c r="O9" s="135" t="s">
        <v>150</v>
      </c>
      <c r="P9" s="135" t="s">
        <v>150</v>
      </c>
      <c r="Q9" s="135" t="s">
        <v>150</v>
      </c>
      <c r="R9" s="135" t="s">
        <v>150</v>
      </c>
      <c r="S9" s="135" t="s">
        <v>150</v>
      </c>
      <c r="T9" s="135" t="s">
        <v>150</v>
      </c>
      <c r="U9" s="135">
        <v>1</v>
      </c>
      <c r="V9" s="135" t="s">
        <v>150</v>
      </c>
      <c r="W9" s="135" t="s">
        <v>150</v>
      </c>
      <c r="X9" s="135" t="s">
        <v>150</v>
      </c>
      <c r="Y9" s="138"/>
      <c r="Z9" s="138"/>
    </row>
    <row r="10" spans="2:26" ht="51.75" customHeight="1">
      <c r="B10" s="135">
        <v>2</v>
      </c>
      <c r="C10" s="134" t="s">
        <v>271</v>
      </c>
      <c r="D10" s="138"/>
      <c r="E10" s="135" t="s">
        <v>45</v>
      </c>
      <c r="F10" s="135" t="s">
        <v>2</v>
      </c>
      <c r="G10" s="169" t="s">
        <v>127</v>
      </c>
      <c r="H10" s="138"/>
      <c r="I10" s="138"/>
      <c r="J10" s="154">
        <v>500000</v>
      </c>
      <c r="K10" s="138"/>
      <c r="L10" s="138"/>
      <c r="M10" s="138"/>
      <c r="N10" s="138"/>
      <c r="O10" s="135" t="s">
        <v>150</v>
      </c>
      <c r="P10" s="135" t="s">
        <v>150</v>
      </c>
      <c r="Q10" s="135" t="s">
        <v>150</v>
      </c>
      <c r="R10" s="135" t="s">
        <v>150</v>
      </c>
      <c r="S10" s="135" t="s">
        <v>150</v>
      </c>
      <c r="T10" s="135" t="s">
        <v>150</v>
      </c>
      <c r="U10" s="135">
        <v>1</v>
      </c>
      <c r="V10" s="135" t="s">
        <v>150</v>
      </c>
      <c r="W10" s="135" t="s">
        <v>150</v>
      </c>
      <c r="X10" s="135" t="s">
        <v>150</v>
      </c>
      <c r="Y10" s="138"/>
      <c r="Z10" s="138"/>
    </row>
    <row r="11" spans="2:26" ht="51.75" customHeight="1">
      <c r="B11" s="135">
        <v>3</v>
      </c>
      <c r="C11" s="134" t="s">
        <v>272</v>
      </c>
      <c r="D11" s="138"/>
      <c r="E11" s="135" t="s">
        <v>45</v>
      </c>
      <c r="F11" s="135" t="s">
        <v>2</v>
      </c>
      <c r="G11" s="169" t="s">
        <v>127</v>
      </c>
      <c r="H11" s="138"/>
      <c r="I11" s="138"/>
      <c r="J11" s="154">
        <v>500000</v>
      </c>
      <c r="K11" s="138"/>
      <c r="L11" s="138"/>
      <c r="M11" s="138"/>
      <c r="N11" s="138"/>
      <c r="O11" s="135" t="s">
        <v>150</v>
      </c>
      <c r="P11" s="135" t="s">
        <v>150</v>
      </c>
      <c r="Q11" s="135" t="s">
        <v>150</v>
      </c>
      <c r="R11" s="135" t="s">
        <v>150</v>
      </c>
      <c r="S11" s="135" t="s">
        <v>150</v>
      </c>
      <c r="T11" s="135" t="s">
        <v>150</v>
      </c>
      <c r="U11" s="135" t="s">
        <v>150</v>
      </c>
      <c r="V11" s="135" t="s">
        <v>150</v>
      </c>
      <c r="W11" s="135" t="s">
        <v>150</v>
      </c>
      <c r="X11" s="135">
        <v>1</v>
      </c>
      <c r="Y11" s="138"/>
      <c r="Z11" s="138"/>
    </row>
    <row r="12" spans="2:26" ht="51.75" customHeight="1">
      <c r="B12" s="135">
        <v>4</v>
      </c>
      <c r="C12" s="134" t="s">
        <v>273</v>
      </c>
      <c r="D12" s="138"/>
      <c r="E12" s="135" t="s">
        <v>45</v>
      </c>
      <c r="F12" s="135" t="s">
        <v>2</v>
      </c>
      <c r="G12" s="169" t="s">
        <v>127</v>
      </c>
      <c r="H12" s="138"/>
      <c r="I12" s="138"/>
      <c r="J12" s="154">
        <v>500000</v>
      </c>
      <c r="K12" s="138"/>
      <c r="L12" s="138"/>
      <c r="M12" s="138"/>
      <c r="N12" s="138"/>
      <c r="O12" s="135" t="s">
        <v>150</v>
      </c>
      <c r="P12" s="135" t="s">
        <v>150</v>
      </c>
      <c r="Q12" s="135" t="s">
        <v>150</v>
      </c>
      <c r="R12" s="135" t="s">
        <v>150</v>
      </c>
      <c r="S12" s="135">
        <v>1</v>
      </c>
      <c r="T12" s="135" t="s">
        <v>150</v>
      </c>
      <c r="U12" s="135" t="s">
        <v>150</v>
      </c>
      <c r="V12" s="135" t="s">
        <v>150</v>
      </c>
      <c r="W12" s="135" t="s">
        <v>150</v>
      </c>
      <c r="X12" s="135" t="s">
        <v>150</v>
      </c>
      <c r="Y12" s="138"/>
      <c r="Z12" s="138"/>
    </row>
    <row r="13" spans="2:26" ht="51.75" customHeight="1">
      <c r="B13" s="135">
        <v>5</v>
      </c>
      <c r="C13" s="134" t="s">
        <v>274</v>
      </c>
      <c r="D13" s="138"/>
      <c r="E13" s="135" t="s">
        <v>45</v>
      </c>
      <c r="F13" s="135" t="s">
        <v>2</v>
      </c>
      <c r="G13" s="169" t="s">
        <v>127</v>
      </c>
      <c r="H13" s="138"/>
      <c r="I13" s="138"/>
      <c r="J13" s="154">
        <v>500000</v>
      </c>
      <c r="K13" s="138"/>
      <c r="L13" s="138"/>
      <c r="M13" s="138"/>
      <c r="N13" s="138"/>
      <c r="O13" s="135" t="s">
        <v>150</v>
      </c>
      <c r="P13" s="135" t="s">
        <v>150</v>
      </c>
      <c r="Q13" s="135" t="s">
        <v>150</v>
      </c>
      <c r="R13" s="135" t="s">
        <v>150</v>
      </c>
      <c r="S13" s="135" t="s">
        <v>150</v>
      </c>
      <c r="T13" s="135" t="s">
        <v>150</v>
      </c>
      <c r="U13" s="135" t="s">
        <v>150</v>
      </c>
      <c r="V13" s="135" t="s">
        <v>150</v>
      </c>
      <c r="W13" s="135" t="s">
        <v>150</v>
      </c>
      <c r="X13" s="135">
        <v>1</v>
      </c>
      <c r="Y13" s="138"/>
      <c r="Z13" s="138"/>
    </row>
    <row r="14" spans="2:26" ht="51.75" customHeight="1">
      <c r="B14" s="135">
        <v>6</v>
      </c>
      <c r="C14" s="134" t="s">
        <v>275</v>
      </c>
      <c r="D14" s="138"/>
      <c r="E14" s="135" t="s">
        <v>45</v>
      </c>
      <c r="F14" s="135" t="s">
        <v>2</v>
      </c>
      <c r="G14" s="169" t="s">
        <v>127</v>
      </c>
      <c r="H14" s="138"/>
      <c r="I14" s="138"/>
      <c r="J14" s="154">
        <v>500000</v>
      </c>
      <c r="K14" s="138"/>
      <c r="L14" s="138"/>
      <c r="M14" s="138"/>
      <c r="N14" s="138"/>
      <c r="O14" s="135" t="s">
        <v>150</v>
      </c>
      <c r="P14" s="135" t="s">
        <v>150</v>
      </c>
      <c r="Q14" s="135" t="s">
        <v>150</v>
      </c>
      <c r="R14" s="135" t="s">
        <v>150</v>
      </c>
      <c r="S14" s="135" t="s">
        <v>150</v>
      </c>
      <c r="T14" s="135" t="s">
        <v>150</v>
      </c>
      <c r="U14" s="135">
        <v>1</v>
      </c>
      <c r="V14" s="135" t="s">
        <v>150</v>
      </c>
      <c r="W14" s="135" t="s">
        <v>150</v>
      </c>
      <c r="X14" s="135" t="s">
        <v>150</v>
      </c>
      <c r="Y14" s="138"/>
      <c r="Z14" s="138"/>
    </row>
    <row r="15" spans="2:26" ht="62.25" customHeight="1">
      <c r="B15" s="135">
        <v>7</v>
      </c>
      <c r="C15" s="134" t="s">
        <v>276</v>
      </c>
      <c r="D15" s="138"/>
      <c r="E15" s="135" t="s">
        <v>45</v>
      </c>
      <c r="F15" s="135" t="s">
        <v>2</v>
      </c>
      <c r="G15" s="169" t="s">
        <v>127</v>
      </c>
      <c r="H15" s="138"/>
      <c r="I15" s="138"/>
      <c r="J15" s="154">
        <v>500000</v>
      </c>
      <c r="K15" s="138"/>
      <c r="L15" s="138"/>
      <c r="M15" s="138"/>
      <c r="N15" s="138"/>
      <c r="O15" s="135" t="s">
        <v>150</v>
      </c>
      <c r="P15" s="135" t="s">
        <v>150</v>
      </c>
      <c r="Q15" s="135" t="s">
        <v>150</v>
      </c>
      <c r="R15" s="135" t="s">
        <v>150</v>
      </c>
      <c r="S15" s="135" t="s">
        <v>150</v>
      </c>
      <c r="T15" s="135" t="s">
        <v>150</v>
      </c>
      <c r="U15" s="135" t="s">
        <v>150</v>
      </c>
      <c r="V15" s="135" t="s">
        <v>150</v>
      </c>
      <c r="W15" s="135" t="s">
        <v>150</v>
      </c>
      <c r="X15" s="135">
        <v>1</v>
      </c>
      <c r="Y15" s="138"/>
      <c r="Z15" s="138"/>
    </row>
    <row r="16" spans="2:26" ht="62.25" customHeight="1">
      <c r="B16" s="135">
        <v>8</v>
      </c>
      <c r="C16" s="134" t="s">
        <v>277</v>
      </c>
      <c r="D16" s="138"/>
      <c r="E16" s="135" t="s">
        <v>45</v>
      </c>
      <c r="F16" s="135" t="s">
        <v>2</v>
      </c>
      <c r="G16" s="169" t="s">
        <v>127</v>
      </c>
      <c r="H16" s="138"/>
      <c r="I16" s="138"/>
      <c r="J16" s="154">
        <v>500000</v>
      </c>
      <c r="K16" s="138"/>
      <c r="L16" s="138"/>
      <c r="M16" s="138"/>
      <c r="N16" s="138"/>
      <c r="O16" s="135" t="s">
        <v>150</v>
      </c>
      <c r="P16" s="135" t="s">
        <v>150</v>
      </c>
      <c r="Q16" s="135" t="s">
        <v>150</v>
      </c>
      <c r="R16" s="135" t="s">
        <v>150</v>
      </c>
      <c r="S16" s="135" t="s">
        <v>150</v>
      </c>
      <c r="T16" s="135" t="s">
        <v>150</v>
      </c>
      <c r="U16" s="135" t="s">
        <v>150</v>
      </c>
      <c r="V16" s="135" t="s">
        <v>150</v>
      </c>
      <c r="W16" s="135" t="s">
        <v>150</v>
      </c>
      <c r="X16" s="135">
        <v>1</v>
      </c>
      <c r="Y16" s="138"/>
      <c r="Z16" s="138"/>
    </row>
    <row r="17" spans="2:26" ht="51.75" customHeight="1">
      <c r="B17" s="135">
        <v>9</v>
      </c>
      <c r="C17" s="134" t="s">
        <v>278</v>
      </c>
      <c r="D17" s="138"/>
      <c r="E17" s="135" t="s">
        <v>45</v>
      </c>
      <c r="F17" s="135" t="s">
        <v>2</v>
      </c>
      <c r="G17" s="169" t="s">
        <v>127</v>
      </c>
      <c r="H17" s="138"/>
      <c r="I17" s="138"/>
      <c r="J17" s="154">
        <v>500000</v>
      </c>
      <c r="K17" s="138"/>
      <c r="L17" s="138"/>
      <c r="M17" s="138"/>
      <c r="N17" s="138"/>
      <c r="O17" s="135" t="s">
        <v>150</v>
      </c>
      <c r="P17" s="135" t="s">
        <v>150</v>
      </c>
      <c r="Q17" s="135" t="s">
        <v>150</v>
      </c>
      <c r="R17" s="135" t="s">
        <v>150</v>
      </c>
      <c r="S17" s="135" t="s">
        <v>150</v>
      </c>
      <c r="T17" s="135" t="s">
        <v>150</v>
      </c>
      <c r="U17" s="135" t="s">
        <v>150</v>
      </c>
      <c r="V17" s="135" t="s">
        <v>150</v>
      </c>
      <c r="W17" s="135" t="s">
        <v>150</v>
      </c>
      <c r="X17" s="135">
        <v>1</v>
      </c>
      <c r="Y17" s="138"/>
      <c r="Z17" s="138"/>
    </row>
    <row r="18" spans="2:26" ht="51.75" customHeight="1">
      <c r="B18" s="135">
        <v>10</v>
      </c>
      <c r="C18" s="134" t="s">
        <v>279</v>
      </c>
      <c r="D18" s="138"/>
      <c r="E18" s="135" t="s">
        <v>45</v>
      </c>
      <c r="F18" s="135" t="s">
        <v>2</v>
      </c>
      <c r="G18" s="169" t="s">
        <v>127</v>
      </c>
      <c r="H18" s="138"/>
      <c r="I18" s="138"/>
      <c r="J18" s="154">
        <v>500000</v>
      </c>
      <c r="K18" s="138"/>
      <c r="L18" s="138"/>
      <c r="M18" s="138"/>
      <c r="N18" s="138"/>
      <c r="O18" s="135" t="s">
        <v>150</v>
      </c>
      <c r="P18" s="135" t="s">
        <v>150</v>
      </c>
      <c r="Q18" s="135" t="s">
        <v>150</v>
      </c>
      <c r="R18" s="135" t="s">
        <v>150</v>
      </c>
      <c r="S18" s="135" t="s">
        <v>150</v>
      </c>
      <c r="T18" s="135" t="s">
        <v>150</v>
      </c>
      <c r="U18" s="135" t="s">
        <v>150</v>
      </c>
      <c r="V18" s="135" t="s">
        <v>150</v>
      </c>
      <c r="W18" s="135" t="s">
        <v>150</v>
      </c>
      <c r="X18" s="135">
        <v>1</v>
      </c>
      <c r="Y18" s="138"/>
      <c r="Z18" s="138"/>
    </row>
    <row r="19" spans="2:26" ht="51.75" customHeight="1">
      <c r="B19" s="135">
        <v>11</v>
      </c>
      <c r="C19" s="134" t="s">
        <v>280</v>
      </c>
      <c r="D19" s="138"/>
      <c r="E19" s="135" t="s">
        <v>45</v>
      </c>
      <c r="F19" s="135" t="s">
        <v>2</v>
      </c>
      <c r="G19" s="169" t="s">
        <v>127</v>
      </c>
      <c r="H19" s="138"/>
      <c r="I19" s="138"/>
      <c r="J19" s="154">
        <v>500000</v>
      </c>
      <c r="K19" s="138"/>
      <c r="L19" s="138"/>
      <c r="M19" s="138"/>
      <c r="N19" s="138"/>
      <c r="O19" s="135" t="s">
        <v>150</v>
      </c>
      <c r="P19" s="135" t="s">
        <v>150</v>
      </c>
      <c r="Q19" s="135" t="s">
        <v>150</v>
      </c>
      <c r="R19" s="135" t="s">
        <v>150</v>
      </c>
      <c r="S19" s="135" t="s">
        <v>150</v>
      </c>
      <c r="T19" s="135" t="s">
        <v>150</v>
      </c>
      <c r="U19" s="135" t="s">
        <v>150</v>
      </c>
      <c r="V19" s="135" t="s">
        <v>150</v>
      </c>
      <c r="W19" s="135" t="s">
        <v>150</v>
      </c>
      <c r="X19" s="135">
        <v>1</v>
      </c>
      <c r="Y19" s="138"/>
      <c r="Z19" s="138"/>
    </row>
    <row r="20" spans="2:26" ht="51.75" customHeight="1">
      <c r="B20" s="135">
        <v>12</v>
      </c>
      <c r="C20" s="134" t="s">
        <v>281</v>
      </c>
      <c r="D20" s="138"/>
      <c r="E20" s="135" t="s">
        <v>45</v>
      </c>
      <c r="F20" s="135" t="s">
        <v>2</v>
      </c>
      <c r="G20" s="169" t="s">
        <v>127</v>
      </c>
      <c r="H20" s="138"/>
      <c r="I20" s="138"/>
      <c r="J20" s="154">
        <v>500000</v>
      </c>
      <c r="K20" s="138"/>
      <c r="L20" s="138"/>
      <c r="M20" s="138"/>
      <c r="N20" s="138"/>
      <c r="O20" s="135" t="s">
        <v>150</v>
      </c>
      <c r="P20" s="135" t="s">
        <v>150</v>
      </c>
      <c r="Q20" s="135" t="s">
        <v>150</v>
      </c>
      <c r="R20" s="135" t="s">
        <v>150</v>
      </c>
      <c r="S20" s="135">
        <v>1</v>
      </c>
      <c r="T20" s="135" t="s">
        <v>150</v>
      </c>
      <c r="U20" s="135" t="s">
        <v>150</v>
      </c>
      <c r="V20" s="135" t="s">
        <v>150</v>
      </c>
      <c r="W20" s="135" t="s">
        <v>150</v>
      </c>
      <c r="X20" s="135" t="s">
        <v>150</v>
      </c>
      <c r="Y20" s="138"/>
      <c r="Z20" s="138"/>
    </row>
    <row r="21" spans="2:26" ht="51.75" customHeight="1">
      <c r="B21" s="135">
        <v>13</v>
      </c>
      <c r="C21" s="134" t="s">
        <v>282</v>
      </c>
      <c r="D21" s="138"/>
      <c r="E21" s="135" t="s">
        <v>45</v>
      </c>
      <c r="F21" s="135" t="s">
        <v>2</v>
      </c>
      <c r="G21" s="169" t="s">
        <v>127</v>
      </c>
      <c r="H21" s="138"/>
      <c r="I21" s="138"/>
      <c r="J21" s="154">
        <v>500000</v>
      </c>
      <c r="K21" s="138"/>
      <c r="L21" s="138"/>
      <c r="M21" s="138"/>
      <c r="N21" s="138"/>
      <c r="O21" s="135" t="s">
        <v>150</v>
      </c>
      <c r="P21" s="135" t="s">
        <v>150</v>
      </c>
      <c r="Q21" s="135" t="s">
        <v>150</v>
      </c>
      <c r="R21" s="135" t="s">
        <v>150</v>
      </c>
      <c r="S21" s="135" t="s">
        <v>150</v>
      </c>
      <c r="T21" s="135" t="s">
        <v>150</v>
      </c>
      <c r="U21" s="135">
        <v>1</v>
      </c>
      <c r="V21" s="135" t="s">
        <v>150</v>
      </c>
      <c r="W21" s="135" t="s">
        <v>150</v>
      </c>
      <c r="X21" s="135" t="s">
        <v>150</v>
      </c>
      <c r="Y21" s="138"/>
      <c r="Z21" s="138"/>
    </row>
    <row r="22" spans="2:26" ht="51.75" customHeight="1">
      <c r="B22" s="135">
        <v>14</v>
      </c>
      <c r="C22" s="134" t="s">
        <v>283</v>
      </c>
      <c r="D22" s="138"/>
      <c r="E22" s="135" t="s">
        <v>45</v>
      </c>
      <c r="F22" s="135" t="s">
        <v>2</v>
      </c>
      <c r="G22" s="169" t="s">
        <v>127</v>
      </c>
      <c r="H22" s="138"/>
      <c r="I22" s="138"/>
      <c r="J22" s="154">
        <v>500000</v>
      </c>
      <c r="K22" s="138"/>
      <c r="L22" s="138"/>
      <c r="M22" s="138"/>
      <c r="N22" s="138"/>
      <c r="O22" s="135" t="s">
        <v>150</v>
      </c>
      <c r="P22" s="135" t="s">
        <v>150</v>
      </c>
      <c r="Q22" s="135" t="s">
        <v>150</v>
      </c>
      <c r="R22" s="135" t="s">
        <v>150</v>
      </c>
      <c r="S22" s="135">
        <v>1</v>
      </c>
      <c r="T22" s="135" t="s">
        <v>150</v>
      </c>
      <c r="U22" s="135" t="s">
        <v>150</v>
      </c>
      <c r="V22" s="135" t="s">
        <v>150</v>
      </c>
      <c r="W22" s="135" t="s">
        <v>150</v>
      </c>
      <c r="X22" s="135" t="s">
        <v>150</v>
      </c>
      <c r="Y22" s="138"/>
      <c r="Z22" s="138"/>
    </row>
    <row r="23" spans="2:26" ht="51.75" customHeight="1">
      <c r="B23" s="135">
        <v>15</v>
      </c>
      <c r="C23" s="134" t="s">
        <v>284</v>
      </c>
      <c r="D23" s="138"/>
      <c r="E23" s="135" t="s">
        <v>45</v>
      </c>
      <c r="F23" s="135" t="s">
        <v>2</v>
      </c>
      <c r="G23" s="169" t="s">
        <v>127</v>
      </c>
      <c r="H23" s="138"/>
      <c r="I23" s="138"/>
      <c r="J23" s="154">
        <v>500000</v>
      </c>
      <c r="K23" s="138"/>
      <c r="L23" s="138"/>
      <c r="M23" s="138"/>
      <c r="N23" s="138"/>
      <c r="O23" s="135" t="s">
        <v>150</v>
      </c>
      <c r="P23" s="135" t="s">
        <v>150</v>
      </c>
      <c r="Q23" s="135" t="s">
        <v>150</v>
      </c>
      <c r="R23" s="135" t="s">
        <v>150</v>
      </c>
      <c r="S23" s="135" t="s">
        <v>150</v>
      </c>
      <c r="T23" s="135" t="s">
        <v>150</v>
      </c>
      <c r="U23" s="135" t="s">
        <v>150</v>
      </c>
      <c r="V23" s="135" t="s">
        <v>150</v>
      </c>
      <c r="W23" s="135" t="s">
        <v>150</v>
      </c>
      <c r="X23" s="135">
        <v>1</v>
      </c>
      <c r="Y23" s="138"/>
      <c r="Z23" s="138"/>
    </row>
    <row r="24" spans="2:26" ht="51.75" customHeight="1">
      <c r="B24" s="135">
        <v>16</v>
      </c>
      <c r="C24" s="134" t="s">
        <v>285</v>
      </c>
      <c r="D24" s="138"/>
      <c r="E24" s="135" t="s">
        <v>45</v>
      </c>
      <c r="F24" s="135" t="s">
        <v>2</v>
      </c>
      <c r="G24" s="169" t="s">
        <v>127</v>
      </c>
      <c r="H24" s="138"/>
      <c r="I24" s="138"/>
      <c r="J24" s="154">
        <v>500000</v>
      </c>
      <c r="K24" s="138"/>
      <c r="L24" s="138"/>
      <c r="M24" s="138"/>
      <c r="N24" s="138"/>
      <c r="O24" s="135" t="s">
        <v>150</v>
      </c>
      <c r="P24" s="135" t="s">
        <v>150</v>
      </c>
      <c r="Q24" s="135" t="s">
        <v>150</v>
      </c>
      <c r="R24" s="135" t="s">
        <v>150</v>
      </c>
      <c r="S24" s="135" t="s">
        <v>150</v>
      </c>
      <c r="T24" s="135" t="s">
        <v>150</v>
      </c>
      <c r="U24" s="135">
        <v>1</v>
      </c>
      <c r="V24" s="135" t="s">
        <v>150</v>
      </c>
      <c r="W24" s="135" t="s">
        <v>150</v>
      </c>
      <c r="X24" s="135" t="s">
        <v>150</v>
      </c>
      <c r="Y24" s="138"/>
      <c r="Z24" s="138"/>
    </row>
    <row r="25" spans="2:26" ht="51.75" customHeight="1">
      <c r="B25" s="135">
        <v>17</v>
      </c>
      <c r="C25" s="134" t="s">
        <v>286</v>
      </c>
      <c r="D25" s="138"/>
      <c r="E25" s="135" t="s">
        <v>45</v>
      </c>
      <c r="F25" s="135" t="s">
        <v>2</v>
      </c>
      <c r="G25" s="169" t="s">
        <v>127</v>
      </c>
      <c r="H25" s="138"/>
      <c r="I25" s="138"/>
      <c r="J25" s="154">
        <v>500000</v>
      </c>
      <c r="K25" s="138"/>
      <c r="L25" s="138"/>
      <c r="M25" s="138"/>
      <c r="N25" s="138"/>
      <c r="O25" s="135" t="s">
        <v>150</v>
      </c>
      <c r="P25" s="135" t="s">
        <v>150</v>
      </c>
      <c r="Q25" s="135" t="s">
        <v>150</v>
      </c>
      <c r="R25" s="135" t="s">
        <v>150</v>
      </c>
      <c r="S25" s="135">
        <v>1</v>
      </c>
      <c r="T25" s="135" t="s">
        <v>150</v>
      </c>
      <c r="U25" s="135" t="s">
        <v>150</v>
      </c>
      <c r="V25" s="135" t="s">
        <v>150</v>
      </c>
      <c r="W25" s="135" t="s">
        <v>150</v>
      </c>
      <c r="X25" s="135" t="s">
        <v>150</v>
      </c>
      <c r="Y25" s="138"/>
      <c r="Z25" s="138"/>
    </row>
    <row r="26" spans="2:26" ht="51.75" customHeight="1">
      <c r="B26" s="135">
        <v>18</v>
      </c>
      <c r="C26" s="134" t="s">
        <v>287</v>
      </c>
      <c r="D26" s="138"/>
      <c r="E26" s="135" t="s">
        <v>45</v>
      </c>
      <c r="F26" s="135" t="s">
        <v>2</v>
      </c>
      <c r="G26" s="169" t="s">
        <v>127</v>
      </c>
      <c r="H26" s="138"/>
      <c r="I26" s="138"/>
      <c r="J26" s="154">
        <v>500000</v>
      </c>
      <c r="K26" s="138"/>
      <c r="L26" s="138"/>
      <c r="M26" s="138"/>
      <c r="N26" s="138"/>
      <c r="O26" s="135" t="s">
        <v>150</v>
      </c>
      <c r="P26" s="135" t="s">
        <v>150</v>
      </c>
      <c r="Q26" s="135" t="s">
        <v>150</v>
      </c>
      <c r="R26" s="135" t="s">
        <v>150</v>
      </c>
      <c r="S26" s="135">
        <v>1</v>
      </c>
      <c r="T26" s="135" t="s">
        <v>150</v>
      </c>
      <c r="U26" s="135" t="s">
        <v>150</v>
      </c>
      <c r="V26" s="135" t="s">
        <v>150</v>
      </c>
      <c r="W26" s="135" t="s">
        <v>150</v>
      </c>
      <c r="X26" s="135" t="s">
        <v>150</v>
      </c>
      <c r="Y26" s="138"/>
      <c r="Z26" s="138"/>
    </row>
    <row r="27" spans="2:26" ht="51.75" customHeight="1">
      <c r="B27" s="135">
        <v>19</v>
      </c>
      <c r="C27" s="134" t="s">
        <v>288</v>
      </c>
      <c r="D27" s="138"/>
      <c r="E27" s="135" t="s">
        <v>45</v>
      </c>
      <c r="F27" s="135" t="s">
        <v>2</v>
      </c>
      <c r="G27" s="169" t="s">
        <v>127</v>
      </c>
      <c r="H27" s="138"/>
      <c r="I27" s="138"/>
      <c r="J27" s="154">
        <v>500000</v>
      </c>
      <c r="K27" s="138"/>
      <c r="L27" s="138"/>
      <c r="M27" s="138"/>
      <c r="N27" s="138"/>
      <c r="O27" s="135" t="s">
        <v>150</v>
      </c>
      <c r="P27" s="135" t="s">
        <v>150</v>
      </c>
      <c r="Q27" s="135" t="s">
        <v>150</v>
      </c>
      <c r="R27" s="135" t="s">
        <v>150</v>
      </c>
      <c r="S27" s="135" t="s">
        <v>150</v>
      </c>
      <c r="T27" s="135" t="s">
        <v>150</v>
      </c>
      <c r="U27" s="135" t="s">
        <v>150</v>
      </c>
      <c r="V27" s="135" t="s">
        <v>150</v>
      </c>
      <c r="W27" s="135" t="s">
        <v>150</v>
      </c>
      <c r="X27" s="135">
        <v>1</v>
      </c>
      <c r="Y27" s="138"/>
      <c r="Z27" s="138"/>
    </row>
    <row r="28" spans="2:26" ht="51.75" customHeight="1">
      <c r="B28" s="135">
        <v>20</v>
      </c>
      <c r="C28" s="134" t="s">
        <v>289</v>
      </c>
      <c r="D28" s="138"/>
      <c r="E28" s="135" t="s">
        <v>45</v>
      </c>
      <c r="F28" s="135" t="s">
        <v>2</v>
      </c>
      <c r="G28" s="169" t="s">
        <v>127</v>
      </c>
      <c r="H28" s="138"/>
      <c r="I28" s="138"/>
      <c r="J28" s="154">
        <v>500000</v>
      </c>
      <c r="K28" s="138"/>
      <c r="L28" s="138"/>
      <c r="M28" s="138"/>
      <c r="N28" s="138"/>
      <c r="O28" s="135" t="s">
        <v>150</v>
      </c>
      <c r="P28" s="135" t="s">
        <v>150</v>
      </c>
      <c r="Q28" s="135" t="s">
        <v>150</v>
      </c>
      <c r="R28" s="135" t="s">
        <v>150</v>
      </c>
      <c r="S28" s="135" t="s">
        <v>150</v>
      </c>
      <c r="T28" s="135" t="s">
        <v>150</v>
      </c>
      <c r="U28" s="135" t="s">
        <v>150</v>
      </c>
      <c r="V28" s="135" t="s">
        <v>150</v>
      </c>
      <c r="W28" s="135" t="s">
        <v>150</v>
      </c>
      <c r="X28" s="135">
        <v>1</v>
      </c>
      <c r="Y28" s="138"/>
      <c r="Z28" s="138"/>
    </row>
    <row r="29" spans="2:26" ht="51.75" customHeight="1">
      <c r="B29" s="135">
        <v>21</v>
      </c>
      <c r="C29" s="134" t="s">
        <v>290</v>
      </c>
      <c r="D29" s="138"/>
      <c r="E29" s="135" t="s">
        <v>45</v>
      </c>
      <c r="F29" s="135" t="s">
        <v>2</v>
      </c>
      <c r="G29" s="169" t="s">
        <v>127</v>
      </c>
      <c r="H29" s="138"/>
      <c r="I29" s="138"/>
      <c r="J29" s="154">
        <v>500000</v>
      </c>
      <c r="K29" s="138"/>
      <c r="L29" s="138"/>
      <c r="M29" s="138"/>
      <c r="N29" s="138"/>
      <c r="O29" s="135" t="s">
        <v>150</v>
      </c>
      <c r="P29" s="135" t="s">
        <v>150</v>
      </c>
      <c r="Q29" s="135" t="s">
        <v>150</v>
      </c>
      <c r="R29" s="135" t="s">
        <v>150</v>
      </c>
      <c r="S29" s="135">
        <v>1</v>
      </c>
      <c r="T29" s="135" t="s">
        <v>150</v>
      </c>
      <c r="U29" s="135" t="s">
        <v>150</v>
      </c>
      <c r="V29" s="135" t="s">
        <v>150</v>
      </c>
      <c r="W29" s="135" t="s">
        <v>150</v>
      </c>
      <c r="X29" s="135" t="s">
        <v>150</v>
      </c>
      <c r="Y29" s="138"/>
      <c r="Z29" s="138"/>
    </row>
    <row r="30" spans="2:26" ht="51.75" customHeight="1">
      <c r="B30" s="135">
        <v>22</v>
      </c>
      <c r="C30" s="237" t="s">
        <v>575</v>
      </c>
      <c r="D30" s="138"/>
      <c r="E30" s="135" t="s">
        <v>45</v>
      </c>
      <c r="F30" s="135" t="s">
        <v>2</v>
      </c>
      <c r="G30" s="169" t="s">
        <v>127</v>
      </c>
      <c r="H30" s="138"/>
      <c r="I30" s="138"/>
      <c r="J30" s="239">
        <v>500000</v>
      </c>
      <c r="K30" s="138"/>
      <c r="L30" s="138"/>
      <c r="M30" s="138"/>
      <c r="N30" s="138"/>
      <c r="O30" s="135" t="s">
        <v>150</v>
      </c>
      <c r="P30" s="135">
        <v>1</v>
      </c>
      <c r="Q30" s="135" t="s">
        <v>150</v>
      </c>
      <c r="R30" s="135" t="s">
        <v>150</v>
      </c>
      <c r="S30" s="135" t="s">
        <v>150</v>
      </c>
      <c r="T30" s="135" t="s">
        <v>150</v>
      </c>
      <c r="U30" s="135" t="s">
        <v>150</v>
      </c>
      <c r="V30" s="135" t="s">
        <v>150</v>
      </c>
      <c r="W30" s="135" t="s">
        <v>150</v>
      </c>
      <c r="X30" s="135" t="s">
        <v>150</v>
      </c>
      <c r="Y30" s="138"/>
      <c r="Z30" s="138"/>
    </row>
    <row r="31" spans="2:26" ht="51.75" customHeight="1">
      <c r="B31" s="135">
        <v>23</v>
      </c>
      <c r="C31" s="237" t="s">
        <v>576</v>
      </c>
      <c r="D31" s="138"/>
      <c r="E31" s="135" t="s">
        <v>45</v>
      </c>
      <c r="F31" s="135" t="s">
        <v>2</v>
      </c>
      <c r="G31" s="169" t="s">
        <v>127</v>
      </c>
      <c r="H31" s="138"/>
      <c r="I31" s="138"/>
      <c r="J31" s="239">
        <v>500000</v>
      </c>
      <c r="K31" s="138"/>
      <c r="L31" s="138"/>
      <c r="M31" s="138"/>
      <c r="N31" s="138"/>
      <c r="O31" s="135" t="s">
        <v>150</v>
      </c>
      <c r="P31" s="135">
        <v>1</v>
      </c>
      <c r="Q31" s="135" t="s">
        <v>150</v>
      </c>
      <c r="R31" s="135" t="s">
        <v>150</v>
      </c>
      <c r="S31" s="135" t="s">
        <v>150</v>
      </c>
      <c r="T31" s="135" t="s">
        <v>150</v>
      </c>
      <c r="U31" s="135" t="s">
        <v>150</v>
      </c>
      <c r="V31" s="135" t="s">
        <v>150</v>
      </c>
      <c r="W31" s="135" t="s">
        <v>150</v>
      </c>
      <c r="X31" s="135" t="s">
        <v>150</v>
      </c>
      <c r="Y31" s="138"/>
      <c r="Z31" s="138"/>
    </row>
    <row r="32" spans="2:26" ht="51.75" customHeight="1">
      <c r="B32" s="135">
        <v>24</v>
      </c>
      <c r="C32" s="237" t="s">
        <v>577</v>
      </c>
      <c r="D32" s="138"/>
      <c r="E32" s="135" t="s">
        <v>45</v>
      </c>
      <c r="F32" s="135" t="s">
        <v>2</v>
      </c>
      <c r="G32" s="169" t="s">
        <v>127</v>
      </c>
      <c r="H32" s="138"/>
      <c r="I32" s="138"/>
      <c r="J32" s="239">
        <v>500000</v>
      </c>
      <c r="K32" s="138"/>
      <c r="L32" s="138"/>
      <c r="M32" s="138"/>
      <c r="N32" s="138"/>
      <c r="O32" s="135" t="s">
        <v>150</v>
      </c>
      <c r="P32" s="135" t="s">
        <v>150</v>
      </c>
      <c r="Q32" s="135" t="s">
        <v>150</v>
      </c>
      <c r="R32" s="135" t="s">
        <v>150</v>
      </c>
      <c r="S32" s="135" t="s">
        <v>150</v>
      </c>
      <c r="T32" s="135" t="s">
        <v>150</v>
      </c>
      <c r="U32" s="135" t="s">
        <v>150</v>
      </c>
      <c r="V32" s="135" t="s">
        <v>150</v>
      </c>
      <c r="W32" s="135" t="s">
        <v>150</v>
      </c>
      <c r="X32" s="135">
        <v>1</v>
      </c>
      <c r="Y32" s="138"/>
      <c r="Z32" s="138"/>
    </row>
    <row r="33" spans="2:26" ht="51.75" customHeight="1">
      <c r="B33" s="135">
        <v>25</v>
      </c>
      <c r="C33" s="237" t="s">
        <v>578</v>
      </c>
      <c r="D33" s="138"/>
      <c r="E33" s="135" t="s">
        <v>45</v>
      </c>
      <c r="F33" s="135" t="s">
        <v>2</v>
      </c>
      <c r="G33" s="169" t="s">
        <v>127</v>
      </c>
      <c r="H33" s="138"/>
      <c r="I33" s="138"/>
      <c r="J33" s="239">
        <v>500000</v>
      </c>
      <c r="K33" s="138"/>
      <c r="L33" s="138"/>
      <c r="M33" s="138"/>
      <c r="N33" s="138"/>
      <c r="O33" s="135" t="s">
        <v>150</v>
      </c>
      <c r="P33" s="135">
        <v>1</v>
      </c>
      <c r="Q33" s="135" t="s">
        <v>150</v>
      </c>
      <c r="R33" s="135" t="s">
        <v>150</v>
      </c>
      <c r="S33" s="135" t="s">
        <v>150</v>
      </c>
      <c r="T33" s="135" t="s">
        <v>150</v>
      </c>
      <c r="U33" s="135" t="s">
        <v>150</v>
      </c>
      <c r="V33" s="135" t="s">
        <v>150</v>
      </c>
      <c r="W33" s="135" t="s">
        <v>150</v>
      </c>
      <c r="X33" s="135" t="s">
        <v>150</v>
      </c>
      <c r="Y33" s="138"/>
      <c r="Z33" s="138"/>
    </row>
    <row r="34" spans="2:26" ht="51.75" customHeight="1">
      <c r="B34" s="135">
        <v>26</v>
      </c>
      <c r="C34" s="237" t="s">
        <v>579</v>
      </c>
      <c r="D34" s="138"/>
      <c r="E34" s="135" t="s">
        <v>45</v>
      </c>
      <c r="F34" s="135" t="s">
        <v>2</v>
      </c>
      <c r="G34" s="169" t="s">
        <v>127</v>
      </c>
      <c r="H34" s="138"/>
      <c r="I34" s="138"/>
      <c r="J34" s="239">
        <v>500000</v>
      </c>
      <c r="K34" s="138"/>
      <c r="L34" s="138"/>
      <c r="M34" s="138"/>
      <c r="N34" s="138"/>
      <c r="O34" s="135" t="s">
        <v>150</v>
      </c>
      <c r="P34" s="135">
        <v>1</v>
      </c>
      <c r="Q34" s="135" t="s">
        <v>150</v>
      </c>
      <c r="R34" s="135" t="s">
        <v>150</v>
      </c>
      <c r="S34" s="135" t="s">
        <v>150</v>
      </c>
      <c r="T34" s="135" t="s">
        <v>150</v>
      </c>
      <c r="U34" s="135" t="s">
        <v>150</v>
      </c>
      <c r="V34" s="135" t="s">
        <v>150</v>
      </c>
      <c r="W34" s="135" t="s">
        <v>150</v>
      </c>
      <c r="X34" s="135" t="s">
        <v>150</v>
      </c>
      <c r="Y34" s="138"/>
      <c r="Z34" s="138"/>
    </row>
    <row r="35" spans="2:26" ht="51.75" customHeight="1">
      <c r="B35" s="135">
        <v>27</v>
      </c>
      <c r="C35" s="237" t="s">
        <v>580</v>
      </c>
      <c r="D35" s="138"/>
      <c r="E35" s="135" t="s">
        <v>45</v>
      </c>
      <c r="F35" s="135" t="s">
        <v>2</v>
      </c>
      <c r="G35" s="169" t="s">
        <v>127</v>
      </c>
      <c r="H35" s="138"/>
      <c r="I35" s="138"/>
      <c r="J35" s="239">
        <v>500000</v>
      </c>
      <c r="K35" s="138"/>
      <c r="L35" s="138"/>
      <c r="M35" s="138"/>
      <c r="N35" s="138"/>
      <c r="O35" s="135" t="s">
        <v>150</v>
      </c>
      <c r="P35" s="135" t="s">
        <v>150</v>
      </c>
      <c r="Q35" s="135" t="s">
        <v>150</v>
      </c>
      <c r="R35" s="135" t="s">
        <v>150</v>
      </c>
      <c r="S35" s="135" t="s">
        <v>150</v>
      </c>
      <c r="T35" s="135" t="s">
        <v>150</v>
      </c>
      <c r="U35" s="135" t="s">
        <v>150</v>
      </c>
      <c r="V35" s="135" t="s">
        <v>150</v>
      </c>
      <c r="W35" s="135" t="s">
        <v>150</v>
      </c>
      <c r="X35" s="135">
        <v>1</v>
      </c>
      <c r="Y35" s="138"/>
      <c r="Z35" s="138"/>
    </row>
    <row r="36" spans="2:26" ht="51.75" customHeight="1">
      <c r="B36" s="135">
        <v>28</v>
      </c>
      <c r="C36" s="237" t="s">
        <v>581</v>
      </c>
      <c r="D36" s="138"/>
      <c r="E36" s="135" t="s">
        <v>45</v>
      </c>
      <c r="F36" s="135" t="s">
        <v>2</v>
      </c>
      <c r="G36" s="169" t="s">
        <v>127</v>
      </c>
      <c r="H36" s="138"/>
      <c r="I36" s="138"/>
      <c r="J36" s="239">
        <v>500000</v>
      </c>
      <c r="K36" s="138"/>
      <c r="L36" s="138"/>
      <c r="M36" s="138"/>
      <c r="N36" s="138"/>
      <c r="O36" s="135" t="s">
        <v>150</v>
      </c>
      <c r="P36" s="135">
        <v>1</v>
      </c>
      <c r="Q36" s="135" t="s">
        <v>150</v>
      </c>
      <c r="R36" s="135" t="s">
        <v>150</v>
      </c>
      <c r="S36" s="135" t="s">
        <v>150</v>
      </c>
      <c r="T36" s="135" t="s">
        <v>150</v>
      </c>
      <c r="U36" s="135" t="s">
        <v>150</v>
      </c>
      <c r="V36" s="135" t="s">
        <v>150</v>
      </c>
      <c r="W36" s="135" t="s">
        <v>150</v>
      </c>
      <c r="X36" s="135" t="s">
        <v>150</v>
      </c>
      <c r="Y36" s="138"/>
      <c r="Z36" s="138"/>
    </row>
    <row r="37" spans="2:26" ht="51.75" customHeight="1">
      <c r="B37" s="135">
        <v>29</v>
      </c>
      <c r="C37" s="237" t="s">
        <v>582</v>
      </c>
      <c r="D37" s="138"/>
      <c r="E37" s="135" t="s">
        <v>45</v>
      </c>
      <c r="F37" s="135" t="s">
        <v>2</v>
      </c>
      <c r="G37" s="169" t="s">
        <v>127</v>
      </c>
      <c r="H37" s="138"/>
      <c r="I37" s="138"/>
      <c r="J37" s="239">
        <v>500000</v>
      </c>
      <c r="K37" s="138"/>
      <c r="L37" s="138"/>
      <c r="M37" s="138"/>
      <c r="N37" s="138"/>
      <c r="O37" s="135" t="s">
        <v>150</v>
      </c>
      <c r="P37" s="135" t="s">
        <v>150</v>
      </c>
      <c r="Q37" s="135" t="s">
        <v>150</v>
      </c>
      <c r="R37" s="135" t="s">
        <v>150</v>
      </c>
      <c r="S37" s="135" t="s">
        <v>150</v>
      </c>
      <c r="T37" s="135" t="s">
        <v>150</v>
      </c>
      <c r="U37" s="135" t="s">
        <v>150</v>
      </c>
      <c r="V37" s="135" t="s">
        <v>150</v>
      </c>
      <c r="W37" s="135" t="s">
        <v>150</v>
      </c>
      <c r="X37" s="135">
        <v>1</v>
      </c>
      <c r="Y37" s="138"/>
      <c r="Z37" s="138"/>
    </row>
    <row r="38" spans="2:26" ht="51.75" customHeight="1">
      <c r="B38" s="135">
        <v>30</v>
      </c>
      <c r="C38" s="237" t="s">
        <v>583</v>
      </c>
      <c r="D38" s="138"/>
      <c r="E38" s="135" t="s">
        <v>45</v>
      </c>
      <c r="F38" s="135" t="s">
        <v>2</v>
      </c>
      <c r="G38" s="169" t="s">
        <v>127</v>
      </c>
      <c r="H38" s="138"/>
      <c r="I38" s="138"/>
      <c r="J38" s="239">
        <v>500000</v>
      </c>
      <c r="K38" s="138"/>
      <c r="L38" s="138"/>
      <c r="M38" s="138"/>
      <c r="N38" s="138"/>
      <c r="O38" s="135" t="s">
        <v>150</v>
      </c>
      <c r="P38" s="135">
        <v>1</v>
      </c>
      <c r="Q38" s="135" t="s">
        <v>150</v>
      </c>
      <c r="R38" s="135" t="s">
        <v>150</v>
      </c>
      <c r="S38" s="135" t="s">
        <v>150</v>
      </c>
      <c r="T38" s="135" t="s">
        <v>150</v>
      </c>
      <c r="U38" s="135" t="s">
        <v>150</v>
      </c>
      <c r="V38" s="135" t="s">
        <v>150</v>
      </c>
      <c r="W38" s="135" t="s">
        <v>150</v>
      </c>
      <c r="X38" s="135" t="s">
        <v>150</v>
      </c>
      <c r="Y38" s="138"/>
      <c r="Z38" s="138"/>
    </row>
    <row r="39" spans="2:26" ht="51.75" customHeight="1">
      <c r="B39" s="135">
        <v>31</v>
      </c>
      <c r="C39" s="237" t="s">
        <v>584</v>
      </c>
      <c r="D39" s="138"/>
      <c r="E39" s="135" t="s">
        <v>45</v>
      </c>
      <c r="F39" s="135" t="s">
        <v>2</v>
      </c>
      <c r="G39" s="169" t="s">
        <v>127</v>
      </c>
      <c r="H39" s="138"/>
      <c r="I39" s="138"/>
      <c r="J39" s="239">
        <v>500000</v>
      </c>
      <c r="K39" s="138"/>
      <c r="L39" s="138"/>
      <c r="M39" s="138"/>
      <c r="N39" s="138"/>
      <c r="O39" s="135" t="s">
        <v>150</v>
      </c>
      <c r="P39" s="135">
        <v>1</v>
      </c>
      <c r="Q39" s="135" t="s">
        <v>150</v>
      </c>
      <c r="R39" s="135" t="s">
        <v>150</v>
      </c>
      <c r="S39" s="135" t="s">
        <v>150</v>
      </c>
      <c r="T39" s="135" t="s">
        <v>150</v>
      </c>
      <c r="U39" s="135" t="s">
        <v>150</v>
      </c>
      <c r="V39" s="135" t="s">
        <v>150</v>
      </c>
      <c r="W39" s="135" t="s">
        <v>150</v>
      </c>
      <c r="X39" s="135" t="s">
        <v>150</v>
      </c>
      <c r="Y39" s="138"/>
      <c r="Z39" s="138"/>
    </row>
    <row r="40" spans="2:26" ht="51.75" customHeight="1">
      <c r="B40" s="135">
        <v>32</v>
      </c>
      <c r="C40" s="237" t="s">
        <v>585</v>
      </c>
      <c r="D40" s="138"/>
      <c r="E40" s="135" t="s">
        <v>45</v>
      </c>
      <c r="F40" s="135" t="s">
        <v>2</v>
      </c>
      <c r="G40" s="169" t="s">
        <v>127</v>
      </c>
      <c r="H40" s="138"/>
      <c r="I40" s="138"/>
      <c r="J40" s="239">
        <v>500000</v>
      </c>
      <c r="K40" s="138"/>
      <c r="L40" s="138"/>
      <c r="M40" s="138"/>
      <c r="N40" s="138"/>
      <c r="O40" s="135" t="s">
        <v>150</v>
      </c>
      <c r="P40" s="135">
        <v>1</v>
      </c>
      <c r="Q40" s="135" t="s">
        <v>150</v>
      </c>
      <c r="R40" s="135" t="s">
        <v>150</v>
      </c>
      <c r="S40" s="135" t="s">
        <v>150</v>
      </c>
      <c r="T40" s="135" t="s">
        <v>150</v>
      </c>
      <c r="U40" s="135" t="s">
        <v>150</v>
      </c>
      <c r="V40" s="135" t="s">
        <v>150</v>
      </c>
      <c r="W40" s="135" t="s">
        <v>150</v>
      </c>
      <c r="X40" s="135" t="s">
        <v>150</v>
      </c>
      <c r="Y40" s="138"/>
      <c r="Z40" s="138"/>
    </row>
    <row r="41" spans="2:26" ht="51.75" customHeight="1">
      <c r="B41" s="135">
        <v>33</v>
      </c>
      <c r="C41" s="237" t="s">
        <v>586</v>
      </c>
      <c r="D41" s="138"/>
      <c r="E41" s="135" t="s">
        <v>45</v>
      </c>
      <c r="F41" s="135" t="s">
        <v>2</v>
      </c>
      <c r="G41" s="169" t="s">
        <v>127</v>
      </c>
      <c r="H41" s="138"/>
      <c r="I41" s="138"/>
      <c r="J41" s="239">
        <v>500000</v>
      </c>
      <c r="K41" s="138"/>
      <c r="L41" s="138"/>
      <c r="M41" s="138"/>
      <c r="N41" s="138"/>
      <c r="O41" s="135" t="s">
        <v>150</v>
      </c>
      <c r="P41" s="135">
        <v>1</v>
      </c>
      <c r="Q41" s="135" t="s">
        <v>150</v>
      </c>
      <c r="R41" s="135" t="s">
        <v>150</v>
      </c>
      <c r="S41" s="135" t="s">
        <v>150</v>
      </c>
      <c r="T41" s="135" t="s">
        <v>150</v>
      </c>
      <c r="U41" s="135" t="s">
        <v>150</v>
      </c>
      <c r="V41" s="135" t="s">
        <v>150</v>
      </c>
      <c r="W41" s="135" t="s">
        <v>150</v>
      </c>
      <c r="X41" s="135" t="s">
        <v>150</v>
      </c>
      <c r="Y41" s="138"/>
      <c r="Z41" s="138"/>
    </row>
    <row r="42" spans="2:26" ht="51.75" customHeight="1">
      <c r="B42" s="135">
        <v>34</v>
      </c>
      <c r="C42" s="237" t="s">
        <v>587</v>
      </c>
      <c r="D42" s="138"/>
      <c r="E42" s="135" t="s">
        <v>45</v>
      </c>
      <c r="F42" s="135" t="s">
        <v>2</v>
      </c>
      <c r="G42" s="169" t="s">
        <v>127</v>
      </c>
      <c r="H42" s="138"/>
      <c r="I42" s="138"/>
      <c r="J42" s="239">
        <v>500000</v>
      </c>
      <c r="K42" s="138"/>
      <c r="L42" s="138"/>
      <c r="M42" s="138"/>
      <c r="N42" s="138"/>
      <c r="O42" s="135" t="s">
        <v>150</v>
      </c>
      <c r="P42" s="135" t="s">
        <v>150</v>
      </c>
      <c r="Q42" s="135" t="s">
        <v>150</v>
      </c>
      <c r="R42" s="135" t="s">
        <v>150</v>
      </c>
      <c r="S42" s="135" t="s">
        <v>150</v>
      </c>
      <c r="T42" s="135" t="s">
        <v>150</v>
      </c>
      <c r="U42" s="135" t="s">
        <v>150</v>
      </c>
      <c r="V42" s="135" t="s">
        <v>150</v>
      </c>
      <c r="W42" s="135" t="s">
        <v>150</v>
      </c>
      <c r="X42" s="135">
        <v>1</v>
      </c>
      <c r="Y42" s="138"/>
      <c r="Z42" s="138"/>
    </row>
    <row r="43" spans="2:26" ht="51.75" customHeight="1">
      <c r="B43" s="135">
        <v>35</v>
      </c>
      <c r="C43" s="237" t="s">
        <v>588</v>
      </c>
      <c r="D43" s="138"/>
      <c r="E43" s="135" t="s">
        <v>45</v>
      </c>
      <c r="F43" s="135" t="s">
        <v>2</v>
      </c>
      <c r="G43" s="169" t="s">
        <v>127</v>
      </c>
      <c r="H43" s="138"/>
      <c r="I43" s="138"/>
      <c r="J43" s="239">
        <v>500000</v>
      </c>
      <c r="K43" s="138"/>
      <c r="L43" s="138"/>
      <c r="M43" s="138"/>
      <c r="N43" s="138"/>
      <c r="O43" s="135" t="s">
        <v>150</v>
      </c>
      <c r="P43" s="135">
        <v>1</v>
      </c>
      <c r="Q43" s="135" t="s">
        <v>150</v>
      </c>
      <c r="R43" s="135" t="s">
        <v>150</v>
      </c>
      <c r="S43" s="135" t="s">
        <v>150</v>
      </c>
      <c r="T43" s="135" t="s">
        <v>150</v>
      </c>
      <c r="U43" s="135" t="s">
        <v>150</v>
      </c>
      <c r="V43" s="135" t="s">
        <v>150</v>
      </c>
      <c r="W43" s="135" t="s">
        <v>150</v>
      </c>
      <c r="X43" s="135" t="s">
        <v>150</v>
      </c>
      <c r="Y43" s="138"/>
      <c r="Z43" s="138"/>
    </row>
    <row r="44" spans="2:26" ht="51.75" customHeight="1">
      <c r="B44" s="135">
        <v>36</v>
      </c>
      <c r="C44" s="237" t="s">
        <v>589</v>
      </c>
      <c r="D44" s="138"/>
      <c r="E44" s="135" t="s">
        <v>45</v>
      </c>
      <c r="F44" s="135" t="s">
        <v>2</v>
      </c>
      <c r="G44" s="169" t="s">
        <v>127</v>
      </c>
      <c r="H44" s="138"/>
      <c r="I44" s="138"/>
      <c r="J44" s="239">
        <v>500000</v>
      </c>
      <c r="K44" s="138"/>
      <c r="L44" s="138"/>
      <c r="M44" s="138"/>
      <c r="N44" s="138"/>
      <c r="O44" s="135" t="s">
        <v>150</v>
      </c>
      <c r="P44" s="135">
        <v>1</v>
      </c>
      <c r="Q44" s="135" t="s">
        <v>150</v>
      </c>
      <c r="R44" s="135" t="s">
        <v>150</v>
      </c>
      <c r="S44" s="135" t="s">
        <v>150</v>
      </c>
      <c r="T44" s="135" t="s">
        <v>150</v>
      </c>
      <c r="U44" s="135" t="s">
        <v>150</v>
      </c>
      <c r="V44" s="135" t="s">
        <v>150</v>
      </c>
      <c r="W44" s="135" t="s">
        <v>150</v>
      </c>
      <c r="X44" s="135" t="s">
        <v>150</v>
      </c>
      <c r="Y44" s="138"/>
      <c r="Z44" s="138"/>
    </row>
    <row r="45" spans="2:26" ht="51.75" customHeight="1">
      <c r="B45" s="135">
        <v>37</v>
      </c>
      <c r="C45" s="237" t="s">
        <v>590</v>
      </c>
      <c r="D45" s="138"/>
      <c r="E45" s="135" t="s">
        <v>45</v>
      </c>
      <c r="F45" s="135" t="s">
        <v>2</v>
      </c>
      <c r="G45" s="169" t="s">
        <v>127</v>
      </c>
      <c r="H45" s="138"/>
      <c r="I45" s="138"/>
      <c r="J45" s="239">
        <v>500000</v>
      </c>
      <c r="K45" s="138"/>
      <c r="L45" s="138"/>
      <c r="M45" s="138"/>
      <c r="N45" s="138"/>
      <c r="O45" s="135" t="s">
        <v>150</v>
      </c>
      <c r="P45" s="135" t="s">
        <v>150</v>
      </c>
      <c r="Q45" s="135" t="s">
        <v>150</v>
      </c>
      <c r="R45" s="135" t="s">
        <v>150</v>
      </c>
      <c r="S45" s="135" t="s">
        <v>150</v>
      </c>
      <c r="T45" s="135" t="s">
        <v>150</v>
      </c>
      <c r="U45" s="135" t="s">
        <v>150</v>
      </c>
      <c r="V45" s="135" t="s">
        <v>150</v>
      </c>
      <c r="W45" s="135" t="s">
        <v>150</v>
      </c>
      <c r="X45" s="135">
        <v>1</v>
      </c>
      <c r="Y45" s="138"/>
      <c r="Z45" s="138"/>
    </row>
    <row r="46" spans="2:26" ht="51.75" customHeight="1">
      <c r="B46" s="135">
        <v>38</v>
      </c>
      <c r="C46" s="237" t="s">
        <v>591</v>
      </c>
      <c r="D46" s="138"/>
      <c r="E46" s="135" t="s">
        <v>45</v>
      </c>
      <c r="F46" s="135" t="s">
        <v>2</v>
      </c>
      <c r="G46" s="169" t="s">
        <v>127</v>
      </c>
      <c r="H46" s="138"/>
      <c r="I46" s="138"/>
      <c r="J46" s="239">
        <v>500000</v>
      </c>
      <c r="K46" s="138"/>
      <c r="L46" s="138"/>
      <c r="M46" s="138"/>
      <c r="N46" s="138"/>
      <c r="O46" s="135" t="s">
        <v>150</v>
      </c>
      <c r="P46" s="135" t="s">
        <v>150</v>
      </c>
      <c r="Q46" s="135" t="s">
        <v>150</v>
      </c>
      <c r="R46" s="135" t="s">
        <v>150</v>
      </c>
      <c r="S46" s="135" t="s">
        <v>150</v>
      </c>
      <c r="T46" s="135" t="s">
        <v>150</v>
      </c>
      <c r="U46" s="135" t="s">
        <v>150</v>
      </c>
      <c r="V46" s="135" t="s">
        <v>150</v>
      </c>
      <c r="W46" s="135" t="s">
        <v>150</v>
      </c>
      <c r="X46" s="135">
        <v>1</v>
      </c>
      <c r="Y46" s="138"/>
      <c r="Z46" s="138"/>
    </row>
    <row r="47" spans="2:26" ht="51.75" customHeight="1">
      <c r="B47" s="135">
        <v>39</v>
      </c>
      <c r="C47" s="237" t="s">
        <v>592</v>
      </c>
      <c r="D47" s="138"/>
      <c r="E47" s="135" t="s">
        <v>45</v>
      </c>
      <c r="F47" s="135" t="s">
        <v>2</v>
      </c>
      <c r="G47" s="169" t="s">
        <v>127</v>
      </c>
      <c r="H47" s="138"/>
      <c r="I47" s="138"/>
      <c r="J47" s="239">
        <v>500000</v>
      </c>
      <c r="K47" s="138"/>
      <c r="L47" s="138"/>
      <c r="M47" s="138"/>
      <c r="N47" s="138"/>
      <c r="O47" s="135" t="s">
        <v>150</v>
      </c>
      <c r="P47" s="135" t="s">
        <v>150</v>
      </c>
      <c r="Q47" s="135" t="s">
        <v>150</v>
      </c>
      <c r="R47" s="135" t="s">
        <v>150</v>
      </c>
      <c r="S47" s="135" t="s">
        <v>150</v>
      </c>
      <c r="T47" s="135" t="s">
        <v>150</v>
      </c>
      <c r="U47" s="135" t="s">
        <v>150</v>
      </c>
      <c r="V47" s="135" t="s">
        <v>150</v>
      </c>
      <c r="W47" s="135" t="s">
        <v>150</v>
      </c>
      <c r="X47" s="135">
        <v>1</v>
      </c>
      <c r="Y47" s="138"/>
      <c r="Z47" s="138"/>
    </row>
    <row r="48" spans="2:26" ht="51.75" customHeight="1">
      <c r="B48" s="135">
        <v>40</v>
      </c>
      <c r="C48" s="237" t="s">
        <v>593</v>
      </c>
      <c r="D48" s="138"/>
      <c r="E48" s="135" t="s">
        <v>47</v>
      </c>
      <c r="F48" s="135" t="s">
        <v>2</v>
      </c>
      <c r="G48" s="169" t="s">
        <v>127</v>
      </c>
      <c r="H48" s="138"/>
      <c r="I48" s="138"/>
      <c r="J48" s="239">
        <v>100000</v>
      </c>
      <c r="K48" s="138"/>
      <c r="L48" s="138"/>
      <c r="M48" s="138"/>
      <c r="N48" s="138"/>
      <c r="O48" s="135" t="s">
        <v>150</v>
      </c>
      <c r="P48" s="135" t="s">
        <v>150</v>
      </c>
      <c r="Q48" s="135" t="s">
        <v>150</v>
      </c>
      <c r="R48" s="135" t="s">
        <v>150</v>
      </c>
      <c r="S48" s="135" t="s">
        <v>150</v>
      </c>
      <c r="T48" s="135" t="s">
        <v>150</v>
      </c>
      <c r="U48" s="135" t="s">
        <v>150</v>
      </c>
      <c r="V48" s="135" t="s">
        <v>150</v>
      </c>
      <c r="W48" s="135" t="s">
        <v>150</v>
      </c>
      <c r="X48" s="135">
        <v>1</v>
      </c>
      <c r="Y48" s="138"/>
      <c r="Z48" s="138"/>
    </row>
    <row r="49" spans="2:26" ht="51.75" customHeight="1">
      <c r="B49" s="135">
        <v>41</v>
      </c>
      <c r="C49" s="253" t="s">
        <v>1374</v>
      </c>
      <c r="D49" s="138"/>
      <c r="E49" s="135" t="s">
        <v>45</v>
      </c>
      <c r="F49" s="135" t="s">
        <v>2</v>
      </c>
      <c r="G49" s="169" t="s">
        <v>127</v>
      </c>
      <c r="H49" s="138"/>
      <c r="I49" s="138"/>
      <c r="J49" s="257">
        <v>500000</v>
      </c>
      <c r="K49" s="138"/>
      <c r="L49" s="138"/>
      <c r="M49" s="138"/>
      <c r="N49" s="138"/>
      <c r="O49" s="135">
        <v>1</v>
      </c>
      <c r="P49" s="135" t="s">
        <v>150</v>
      </c>
      <c r="Q49" s="135" t="s">
        <v>150</v>
      </c>
      <c r="R49" s="135" t="s">
        <v>150</v>
      </c>
      <c r="S49" s="135" t="s">
        <v>150</v>
      </c>
      <c r="T49" s="135" t="s">
        <v>150</v>
      </c>
      <c r="U49" s="135" t="s">
        <v>150</v>
      </c>
      <c r="V49" s="135" t="s">
        <v>150</v>
      </c>
      <c r="W49" s="135" t="s">
        <v>150</v>
      </c>
      <c r="X49" s="135" t="s">
        <v>150</v>
      </c>
      <c r="Y49" s="138"/>
      <c r="Z49" s="138"/>
    </row>
    <row r="50" spans="2:26" ht="51.75" customHeight="1">
      <c r="B50" s="135">
        <v>42</v>
      </c>
      <c r="C50" s="253" t="s">
        <v>1375</v>
      </c>
      <c r="D50" s="138"/>
      <c r="E50" s="135" t="s">
        <v>45</v>
      </c>
      <c r="F50" s="135" t="s">
        <v>2</v>
      </c>
      <c r="G50" s="169" t="s">
        <v>127</v>
      </c>
      <c r="H50" s="138"/>
      <c r="I50" s="138"/>
      <c r="J50" s="257">
        <v>500000</v>
      </c>
      <c r="K50" s="138"/>
      <c r="L50" s="138"/>
      <c r="M50" s="138"/>
      <c r="N50" s="138"/>
      <c r="O50" s="135" t="s">
        <v>150</v>
      </c>
      <c r="P50" s="135">
        <v>1</v>
      </c>
      <c r="Q50" s="135" t="s">
        <v>150</v>
      </c>
      <c r="R50" s="135" t="s">
        <v>150</v>
      </c>
      <c r="S50" s="135" t="s">
        <v>150</v>
      </c>
      <c r="T50" s="135" t="s">
        <v>150</v>
      </c>
      <c r="U50" s="135" t="s">
        <v>150</v>
      </c>
      <c r="V50" s="135" t="s">
        <v>150</v>
      </c>
      <c r="W50" s="135" t="s">
        <v>150</v>
      </c>
      <c r="X50" s="135" t="s">
        <v>150</v>
      </c>
      <c r="Y50" s="138"/>
      <c r="Z50" s="138"/>
    </row>
    <row r="51" spans="2:26" ht="51.75" customHeight="1">
      <c r="B51" s="135">
        <v>43</v>
      </c>
      <c r="C51" s="253" t="s">
        <v>1376</v>
      </c>
      <c r="D51" s="138"/>
      <c r="E51" s="135" t="s">
        <v>45</v>
      </c>
      <c r="F51" s="135" t="s">
        <v>2</v>
      </c>
      <c r="G51" s="169" t="s">
        <v>127</v>
      </c>
      <c r="H51" s="138"/>
      <c r="I51" s="138"/>
      <c r="J51" s="257">
        <v>500000</v>
      </c>
      <c r="K51" s="138"/>
      <c r="L51" s="138"/>
      <c r="M51" s="138"/>
      <c r="N51" s="138"/>
      <c r="O51" s="135">
        <v>1</v>
      </c>
      <c r="P51" s="135" t="s">
        <v>150</v>
      </c>
      <c r="Q51" s="135" t="s">
        <v>150</v>
      </c>
      <c r="R51" s="135" t="s">
        <v>150</v>
      </c>
      <c r="S51" s="135" t="s">
        <v>150</v>
      </c>
      <c r="T51" s="135" t="s">
        <v>150</v>
      </c>
      <c r="U51" s="135" t="s">
        <v>150</v>
      </c>
      <c r="V51" s="135" t="s">
        <v>150</v>
      </c>
      <c r="W51" s="135" t="s">
        <v>150</v>
      </c>
      <c r="X51" s="135" t="s">
        <v>150</v>
      </c>
      <c r="Y51" s="138"/>
      <c r="Z51" s="138"/>
    </row>
    <row r="52" spans="2:26" ht="51.75" customHeight="1">
      <c r="B52" s="135">
        <v>44</v>
      </c>
      <c r="C52" s="253" t="s">
        <v>1377</v>
      </c>
      <c r="D52" s="138"/>
      <c r="E52" s="135" t="s">
        <v>45</v>
      </c>
      <c r="F52" s="135" t="s">
        <v>2</v>
      </c>
      <c r="G52" s="169" t="s">
        <v>127</v>
      </c>
      <c r="H52" s="138"/>
      <c r="I52" s="138"/>
      <c r="J52" s="257">
        <v>500000</v>
      </c>
      <c r="K52" s="138"/>
      <c r="L52" s="138"/>
      <c r="M52" s="138"/>
      <c r="N52" s="138"/>
      <c r="O52" s="135">
        <v>1</v>
      </c>
      <c r="P52" s="135" t="s">
        <v>150</v>
      </c>
      <c r="Q52" s="135" t="s">
        <v>150</v>
      </c>
      <c r="R52" s="135" t="s">
        <v>150</v>
      </c>
      <c r="S52" s="135" t="s">
        <v>150</v>
      </c>
      <c r="T52" s="135" t="s">
        <v>150</v>
      </c>
      <c r="U52" s="135" t="s">
        <v>150</v>
      </c>
      <c r="V52" s="135" t="s">
        <v>150</v>
      </c>
      <c r="W52" s="135" t="s">
        <v>150</v>
      </c>
      <c r="X52" s="135" t="s">
        <v>150</v>
      </c>
      <c r="Y52" s="138"/>
      <c r="Z52" s="138"/>
    </row>
    <row r="53" spans="2:26" ht="51.75" customHeight="1">
      <c r="B53" s="135">
        <v>45</v>
      </c>
      <c r="C53" s="253" t="s">
        <v>1378</v>
      </c>
      <c r="D53" s="138"/>
      <c r="E53" s="135" t="s">
        <v>45</v>
      </c>
      <c r="F53" s="135" t="s">
        <v>2</v>
      </c>
      <c r="G53" s="169" t="s">
        <v>127</v>
      </c>
      <c r="H53" s="138"/>
      <c r="I53" s="138"/>
      <c r="J53" s="257">
        <v>500000</v>
      </c>
      <c r="K53" s="138"/>
      <c r="L53" s="138"/>
      <c r="M53" s="138"/>
      <c r="N53" s="138"/>
      <c r="O53" s="135" t="s">
        <v>150</v>
      </c>
      <c r="P53" s="135">
        <v>1</v>
      </c>
      <c r="Q53" s="135" t="s">
        <v>150</v>
      </c>
      <c r="R53" s="135" t="s">
        <v>150</v>
      </c>
      <c r="S53" s="135" t="s">
        <v>150</v>
      </c>
      <c r="T53" s="135" t="s">
        <v>150</v>
      </c>
      <c r="U53" s="135" t="s">
        <v>150</v>
      </c>
      <c r="V53" s="135" t="s">
        <v>150</v>
      </c>
      <c r="W53" s="135" t="s">
        <v>150</v>
      </c>
      <c r="X53" s="135" t="s">
        <v>150</v>
      </c>
      <c r="Y53" s="138"/>
      <c r="Z53" s="138"/>
    </row>
    <row r="54" spans="2:26" ht="51.75" customHeight="1">
      <c r="B54" s="135">
        <v>46</v>
      </c>
      <c r="C54" s="253" t="s">
        <v>1379</v>
      </c>
      <c r="D54" s="138"/>
      <c r="E54" s="135" t="s">
        <v>45</v>
      </c>
      <c r="F54" s="135" t="s">
        <v>2</v>
      </c>
      <c r="G54" s="169" t="s">
        <v>127</v>
      </c>
      <c r="H54" s="138"/>
      <c r="I54" s="138"/>
      <c r="J54" s="257">
        <v>500000</v>
      </c>
      <c r="K54" s="138"/>
      <c r="L54" s="138"/>
      <c r="M54" s="138"/>
      <c r="N54" s="138"/>
      <c r="O54" s="135">
        <v>1</v>
      </c>
      <c r="P54" s="135" t="s">
        <v>150</v>
      </c>
      <c r="Q54" s="135" t="s">
        <v>150</v>
      </c>
      <c r="R54" s="135" t="s">
        <v>150</v>
      </c>
      <c r="S54" s="135" t="s">
        <v>150</v>
      </c>
      <c r="T54" s="135" t="s">
        <v>150</v>
      </c>
      <c r="U54" s="135" t="s">
        <v>150</v>
      </c>
      <c r="V54" s="135" t="s">
        <v>150</v>
      </c>
      <c r="W54" s="135" t="s">
        <v>150</v>
      </c>
      <c r="X54" s="135" t="s">
        <v>150</v>
      </c>
      <c r="Y54" s="138"/>
      <c r="Z54" s="138"/>
    </row>
    <row r="55" spans="2:26" ht="51.75" customHeight="1">
      <c r="B55" s="135">
        <v>47</v>
      </c>
      <c r="C55" s="253" t="s">
        <v>1380</v>
      </c>
      <c r="D55" s="138"/>
      <c r="E55" s="135" t="s">
        <v>45</v>
      </c>
      <c r="F55" s="135" t="s">
        <v>2</v>
      </c>
      <c r="G55" s="169" t="s">
        <v>127</v>
      </c>
      <c r="H55" s="138"/>
      <c r="I55" s="138"/>
      <c r="J55" s="257">
        <v>500000</v>
      </c>
      <c r="K55" s="138"/>
      <c r="L55" s="138"/>
      <c r="M55" s="138"/>
      <c r="N55" s="138"/>
      <c r="O55" s="135" t="s">
        <v>150</v>
      </c>
      <c r="P55" s="135">
        <v>1</v>
      </c>
      <c r="Q55" s="135" t="s">
        <v>150</v>
      </c>
      <c r="R55" s="135" t="s">
        <v>150</v>
      </c>
      <c r="S55" s="135" t="s">
        <v>150</v>
      </c>
      <c r="T55" s="135" t="s">
        <v>150</v>
      </c>
      <c r="U55" s="135" t="s">
        <v>150</v>
      </c>
      <c r="V55" s="135" t="s">
        <v>150</v>
      </c>
      <c r="W55" s="135" t="s">
        <v>150</v>
      </c>
      <c r="X55" s="135" t="s">
        <v>150</v>
      </c>
      <c r="Y55" s="138"/>
      <c r="Z55" s="138"/>
    </row>
    <row r="56" spans="2:26" ht="51.75" customHeight="1">
      <c r="B56" s="135">
        <v>48</v>
      </c>
      <c r="C56" s="253" t="s">
        <v>1381</v>
      </c>
      <c r="D56" s="138"/>
      <c r="E56" s="135" t="s">
        <v>45</v>
      </c>
      <c r="F56" s="135" t="s">
        <v>2</v>
      </c>
      <c r="G56" s="169" t="s">
        <v>127</v>
      </c>
      <c r="H56" s="138"/>
      <c r="I56" s="138"/>
      <c r="J56" s="257">
        <v>500000</v>
      </c>
      <c r="K56" s="138"/>
      <c r="L56" s="138"/>
      <c r="M56" s="138"/>
      <c r="N56" s="138"/>
      <c r="O56" s="135">
        <v>1</v>
      </c>
      <c r="P56" s="135" t="s">
        <v>150</v>
      </c>
      <c r="Q56" s="135" t="s">
        <v>150</v>
      </c>
      <c r="R56" s="135" t="s">
        <v>150</v>
      </c>
      <c r="S56" s="135" t="s">
        <v>150</v>
      </c>
      <c r="T56" s="135" t="s">
        <v>150</v>
      </c>
      <c r="U56" s="135" t="s">
        <v>150</v>
      </c>
      <c r="V56" s="135" t="s">
        <v>150</v>
      </c>
      <c r="W56" s="135" t="s">
        <v>150</v>
      </c>
      <c r="X56" s="135" t="s">
        <v>150</v>
      </c>
      <c r="Y56" s="138"/>
      <c r="Z56" s="138"/>
    </row>
    <row r="57" spans="2:26" ht="51.75" customHeight="1">
      <c r="B57" s="135">
        <v>49</v>
      </c>
      <c r="C57" s="253" t="s">
        <v>1382</v>
      </c>
      <c r="D57" s="138"/>
      <c r="E57" s="135" t="s">
        <v>45</v>
      </c>
      <c r="F57" s="135" t="s">
        <v>2</v>
      </c>
      <c r="G57" s="169" t="s">
        <v>127</v>
      </c>
      <c r="H57" s="138"/>
      <c r="I57" s="138"/>
      <c r="J57" s="257">
        <v>500000</v>
      </c>
      <c r="K57" s="138"/>
      <c r="L57" s="138"/>
      <c r="M57" s="138"/>
      <c r="N57" s="138"/>
      <c r="O57" s="135" t="s">
        <v>150</v>
      </c>
      <c r="P57" s="135">
        <v>1</v>
      </c>
      <c r="Q57" s="135" t="s">
        <v>150</v>
      </c>
      <c r="R57" s="135" t="s">
        <v>150</v>
      </c>
      <c r="S57" s="135" t="s">
        <v>150</v>
      </c>
      <c r="T57" s="135" t="s">
        <v>150</v>
      </c>
      <c r="U57" s="135" t="s">
        <v>150</v>
      </c>
      <c r="V57" s="135" t="s">
        <v>150</v>
      </c>
      <c r="W57" s="135" t="s">
        <v>150</v>
      </c>
      <c r="X57" s="135" t="s">
        <v>150</v>
      </c>
      <c r="Y57" s="138"/>
      <c r="Z57" s="138"/>
    </row>
    <row r="58" spans="2:26" ht="51.75" customHeight="1">
      <c r="B58" s="135">
        <v>50</v>
      </c>
      <c r="C58" s="253" t="s">
        <v>1383</v>
      </c>
      <c r="D58" s="138"/>
      <c r="E58" s="135" t="s">
        <v>45</v>
      </c>
      <c r="F58" s="135" t="s">
        <v>2</v>
      </c>
      <c r="G58" s="169" t="s">
        <v>127</v>
      </c>
      <c r="H58" s="138"/>
      <c r="I58" s="138"/>
      <c r="J58" s="257">
        <v>500000</v>
      </c>
      <c r="K58" s="138"/>
      <c r="L58" s="138"/>
      <c r="M58" s="138"/>
      <c r="N58" s="138"/>
      <c r="O58" s="135">
        <v>1</v>
      </c>
      <c r="P58" s="135" t="s">
        <v>150</v>
      </c>
      <c r="Q58" s="135" t="s">
        <v>150</v>
      </c>
      <c r="R58" s="135" t="s">
        <v>150</v>
      </c>
      <c r="S58" s="135" t="s">
        <v>150</v>
      </c>
      <c r="T58" s="135" t="s">
        <v>150</v>
      </c>
      <c r="U58" s="135" t="s">
        <v>150</v>
      </c>
      <c r="V58" s="135" t="s">
        <v>150</v>
      </c>
      <c r="W58" s="135" t="s">
        <v>150</v>
      </c>
      <c r="X58" s="135" t="s">
        <v>150</v>
      </c>
      <c r="Y58" s="138"/>
      <c r="Z58" s="138"/>
    </row>
    <row r="59" spans="2:26" ht="51.75" customHeight="1">
      <c r="B59" s="135">
        <v>51</v>
      </c>
      <c r="C59" s="253" t="s">
        <v>1384</v>
      </c>
      <c r="D59" s="138"/>
      <c r="E59" s="135" t="s">
        <v>45</v>
      </c>
      <c r="F59" s="135" t="s">
        <v>2</v>
      </c>
      <c r="G59" s="169" t="s">
        <v>127</v>
      </c>
      <c r="H59" s="138"/>
      <c r="I59" s="138"/>
      <c r="J59" s="257">
        <v>500000</v>
      </c>
      <c r="K59" s="138"/>
      <c r="L59" s="138"/>
      <c r="M59" s="138"/>
      <c r="N59" s="138"/>
      <c r="O59" s="135">
        <v>1</v>
      </c>
      <c r="P59" s="135" t="s">
        <v>150</v>
      </c>
      <c r="Q59" s="135" t="s">
        <v>150</v>
      </c>
      <c r="R59" s="135" t="s">
        <v>150</v>
      </c>
      <c r="S59" s="135" t="s">
        <v>150</v>
      </c>
      <c r="T59" s="135" t="s">
        <v>150</v>
      </c>
      <c r="U59" s="135" t="s">
        <v>150</v>
      </c>
      <c r="V59" s="135" t="s">
        <v>150</v>
      </c>
      <c r="W59" s="135" t="s">
        <v>150</v>
      </c>
      <c r="X59" s="135" t="s">
        <v>150</v>
      </c>
      <c r="Y59" s="138"/>
      <c r="Z59" s="138"/>
    </row>
    <row r="60" spans="2:26" ht="51.75" customHeight="1">
      <c r="B60" s="135">
        <v>52</v>
      </c>
      <c r="C60" s="253" t="s">
        <v>1385</v>
      </c>
      <c r="D60" s="138"/>
      <c r="E60" s="135" t="s">
        <v>45</v>
      </c>
      <c r="F60" s="135" t="s">
        <v>2</v>
      </c>
      <c r="G60" s="169" t="s">
        <v>127</v>
      </c>
      <c r="H60" s="138"/>
      <c r="I60" s="138"/>
      <c r="J60" s="257">
        <v>500000</v>
      </c>
      <c r="K60" s="138"/>
      <c r="L60" s="138"/>
      <c r="M60" s="138"/>
      <c r="N60" s="138"/>
      <c r="O60" s="135">
        <v>1</v>
      </c>
      <c r="P60" s="135" t="s">
        <v>150</v>
      </c>
      <c r="Q60" s="135" t="s">
        <v>150</v>
      </c>
      <c r="R60" s="135" t="s">
        <v>150</v>
      </c>
      <c r="S60" s="135" t="s">
        <v>150</v>
      </c>
      <c r="T60" s="135" t="s">
        <v>150</v>
      </c>
      <c r="U60" s="135" t="s">
        <v>150</v>
      </c>
      <c r="V60" s="135" t="s">
        <v>150</v>
      </c>
      <c r="W60" s="135" t="s">
        <v>150</v>
      </c>
      <c r="X60" s="135" t="s">
        <v>150</v>
      </c>
      <c r="Y60" s="138"/>
      <c r="Z60" s="138"/>
    </row>
    <row r="61" spans="2:26" ht="51.75" customHeight="1">
      <c r="B61" s="135">
        <v>53</v>
      </c>
      <c r="C61" s="253" t="s">
        <v>1386</v>
      </c>
      <c r="D61" s="138"/>
      <c r="E61" s="135" t="s">
        <v>45</v>
      </c>
      <c r="F61" s="135" t="s">
        <v>2</v>
      </c>
      <c r="G61" s="169" t="s">
        <v>127</v>
      </c>
      <c r="H61" s="138"/>
      <c r="I61" s="138"/>
      <c r="J61" s="257">
        <v>500000</v>
      </c>
      <c r="K61" s="138"/>
      <c r="L61" s="138"/>
      <c r="M61" s="138"/>
      <c r="N61" s="138"/>
      <c r="O61" s="135">
        <v>1</v>
      </c>
      <c r="P61" s="135" t="s">
        <v>150</v>
      </c>
      <c r="Q61" s="135" t="s">
        <v>150</v>
      </c>
      <c r="R61" s="135" t="s">
        <v>150</v>
      </c>
      <c r="S61" s="135" t="s">
        <v>150</v>
      </c>
      <c r="T61" s="135" t="s">
        <v>150</v>
      </c>
      <c r="U61" s="135" t="s">
        <v>150</v>
      </c>
      <c r="V61" s="135" t="s">
        <v>150</v>
      </c>
      <c r="W61" s="135" t="s">
        <v>150</v>
      </c>
      <c r="X61" s="135" t="s">
        <v>150</v>
      </c>
      <c r="Y61" s="138"/>
      <c r="Z61" s="138"/>
    </row>
    <row r="62" spans="2:26" ht="51.75" customHeight="1">
      <c r="B62" s="135">
        <v>54</v>
      </c>
      <c r="C62" s="253" t="s">
        <v>1387</v>
      </c>
      <c r="D62" s="138"/>
      <c r="E62" s="135" t="s">
        <v>45</v>
      </c>
      <c r="F62" s="135" t="s">
        <v>2</v>
      </c>
      <c r="G62" s="169" t="s">
        <v>127</v>
      </c>
      <c r="H62" s="138"/>
      <c r="I62" s="138"/>
      <c r="J62" s="257">
        <v>500000</v>
      </c>
      <c r="K62" s="138"/>
      <c r="L62" s="138"/>
      <c r="M62" s="138"/>
      <c r="N62" s="138"/>
      <c r="O62" s="135" t="s">
        <v>150</v>
      </c>
      <c r="P62" s="135">
        <v>1</v>
      </c>
      <c r="Q62" s="135" t="s">
        <v>150</v>
      </c>
      <c r="R62" s="135" t="s">
        <v>150</v>
      </c>
      <c r="S62" s="135" t="s">
        <v>150</v>
      </c>
      <c r="T62" s="135" t="s">
        <v>150</v>
      </c>
      <c r="U62" s="135" t="s">
        <v>150</v>
      </c>
      <c r="V62" s="135" t="s">
        <v>150</v>
      </c>
      <c r="W62" s="135" t="s">
        <v>150</v>
      </c>
      <c r="X62" s="135" t="s">
        <v>150</v>
      </c>
      <c r="Y62" s="138"/>
      <c r="Z62" s="138"/>
    </row>
    <row r="63" spans="2:26" ht="51.75" customHeight="1">
      <c r="B63" s="135">
        <v>55</v>
      </c>
      <c r="C63" s="253" t="s">
        <v>1388</v>
      </c>
      <c r="D63" s="138"/>
      <c r="E63" s="135" t="s">
        <v>45</v>
      </c>
      <c r="F63" s="135" t="s">
        <v>2</v>
      </c>
      <c r="G63" s="169" t="s">
        <v>127</v>
      </c>
      <c r="H63" s="138"/>
      <c r="I63" s="138"/>
      <c r="J63" s="257">
        <v>500000</v>
      </c>
      <c r="K63" s="138"/>
      <c r="L63" s="138"/>
      <c r="M63" s="138"/>
      <c r="N63" s="138"/>
      <c r="O63" s="135">
        <v>1</v>
      </c>
      <c r="P63" s="135" t="s">
        <v>150</v>
      </c>
      <c r="Q63" s="135" t="s">
        <v>150</v>
      </c>
      <c r="R63" s="135" t="s">
        <v>150</v>
      </c>
      <c r="S63" s="135" t="s">
        <v>150</v>
      </c>
      <c r="T63" s="135" t="s">
        <v>150</v>
      </c>
      <c r="U63" s="135" t="s">
        <v>150</v>
      </c>
      <c r="V63" s="135" t="s">
        <v>150</v>
      </c>
      <c r="W63" s="135" t="s">
        <v>150</v>
      </c>
      <c r="X63" s="135" t="s">
        <v>150</v>
      </c>
      <c r="Y63" s="138"/>
      <c r="Z63" s="138"/>
    </row>
    <row r="64" spans="2:26" ht="51.75" customHeight="1">
      <c r="B64" s="135">
        <v>56</v>
      </c>
      <c r="C64" s="253" t="s">
        <v>1389</v>
      </c>
      <c r="D64" s="138"/>
      <c r="E64" s="135" t="s">
        <v>45</v>
      </c>
      <c r="F64" s="135" t="s">
        <v>2</v>
      </c>
      <c r="G64" s="169" t="s">
        <v>127</v>
      </c>
      <c r="H64" s="138"/>
      <c r="I64" s="138"/>
      <c r="J64" s="257">
        <v>500000</v>
      </c>
      <c r="K64" s="138"/>
      <c r="L64" s="138"/>
      <c r="M64" s="138"/>
      <c r="N64" s="138"/>
      <c r="O64" s="135">
        <v>1</v>
      </c>
      <c r="P64" s="135" t="s">
        <v>150</v>
      </c>
      <c r="Q64" s="135" t="s">
        <v>150</v>
      </c>
      <c r="R64" s="135" t="s">
        <v>150</v>
      </c>
      <c r="S64" s="135" t="s">
        <v>150</v>
      </c>
      <c r="T64" s="135" t="s">
        <v>150</v>
      </c>
      <c r="U64" s="135" t="s">
        <v>150</v>
      </c>
      <c r="V64" s="135" t="s">
        <v>150</v>
      </c>
      <c r="W64" s="135" t="s">
        <v>150</v>
      </c>
      <c r="X64" s="135" t="s">
        <v>150</v>
      </c>
      <c r="Y64" s="138"/>
      <c r="Z64" s="138"/>
    </row>
    <row r="65" spans="2:26" ht="51.75" customHeight="1">
      <c r="B65" s="135">
        <v>57</v>
      </c>
      <c r="C65" s="253" t="s">
        <v>1390</v>
      </c>
      <c r="D65" s="138"/>
      <c r="E65" s="135" t="s">
        <v>45</v>
      </c>
      <c r="F65" s="135" t="s">
        <v>2</v>
      </c>
      <c r="G65" s="169" t="s">
        <v>127</v>
      </c>
      <c r="H65" s="138"/>
      <c r="I65" s="138"/>
      <c r="J65" s="257">
        <v>500000</v>
      </c>
      <c r="K65" s="138"/>
      <c r="L65" s="138"/>
      <c r="M65" s="138"/>
      <c r="N65" s="138"/>
      <c r="O65" s="135" t="s">
        <v>150</v>
      </c>
      <c r="P65" s="135">
        <v>1</v>
      </c>
      <c r="Q65" s="135" t="s">
        <v>150</v>
      </c>
      <c r="R65" s="135" t="s">
        <v>150</v>
      </c>
      <c r="S65" s="135" t="s">
        <v>150</v>
      </c>
      <c r="T65" s="135" t="s">
        <v>150</v>
      </c>
      <c r="U65" s="135" t="s">
        <v>150</v>
      </c>
      <c r="V65" s="135" t="s">
        <v>150</v>
      </c>
      <c r="W65" s="135" t="s">
        <v>150</v>
      </c>
      <c r="X65" s="135" t="s">
        <v>150</v>
      </c>
      <c r="Y65" s="138"/>
      <c r="Z65" s="138"/>
    </row>
    <row r="66" spans="2:26" ht="51.75" customHeight="1">
      <c r="B66" s="135">
        <v>58</v>
      </c>
      <c r="C66" s="253" t="s">
        <v>1391</v>
      </c>
      <c r="D66" s="138"/>
      <c r="E66" s="135" t="s">
        <v>45</v>
      </c>
      <c r="F66" s="135" t="s">
        <v>2</v>
      </c>
      <c r="G66" s="169" t="s">
        <v>127</v>
      </c>
      <c r="H66" s="138"/>
      <c r="I66" s="138"/>
      <c r="J66" s="257">
        <v>500000</v>
      </c>
      <c r="K66" s="138"/>
      <c r="L66" s="138"/>
      <c r="M66" s="138"/>
      <c r="N66" s="138"/>
      <c r="O66" s="135">
        <v>1</v>
      </c>
      <c r="P66" s="135" t="s">
        <v>150</v>
      </c>
      <c r="Q66" s="135" t="s">
        <v>150</v>
      </c>
      <c r="R66" s="135" t="s">
        <v>150</v>
      </c>
      <c r="S66" s="135" t="s">
        <v>150</v>
      </c>
      <c r="T66" s="135" t="s">
        <v>150</v>
      </c>
      <c r="U66" s="135" t="s">
        <v>150</v>
      </c>
      <c r="V66" s="135" t="s">
        <v>150</v>
      </c>
      <c r="W66" s="135" t="s">
        <v>150</v>
      </c>
      <c r="X66" s="135" t="s">
        <v>150</v>
      </c>
      <c r="Y66" s="138"/>
      <c r="Z66" s="138"/>
    </row>
    <row r="67" spans="2:26" ht="51.75" customHeight="1">
      <c r="B67" s="135">
        <v>59</v>
      </c>
      <c r="C67" s="253" t="s">
        <v>1392</v>
      </c>
      <c r="D67" s="138"/>
      <c r="E67" s="135" t="s">
        <v>45</v>
      </c>
      <c r="F67" s="135" t="s">
        <v>2</v>
      </c>
      <c r="G67" s="169" t="s">
        <v>127</v>
      </c>
      <c r="H67" s="138"/>
      <c r="I67" s="138"/>
      <c r="J67" s="257">
        <v>500000</v>
      </c>
      <c r="K67" s="138"/>
      <c r="L67" s="138"/>
      <c r="M67" s="138"/>
      <c r="N67" s="138"/>
      <c r="O67" s="135">
        <v>1</v>
      </c>
      <c r="P67" s="135" t="s">
        <v>150</v>
      </c>
      <c r="Q67" s="135" t="s">
        <v>150</v>
      </c>
      <c r="R67" s="135" t="s">
        <v>150</v>
      </c>
      <c r="S67" s="135" t="s">
        <v>150</v>
      </c>
      <c r="T67" s="135" t="s">
        <v>150</v>
      </c>
      <c r="U67" s="135" t="s">
        <v>150</v>
      </c>
      <c r="V67" s="135" t="s">
        <v>150</v>
      </c>
      <c r="W67" s="135" t="s">
        <v>150</v>
      </c>
      <c r="X67" s="135" t="s">
        <v>150</v>
      </c>
      <c r="Y67" s="138"/>
      <c r="Z67" s="138"/>
    </row>
    <row r="68" spans="2:26" ht="51.75" customHeight="1">
      <c r="B68" s="135">
        <v>60</v>
      </c>
      <c r="C68" s="253" t="s">
        <v>1393</v>
      </c>
      <c r="D68" s="138"/>
      <c r="E68" s="135" t="s">
        <v>45</v>
      </c>
      <c r="F68" s="135" t="s">
        <v>2</v>
      </c>
      <c r="G68" s="169" t="s">
        <v>127</v>
      </c>
      <c r="H68" s="138"/>
      <c r="I68" s="138"/>
      <c r="J68" s="257">
        <v>500000</v>
      </c>
      <c r="K68" s="138"/>
      <c r="L68" s="138"/>
      <c r="M68" s="138"/>
      <c r="N68" s="138"/>
      <c r="O68" s="135">
        <v>1</v>
      </c>
      <c r="P68" s="135" t="s">
        <v>150</v>
      </c>
      <c r="Q68" s="135" t="s">
        <v>150</v>
      </c>
      <c r="R68" s="135" t="s">
        <v>150</v>
      </c>
      <c r="S68" s="135" t="s">
        <v>150</v>
      </c>
      <c r="T68" s="135" t="s">
        <v>150</v>
      </c>
      <c r="U68" s="135" t="s">
        <v>150</v>
      </c>
      <c r="V68" s="135" t="s">
        <v>150</v>
      </c>
      <c r="W68" s="135" t="s">
        <v>150</v>
      </c>
      <c r="X68" s="135" t="s">
        <v>150</v>
      </c>
      <c r="Y68" s="138"/>
      <c r="Z68" s="138"/>
    </row>
    <row r="69" spans="2:26" ht="51.75" customHeight="1">
      <c r="B69" s="135">
        <v>61</v>
      </c>
      <c r="C69" s="253" t="s">
        <v>1394</v>
      </c>
      <c r="D69" s="138"/>
      <c r="E69" s="135" t="s">
        <v>45</v>
      </c>
      <c r="F69" s="135" t="s">
        <v>2</v>
      </c>
      <c r="G69" s="169" t="s">
        <v>127</v>
      </c>
      <c r="H69" s="138"/>
      <c r="I69" s="138"/>
      <c r="J69" s="257">
        <v>500000</v>
      </c>
      <c r="K69" s="138"/>
      <c r="L69" s="138"/>
      <c r="M69" s="138"/>
      <c r="N69" s="138"/>
      <c r="O69" s="135">
        <v>1</v>
      </c>
      <c r="P69" s="135" t="s">
        <v>150</v>
      </c>
      <c r="Q69" s="135" t="s">
        <v>150</v>
      </c>
      <c r="R69" s="135" t="s">
        <v>150</v>
      </c>
      <c r="S69" s="135" t="s">
        <v>150</v>
      </c>
      <c r="T69" s="135" t="s">
        <v>150</v>
      </c>
      <c r="U69" s="135" t="s">
        <v>150</v>
      </c>
      <c r="V69" s="135" t="s">
        <v>150</v>
      </c>
      <c r="W69" s="135" t="s">
        <v>150</v>
      </c>
      <c r="X69" s="135" t="s">
        <v>150</v>
      </c>
      <c r="Y69" s="138"/>
      <c r="Z69" s="138"/>
    </row>
    <row r="70" spans="2:26" ht="51.75" customHeight="1">
      <c r="B70" s="135">
        <v>62</v>
      </c>
      <c r="C70" s="253" t="s">
        <v>1395</v>
      </c>
      <c r="D70" s="138"/>
      <c r="E70" s="135" t="s">
        <v>45</v>
      </c>
      <c r="F70" s="135" t="s">
        <v>2</v>
      </c>
      <c r="G70" s="169" t="s">
        <v>127</v>
      </c>
      <c r="H70" s="138"/>
      <c r="I70" s="138"/>
      <c r="J70" s="257">
        <v>500000</v>
      </c>
      <c r="K70" s="138"/>
      <c r="L70" s="138"/>
      <c r="M70" s="138"/>
      <c r="N70" s="138"/>
      <c r="O70" s="135">
        <v>1</v>
      </c>
      <c r="P70" s="135" t="s">
        <v>150</v>
      </c>
      <c r="Q70" s="135" t="s">
        <v>150</v>
      </c>
      <c r="R70" s="135" t="s">
        <v>150</v>
      </c>
      <c r="S70" s="135" t="s">
        <v>150</v>
      </c>
      <c r="T70" s="135" t="s">
        <v>150</v>
      </c>
      <c r="U70" s="135" t="s">
        <v>150</v>
      </c>
      <c r="V70" s="135" t="s">
        <v>150</v>
      </c>
      <c r="W70" s="135" t="s">
        <v>150</v>
      </c>
      <c r="X70" s="135" t="s">
        <v>150</v>
      </c>
      <c r="Y70" s="138"/>
      <c r="Z70" s="138"/>
    </row>
    <row r="71" spans="2:26" ht="51.75" customHeight="1">
      <c r="B71" s="135">
        <v>63</v>
      </c>
      <c r="C71" s="253" t="s">
        <v>1396</v>
      </c>
      <c r="D71" s="138"/>
      <c r="E71" s="135" t="s">
        <v>45</v>
      </c>
      <c r="F71" s="135" t="s">
        <v>2</v>
      </c>
      <c r="G71" s="169" t="s">
        <v>127</v>
      </c>
      <c r="H71" s="138"/>
      <c r="I71" s="138"/>
      <c r="J71" s="257">
        <v>500000</v>
      </c>
      <c r="K71" s="138"/>
      <c r="L71" s="138"/>
      <c r="M71" s="138"/>
      <c r="N71" s="138"/>
      <c r="O71" s="135">
        <v>1</v>
      </c>
      <c r="P71" s="135" t="s">
        <v>150</v>
      </c>
      <c r="Q71" s="135" t="s">
        <v>150</v>
      </c>
      <c r="R71" s="135" t="s">
        <v>150</v>
      </c>
      <c r="S71" s="135" t="s">
        <v>150</v>
      </c>
      <c r="T71" s="135" t="s">
        <v>150</v>
      </c>
      <c r="U71" s="135" t="s">
        <v>150</v>
      </c>
      <c r="V71" s="135" t="s">
        <v>150</v>
      </c>
      <c r="W71" s="135" t="s">
        <v>150</v>
      </c>
      <c r="X71" s="135" t="s">
        <v>150</v>
      </c>
      <c r="Y71" s="138"/>
      <c r="Z71" s="138"/>
    </row>
    <row r="72" spans="2:26" ht="51.75" customHeight="1">
      <c r="B72" s="135">
        <v>64</v>
      </c>
      <c r="C72" s="253" t="s">
        <v>1397</v>
      </c>
      <c r="D72" s="138"/>
      <c r="E72" s="135" t="s">
        <v>45</v>
      </c>
      <c r="F72" s="135" t="s">
        <v>2</v>
      </c>
      <c r="G72" s="169" t="s">
        <v>127</v>
      </c>
      <c r="H72" s="138"/>
      <c r="I72" s="138"/>
      <c r="J72" s="257">
        <v>500000</v>
      </c>
      <c r="K72" s="138"/>
      <c r="L72" s="138"/>
      <c r="M72" s="138"/>
      <c r="N72" s="138"/>
      <c r="O72" s="135">
        <v>1</v>
      </c>
      <c r="P72" s="135" t="s">
        <v>150</v>
      </c>
      <c r="Q72" s="135" t="s">
        <v>150</v>
      </c>
      <c r="R72" s="135" t="s">
        <v>150</v>
      </c>
      <c r="S72" s="135" t="s">
        <v>150</v>
      </c>
      <c r="T72" s="135" t="s">
        <v>150</v>
      </c>
      <c r="U72" s="135" t="s">
        <v>150</v>
      </c>
      <c r="V72" s="135" t="s">
        <v>150</v>
      </c>
      <c r="W72" s="135" t="s">
        <v>150</v>
      </c>
      <c r="X72" s="135" t="s">
        <v>150</v>
      </c>
      <c r="Y72" s="138"/>
      <c r="Z72" s="138"/>
    </row>
    <row r="73" spans="2:26" ht="51.75" customHeight="1">
      <c r="B73" s="135">
        <v>65</v>
      </c>
      <c r="C73" s="253" t="s">
        <v>1398</v>
      </c>
      <c r="D73" s="138"/>
      <c r="E73" s="135" t="s">
        <v>45</v>
      </c>
      <c r="F73" s="135" t="s">
        <v>2</v>
      </c>
      <c r="G73" s="169" t="s">
        <v>127</v>
      </c>
      <c r="H73" s="138"/>
      <c r="I73" s="138"/>
      <c r="J73" s="257">
        <v>500000</v>
      </c>
      <c r="K73" s="138"/>
      <c r="L73" s="138"/>
      <c r="M73" s="138"/>
      <c r="N73" s="138"/>
      <c r="O73" s="135">
        <v>1</v>
      </c>
      <c r="P73" s="135" t="s">
        <v>150</v>
      </c>
      <c r="Q73" s="135" t="s">
        <v>150</v>
      </c>
      <c r="R73" s="135" t="s">
        <v>150</v>
      </c>
      <c r="S73" s="135" t="s">
        <v>150</v>
      </c>
      <c r="T73" s="135" t="s">
        <v>150</v>
      </c>
      <c r="U73" s="135" t="s">
        <v>150</v>
      </c>
      <c r="V73" s="135" t="s">
        <v>150</v>
      </c>
      <c r="W73" s="135" t="s">
        <v>150</v>
      </c>
      <c r="X73" s="135" t="s">
        <v>150</v>
      </c>
      <c r="Y73" s="138"/>
      <c r="Z73" s="138"/>
    </row>
    <row r="74" spans="2:26" ht="51.75" customHeight="1">
      <c r="B74" s="135">
        <v>66</v>
      </c>
      <c r="C74" s="253" t="s">
        <v>1399</v>
      </c>
      <c r="D74" s="138"/>
      <c r="E74" s="135" t="s">
        <v>45</v>
      </c>
      <c r="F74" s="135" t="s">
        <v>2</v>
      </c>
      <c r="G74" s="169" t="s">
        <v>127</v>
      </c>
      <c r="H74" s="138"/>
      <c r="I74" s="138"/>
      <c r="J74" s="257">
        <v>500000</v>
      </c>
      <c r="K74" s="138"/>
      <c r="L74" s="138"/>
      <c r="M74" s="138"/>
      <c r="N74" s="138"/>
      <c r="O74" s="135">
        <v>1</v>
      </c>
      <c r="P74" s="135" t="s">
        <v>150</v>
      </c>
      <c r="Q74" s="135" t="s">
        <v>150</v>
      </c>
      <c r="R74" s="135" t="s">
        <v>150</v>
      </c>
      <c r="S74" s="135" t="s">
        <v>150</v>
      </c>
      <c r="T74" s="135" t="s">
        <v>150</v>
      </c>
      <c r="U74" s="135" t="s">
        <v>150</v>
      </c>
      <c r="V74" s="135" t="s">
        <v>150</v>
      </c>
      <c r="W74" s="135" t="s">
        <v>150</v>
      </c>
      <c r="X74" s="135" t="s">
        <v>150</v>
      </c>
      <c r="Y74" s="138"/>
      <c r="Z74" s="138"/>
    </row>
    <row r="75" spans="2:26" ht="51.75" customHeight="1">
      <c r="B75" s="135">
        <v>67</v>
      </c>
      <c r="C75" s="253" t="s">
        <v>1400</v>
      </c>
      <c r="D75" s="138"/>
      <c r="E75" s="135" t="s">
        <v>45</v>
      </c>
      <c r="F75" s="135" t="s">
        <v>2</v>
      </c>
      <c r="G75" s="169" t="s">
        <v>127</v>
      </c>
      <c r="H75" s="138"/>
      <c r="I75" s="138"/>
      <c r="J75" s="257">
        <v>500000</v>
      </c>
      <c r="K75" s="138"/>
      <c r="L75" s="138"/>
      <c r="M75" s="138"/>
      <c r="N75" s="138"/>
      <c r="O75" s="135">
        <v>1</v>
      </c>
      <c r="P75" s="135" t="s">
        <v>150</v>
      </c>
      <c r="Q75" s="135" t="s">
        <v>150</v>
      </c>
      <c r="R75" s="135" t="s">
        <v>150</v>
      </c>
      <c r="S75" s="135" t="s">
        <v>150</v>
      </c>
      <c r="T75" s="135" t="s">
        <v>150</v>
      </c>
      <c r="U75" s="135" t="s">
        <v>150</v>
      </c>
      <c r="V75" s="135" t="s">
        <v>150</v>
      </c>
      <c r="W75" s="135" t="s">
        <v>150</v>
      </c>
      <c r="X75" s="135" t="s">
        <v>150</v>
      </c>
      <c r="Y75" s="138"/>
      <c r="Z75" s="138"/>
    </row>
    <row r="76" spans="2:26" ht="51.75" customHeight="1">
      <c r="B76" s="135">
        <v>68</v>
      </c>
      <c r="C76" s="253" t="s">
        <v>1401</v>
      </c>
      <c r="D76" s="138"/>
      <c r="E76" s="135" t="s">
        <v>45</v>
      </c>
      <c r="F76" s="135" t="s">
        <v>2</v>
      </c>
      <c r="G76" s="169" t="s">
        <v>127</v>
      </c>
      <c r="H76" s="138"/>
      <c r="I76" s="138"/>
      <c r="J76" s="257">
        <v>500000</v>
      </c>
      <c r="K76" s="138"/>
      <c r="L76" s="138"/>
      <c r="M76" s="138"/>
      <c r="N76" s="138"/>
      <c r="O76" s="135">
        <v>1</v>
      </c>
      <c r="P76" s="135" t="s">
        <v>150</v>
      </c>
      <c r="Q76" s="135" t="s">
        <v>150</v>
      </c>
      <c r="R76" s="135" t="s">
        <v>150</v>
      </c>
      <c r="S76" s="135" t="s">
        <v>150</v>
      </c>
      <c r="T76" s="135" t="s">
        <v>150</v>
      </c>
      <c r="U76" s="135" t="s">
        <v>150</v>
      </c>
      <c r="V76" s="135" t="s">
        <v>150</v>
      </c>
      <c r="W76" s="135" t="s">
        <v>150</v>
      </c>
      <c r="X76" s="135" t="s">
        <v>150</v>
      </c>
      <c r="Y76" s="138"/>
      <c r="Z76" s="138"/>
    </row>
    <row r="77" spans="2:26" ht="51.75" customHeight="1">
      <c r="B77" s="135">
        <v>69</v>
      </c>
      <c r="C77" s="253" t="s">
        <v>1402</v>
      </c>
      <c r="D77" s="138"/>
      <c r="E77" s="135" t="s">
        <v>45</v>
      </c>
      <c r="F77" s="135" t="s">
        <v>2</v>
      </c>
      <c r="G77" s="169" t="s">
        <v>127</v>
      </c>
      <c r="H77" s="138"/>
      <c r="I77" s="138"/>
      <c r="J77" s="257">
        <v>500000</v>
      </c>
      <c r="K77" s="138"/>
      <c r="L77" s="138"/>
      <c r="M77" s="138"/>
      <c r="N77" s="138"/>
      <c r="O77" s="135">
        <v>1</v>
      </c>
      <c r="P77" s="135" t="s">
        <v>150</v>
      </c>
      <c r="Q77" s="135" t="s">
        <v>150</v>
      </c>
      <c r="R77" s="135" t="s">
        <v>150</v>
      </c>
      <c r="S77" s="135" t="s">
        <v>150</v>
      </c>
      <c r="T77" s="135" t="s">
        <v>150</v>
      </c>
      <c r="U77" s="135" t="s">
        <v>150</v>
      </c>
      <c r="V77" s="135" t="s">
        <v>150</v>
      </c>
      <c r="W77" s="135" t="s">
        <v>150</v>
      </c>
      <c r="X77" s="135" t="s">
        <v>150</v>
      </c>
      <c r="Y77" s="138"/>
      <c r="Z77" s="138"/>
    </row>
    <row r="78" spans="2:26" ht="51.75" customHeight="1">
      <c r="B78" s="135">
        <v>70</v>
      </c>
      <c r="C78" s="253" t="s">
        <v>1403</v>
      </c>
      <c r="D78" s="138"/>
      <c r="E78" s="135" t="s">
        <v>45</v>
      </c>
      <c r="F78" s="135" t="s">
        <v>2</v>
      </c>
      <c r="G78" s="169" t="s">
        <v>127</v>
      </c>
      <c r="H78" s="138"/>
      <c r="I78" s="138"/>
      <c r="J78" s="257">
        <v>500000</v>
      </c>
      <c r="K78" s="138"/>
      <c r="L78" s="138"/>
      <c r="M78" s="138"/>
      <c r="N78" s="138"/>
      <c r="O78" s="135">
        <v>1</v>
      </c>
      <c r="P78" s="135" t="s">
        <v>150</v>
      </c>
      <c r="Q78" s="135" t="s">
        <v>150</v>
      </c>
      <c r="R78" s="135" t="s">
        <v>150</v>
      </c>
      <c r="S78" s="135" t="s">
        <v>150</v>
      </c>
      <c r="T78" s="135" t="s">
        <v>150</v>
      </c>
      <c r="U78" s="135" t="s">
        <v>150</v>
      </c>
      <c r="V78" s="135" t="s">
        <v>150</v>
      </c>
      <c r="W78" s="135" t="s">
        <v>150</v>
      </c>
      <c r="X78" s="135" t="s">
        <v>150</v>
      </c>
      <c r="Y78" s="138"/>
      <c r="Z78" s="138"/>
    </row>
    <row r="79" spans="2:26" ht="51.75" customHeight="1">
      <c r="B79" s="135">
        <v>71</v>
      </c>
      <c r="C79" s="253" t="s">
        <v>1404</v>
      </c>
      <c r="D79" s="138"/>
      <c r="E79" s="135" t="s">
        <v>45</v>
      </c>
      <c r="F79" s="135" t="s">
        <v>2</v>
      </c>
      <c r="G79" s="169" t="s">
        <v>127</v>
      </c>
      <c r="H79" s="138"/>
      <c r="I79" s="138"/>
      <c r="J79" s="257">
        <v>500000</v>
      </c>
      <c r="K79" s="138"/>
      <c r="L79" s="138"/>
      <c r="M79" s="138"/>
      <c r="N79" s="138"/>
      <c r="O79" s="135">
        <v>1</v>
      </c>
      <c r="P79" s="135" t="s">
        <v>150</v>
      </c>
      <c r="Q79" s="135" t="s">
        <v>150</v>
      </c>
      <c r="R79" s="135" t="s">
        <v>150</v>
      </c>
      <c r="S79" s="135" t="s">
        <v>150</v>
      </c>
      <c r="T79" s="135" t="s">
        <v>150</v>
      </c>
      <c r="U79" s="135" t="s">
        <v>150</v>
      </c>
      <c r="V79" s="135" t="s">
        <v>150</v>
      </c>
      <c r="W79" s="135" t="s">
        <v>150</v>
      </c>
      <c r="X79" s="135" t="s">
        <v>150</v>
      </c>
      <c r="Y79" s="138"/>
      <c r="Z79" s="138"/>
    </row>
    <row r="80" spans="2:26" ht="51.75" customHeight="1">
      <c r="B80" s="135">
        <v>72</v>
      </c>
      <c r="C80" s="253" t="s">
        <v>1405</v>
      </c>
      <c r="D80" s="138"/>
      <c r="E80" s="135" t="s">
        <v>45</v>
      </c>
      <c r="F80" s="135" t="s">
        <v>2</v>
      </c>
      <c r="G80" s="169" t="s">
        <v>127</v>
      </c>
      <c r="H80" s="138"/>
      <c r="I80" s="138"/>
      <c r="J80" s="257">
        <v>500000</v>
      </c>
      <c r="K80" s="138"/>
      <c r="L80" s="138"/>
      <c r="M80" s="138"/>
      <c r="N80" s="138"/>
      <c r="O80" s="135">
        <v>1</v>
      </c>
      <c r="P80" s="135" t="s">
        <v>150</v>
      </c>
      <c r="Q80" s="135" t="s">
        <v>150</v>
      </c>
      <c r="R80" s="135" t="s">
        <v>150</v>
      </c>
      <c r="S80" s="135" t="s">
        <v>150</v>
      </c>
      <c r="T80" s="135" t="s">
        <v>150</v>
      </c>
      <c r="U80" s="135" t="s">
        <v>150</v>
      </c>
      <c r="V80" s="135" t="s">
        <v>150</v>
      </c>
      <c r="W80" s="135" t="s">
        <v>150</v>
      </c>
      <c r="X80" s="135" t="s">
        <v>150</v>
      </c>
      <c r="Y80" s="138"/>
      <c r="Z80" s="138"/>
    </row>
    <row r="81" spans="2:26" ht="51.75" customHeight="1">
      <c r="B81" s="135">
        <v>73</v>
      </c>
      <c r="C81" s="253" t="s">
        <v>1406</v>
      </c>
      <c r="D81" s="138"/>
      <c r="E81" s="135" t="s">
        <v>45</v>
      </c>
      <c r="F81" s="135" t="s">
        <v>2</v>
      </c>
      <c r="G81" s="169" t="s">
        <v>127</v>
      </c>
      <c r="H81" s="138"/>
      <c r="I81" s="138"/>
      <c r="J81" s="257">
        <v>500000</v>
      </c>
      <c r="K81" s="138"/>
      <c r="L81" s="138"/>
      <c r="M81" s="138"/>
      <c r="N81" s="138"/>
      <c r="O81" s="135">
        <v>1</v>
      </c>
      <c r="P81" s="135" t="s">
        <v>150</v>
      </c>
      <c r="Q81" s="135" t="s">
        <v>150</v>
      </c>
      <c r="R81" s="135" t="s">
        <v>150</v>
      </c>
      <c r="S81" s="135" t="s">
        <v>150</v>
      </c>
      <c r="T81" s="135" t="s">
        <v>150</v>
      </c>
      <c r="U81" s="135" t="s">
        <v>150</v>
      </c>
      <c r="V81" s="135" t="s">
        <v>150</v>
      </c>
      <c r="W81" s="135" t="s">
        <v>150</v>
      </c>
      <c r="X81" s="135" t="s">
        <v>150</v>
      </c>
      <c r="Y81" s="138"/>
      <c r="Z81" s="138"/>
    </row>
    <row r="82" spans="2:26" ht="51.75" customHeight="1">
      <c r="B82" s="135">
        <v>74</v>
      </c>
      <c r="C82" s="253" t="s">
        <v>1407</v>
      </c>
      <c r="D82" s="138"/>
      <c r="E82" s="135" t="s">
        <v>45</v>
      </c>
      <c r="F82" s="135" t="s">
        <v>2</v>
      </c>
      <c r="G82" s="169" t="s">
        <v>127</v>
      </c>
      <c r="H82" s="138"/>
      <c r="I82" s="138"/>
      <c r="J82" s="257">
        <v>500000</v>
      </c>
      <c r="K82" s="138"/>
      <c r="L82" s="138"/>
      <c r="M82" s="138"/>
      <c r="N82" s="138"/>
      <c r="O82" s="135" t="s">
        <v>150</v>
      </c>
      <c r="P82" s="135">
        <v>1</v>
      </c>
      <c r="Q82" s="135" t="s">
        <v>150</v>
      </c>
      <c r="R82" s="135" t="s">
        <v>150</v>
      </c>
      <c r="S82" s="135" t="s">
        <v>150</v>
      </c>
      <c r="T82" s="135" t="s">
        <v>150</v>
      </c>
      <c r="U82" s="135" t="s">
        <v>150</v>
      </c>
      <c r="V82" s="135" t="s">
        <v>150</v>
      </c>
      <c r="W82" s="135" t="s">
        <v>150</v>
      </c>
      <c r="X82" s="135" t="s">
        <v>150</v>
      </c>
      <c r="Y82" s="138"/>
      <c r="Z82" s="138"/>
    </row>
    <row r="83" spans="2:26" ht="51.75" customHeight="1">
      <c r="B83" s="135">
        <v>75</v>
      </c>
      <c r="C83" s="253" t="s">
        <v>1408</v>
      </c>
      <c r="D83" s="138"/>
      <c r="E83" s="135" t="s">
        <v>45</v>
      </c>
      <c r="F83" s="135" t="s">
        <v>2</v>
      </c>
      <c r="G83" s="169" t="s">
        <v>127</v>
      </c>
      <c r="H83" s="138"/>
      <c r="I83" s="138"/>
      <c r="J83" s="257">
        <v>500000</v>
      </c>
      <c r="K83" s="138"/>
      <c r="L83" s="138"/>
      <c r="M83" s="138"/>
      <c r="N83" s="138"/>
      <c r="O83" s="135">
        <v>1</v>
      </c>
      <c r="P83" s="135" t="s">
        <v>150</v>
      </c>
      <c r="Q83" s="135" t="s">
        <v>150</v>
      </c>
      <c r="R83" s="135" t="s">
        <v>150</v>
      </c>
      <c r="S83" s="135" t="s">
        <v>150</v>
      </c>
      <c r="T83" s="135" t="s">
        <v>150</v>
      </c>
      <c r="U83" s="135" t="s">
        <v>150</v>
      </c>
      <c r="V83" s="135" t="s">
        <v>150</v>
      </c>
      <c r="W83" s="135" t="s">
        <v>150</v>
      </c>
      <c r="X83" s="135" t="s">
        <v>150</v>
      </c>
      <c r="Y83" s="138"/>
      <c r="Z83" s="138"/>
    </row>
    <row r="84" spans="2:26" ht="51.75" customHeight="1">
      <c r="B84" s="135">
        <v>76</v>
      </c>
      <c r="C84" s="253" t="s">
        <v>1409</v>
      </c>
      <c r="D84" s="138"/>
      <c r="E84" s="135" t="s">
        <v>45</v>
      </c>
      <c r="F84" s="135" t="s">
        <v>2</v>
      </c>
      <c r="G84" s="169" t="s">
        <v>127</v>
      </c>
      <c r="H84" s="138"/>
      <c r="I84" s="138"/>
      <c r="J84" s="257">
        <v>500000</v>
      </c>
      <c r="K84" s="138"/>
      <c r="L84" s="138"/>
      <c r="M84" s="138"/>
      <c r="N84" s="138"/>
      <c r="O84" s="135">
        <v>1</v>
      </c>
      <c r="P84" s="135" t="s">
        <v>150</v>
      </c>
      <c r="Q84" s="135" t="s">
        <v>150</v>
      </c>
      <c r="R84" s="135" t="s">
        <v>150</v>
      </c>
      <c r="S84" s="135" t="s">
        <v>150</v>
      </c>
      <c r="T84" s="135" t="s">
        <v>150</v>
      </c>
      <c r="U84" s="135" t="s">
        <v>150</v>
      </c>
      <c r="V84" s="135" t="s">
        <v>150</v>
      </c>
      <c r="W84" s="135" t="s">
        <v>150</v>
      </c>
      <c r="X84" s="135" t="s">
        <v>150</v>
      </c>
      <c r="Y84" s="138"/>
      <c r="Z84" s="138"/>
    </row>
    <row r="85" spans="2:26" ht="51.75" customHeight="1">
      <c r="B85" s="135">
        <v>77</v>
      </c>
      <c r="C85" s="253" t="s">
        <v>1410</v>
      </c>
      <c r="D85" s="138"/>
      <c r="E85" s="135" t="s">
        <v>45</v>
      </c>
      <c r="F85" s="135" t="s">
        <v>2</v>
      </c>
      <c r="G85" s="169" t="s">
        <v>127</v>
      </c>
      <c r="H85" s="138"/>
      <c r="I85" s="138"/>
      <c r="J85" s="257">
        <v>500000</v>
      </c>
      <c r="K85" s="138"/>
      <c r="L85" s="138"/>
      <c r="M85" s="138"/>
      <c r="N85" s="138"/>
      <c r="O85" s="135" t="s">
        <v>150</v>
      </c>
      <c r="P85" s="135" t="s">
        <v>150</v>
      </c>
      <c r="Q85" s="135" t="s">
        <v>150</v>
      </c>
      <c r="R85" s="135" t="s">
        <v>150</v>
      </c>
      <c r="S85" s="135" t="s">
        <v>150</v>
      </c>
      <c r="T85" s="135" t="s">
        <v>150</v>
      </c>
      <c r="U85" s="135" t="s">
        <v>150</v>
      </c>
      <c r="V85" s="135" t="s">
        <v>150</v>
      </c>
      <c r="W85" s="135" t="s">
        <v>150</v>
      </c>
      <c r="X85" s="135">
        <v>1</v>
      </c>
      <c r="Y85" s="138"/>
      <c r="Z85" s="138"/>
    </row>
    <row r="86" spans="2:26" ht="51.75" customHeight="1">
      <c r="B86" s="135">
        <v>78</v>
      </c>
      <c r="C86" s="253" t="s">
        <v>1411</v>
      </c>
      <c r="D86" s="138"/>
      <c r="E86" s="135" t="s">
        <v>45</v>
      </c>
      <c r="F86" s="135" t="s">
        <v>2</v>
      </c>
      <c r="G86" s="169" t="s">
        <v>127</v>
      </c>
      <c r="H86" s="138"/>
      <c r="I86" s="138"/>
      <c r="J86" s="257">
        <v>500000</v>
      </c>
      <c r="K86" s="138"/>
      <c r="L86" s="138"/>
      <c r="M86" s="138"/>
      <c r="N86" s="138"/>
      <c r="O86" s="135">
        <v>1</v>
      </c>
      <c r="P86" s="135" t="s">
        <v>150</v>
      </c>
      <c r="Q86" s="135" t="s">
        <v>150</v>
      </c>
      <c r="R86" s="135" t="s">
        <v>150</v>
      </c>
      <c r="S86" s="135" t="s">
        <v>150</v>
      </c>
      <c r="T86" s="135" t="s">
        <v>150</v>
      </c>
      <c r="U86" s="135" t="s">
        <v>150</v>
      </c>
      <c r="V86" s="135" t="s">
        <v>150</v>
      </c>
      <c r="W86" s="135" t="s">
        <v>150</v>
      </c>
      <c r="X86" s="135" t="s">
        <v>150</v>
      </c>
      <c r="Y86" s="138"/>
      <c r="Z86" s="138"/>
    </row>
    <row r="87" spans="2:26" ht="51.75" customHeight="1">
      <c r="B87" s="135">
        <v>79</v>
      </c>
      <c r="C87" s="253" t="s">
        <v>1412</v>
      </c>
      <c r="D87" s="138"/>
      <c r="E87" s="135" t="s">
        <v>45</v>
      </c>
      <c r="F87" s="135" t="s">
        <v>2</v>
      </c>
      <c r="G87" s="169" t="s">
        <v>127</v>
      </c>
      <c r="H87" s="138"/>
      <c r="I87" s="138"/>
      <c r="J87" s="257">
        <v>500000</v>
      </c>
      <c r="K87" s="138"/>
      <c r="L87" s="138"/>
      <c r="M87" s="138"/>
      <c r="N87" s="138"/>
      <c r="O87" s="135">
        <v>1</v>
      </c>
      <c r="P87" s="135" t="s">
        <v>150</v>
      </c>
      <c r="Q87" s="135" t="s">
        <v>150</v>
      </c>
      <c r="R87" s="135" t="s">
        <v>150</v>
      </c>
      <c r="S87" s="135" t="s">
        <v>150</v>
      </c>
      <c r="T87" s="135" t="s">
        <v>150</v>
      </c>
      <c r="U87" s="135" t="s">
        <v>150</v>
      </c>
      <c r="V87" s="135" t="s">
        <v>150</v>
      </c>
      <c r="W87" s="135" t="s">
        <v>150</v>
      </c>
      <c r="X87" s="135" t="s">
        <v>150</v>
      </c>
      <c r="Y87" s="138"/>
      <c r="Z87" s="138"/>
    </row>
    <row r="88" spans="2:26" ht="51.75" customHeight="1">
      <c r="B88" s="135">
        <v>80</v>
      </c>
      <c r="C88" s="253" t="s">
        <v>1413</v>
      </c>
      <c r="D88" s="138"/>
      <c r="E88" s="135" t="s">
        <v>45</v>
      </c>
      <c r="F88" s="135" t="s">
        <v>2</v>
      </c>
      <c r="G88" s="169" t="s">
        <v>127</v>
      </c>
      <c r="H88" s="138"/>
      <c r="I88" s="138"/>
      <c r="J88" s="257">
        <v>500000</v>
      </c>
      <c r="K88" s="138"/>
      <c r="L88" s="138"/>
      <c r="M88" s="138"/>
      <c r="N88" s="138"/>
      <c r="O88" s="135" t="s">
        <v>150</v>
      </c>
      <c r="P88" s="135">
        <v>1</v>
      </c>
      <c r="Q88" s="135" t="s">
        <v>150</v>
      </c>
      <c r="R88" s="135" t="s">
        <v>150</v>
      </c>
      <c r="S88" s="135" t="s">
        <v>150</v>
      </c>
      <c r="T88" s="135" t="s">
        <v>150</v>
      </c>
      <c r="U88" s="135" t="s">
        <v>150</v>
      </c>
      <c r="V88" s="135" t="s">
        <v>150</v>
      </c>
      <c r="W88" s="135" t="s">
        <v>150</v>
      </c>
      <c r="X88" s="135" t="s">
        <v>150</v>
      </c>
      <c r="Y88" s="138"/>
      <c r="Z88" s="138"/>
    </row>
    <row r="89" spans="2:26" ht="51.75" customHeight="1">
      <c r="B89" s="135">
        <v>81</v>
      </c>
      <c r="C89" s="253" t="s">
        <v>1414</v>
      </c>
      <c r="D89" s="138"/>
      <c r="E89" s="135" t="s">
        <v>45</v>
      </c>
      <c r="F89" s="135" t="s">
        <v>2</v>
      </c>
      <c r="G89" s="169" t="s">
        <v>127</v>
      </c>
      <c r="H89" s="138"/>
      <c r="I89" s="138"/>
      <c r="J89" s="257">
        <v>500000</v>
      </c>
      <c r="K89" s="138"/>
      <c r="L89" s="138"/>
      <c r="M89" s="138"/>
      <c r="N89" s="138"/>
      <c r="O89" s="135">
        <v>1</v>
      </c>
      <c r="P89" s="135" t="s">
        <v>150</v>
      </c>
      <c r="Q89" s="135" t="s">
        <v>150</v>
      </c>
      <c r="R89" s="135" t="s">
        <v>150</v>
      </c>
      <c r="S89" s="135" t="s">
        <v>150</v>
      </c>
      <c r="T89" s="135" t="s">
        <v>150</v>
      </c>
      <c r="U89" s="135" t="s">
        <v>150</v>
      </c>
      <c r="V89" s="135" t="s">
        <v>150</v>
      </c>
      <c r="W89" s="135" t="s">
        <v>150</v>
      </c>
      <c r="X89" s="135" t="s">
        <v>150</v>
      </c>
      <c r="Y89" s="138"/>
      <c r="Z89" s="138"/>
    </row>
    <row r="90" spans="2:26" ht="51.75" customHeight="1">
      <c r="B90" s="135">
        <v>82</v>
      </c>
      <c r="C90" s="253" t="s">
        <v>1415</v>
      </c>
      <c r="D90" s="138"/>
      <c r="E90" s="135" t="s">
        <v>45</v>
      </c>
      <c r="F90" s="135" t="s">
        <v>2</v>
      </c>
      <c r="G90" s="169" t="s">
        <v>127</v>
      </c>
      <c r="H90" s="138"/>
      <c r="I90" s="138"/>
      <c r="J90" s="257">
        <v>500000</v>
      </c>
      <c r="K90" s="138"/>
      <c r="L90" s="138"/>
      <c r="M90" s="138"/>
      <c r="N90" s="138"/>
      <c r="O90" s="135">
        <v>1</v>
      </c>
      <c r="P90" s="135" t="s">
        <v>150</v>
      </c>
      <c r="Q90" s="135" t="s">
        <v>150</v>
      </c>
      <c r="R90" s="135" t="s">
        <v>150</v>
      </c>
      <c r="S90" s="135" t="s">
        <v>150</v>
      </c>
      <c r="T90" s="135" t="s">
        <v>150</v>
      </c>
      <c r="U90" s="135" t="s">
        <v>150</v>
      </c>
      <c r="V90" s="135" t="s">
        <v>150</v>
      </c>
      <c r="W90" s="135" t="s">
        <v>150</v>
      </c>
      <c r="X90" s="135" t="s">
        <v>150</v>
      </c>
      <c r="Y90" s="138"/>
      <c r="Z90" s="138"/>
    </row>
    <row r="91" spans="2:26" ht="51.75" customHeight="1">
      <c r="B91" s="135">
        <v>83</v>
      </c>
      <c r="C91" s="253" t="s">
        <v>1416</v>
      </c>
      <c r="D91" s="138"/>
      <c r="E91" s="135" t="s">
        <v>45</v>
      </c>
      <c r="F91" s="135" t="s">
        <v>2</v>
      </c>
      <c r="G91" s="169" t="s">
        <v>127</v>
      </c>
      <c r="H91" s="138"/>
      <c r="I91" s="138"/>
      <c r="J91" s="257">
        <v>500000</v>
      </c>
      <c r="K91" s="138"/>
      <c r="L91" s="138"/>
      <c r="M91" s="138"/>
      <c r="N91" s="138"/>
      <c r="O91" s="135">
        <v>1</v>
      </c>
      <c r="P91" s="135" t="s">
        <v>150</v>
      </c>
      <c r="Q91" s="135" t="s">
        <v>150</v>
      </c>
      <c r="R91" s="135" t="s">
        <v>150</v>
      </c>
      <c r="S91" s="135" t="s">
        <v>150</v>
      </c>
      <c r="T91" s="135" t="s">
        <v>150</v>
      </c>
      <c r="U91" s="135" t="s">
        <v>150</v>
      </c>
      <c r="V91" s="135" t="s">
        <v>150</v>
      </c>
      <c r="W91" s="135" t="s">
        <v>150</v>
      </c>
      <c r="X91" s="135" t="s">
        <v>150</v>
      </c>
      <c r="Y91" s="138"/>
      <c r="Z91" s="138"/>
    </row>
    <row r="92" spans="2:26" ht="51.75" customHeight="1">
      <c r="B92" s="135">
        <v>84</v>
      </c>
      <c r="C92" s="253" t="s">
        <v>1417</v>
      </c>
      <c r="D92" s="138"/>
      <c r="E92" s="135" t="s">
        <v>45</v>
      </c>
      <c r="F92" s="135" t="s">
        <v>2</v>
      </c>
      <c r="G92" s="169" t="s">
        <v>127</v>
      </c>
      <c r="H92" s="138"/>
      <c r="I92" s="138"/>
      <c r="J92" s="257">
        <v>500000</v>
      </c>
      <c r="K92" s="138"/>
      <c r="L92" s="138"/>
      <c r="M92" s="138"/>
      <c r="N92" s="138"/>
      <c r="O92" s="135">
        <v>1</v>
      </c>
      <c r="P92" s="135" t="s">
        <v>150</v>
      </c>
      <c r="Q92" s="135" t="s">
        <v>150</v>
      </c>
      <c r="R92" s="135" t="s">
        <v>150</v>
      </c>
      <c r="S92" s="135" t="s">
        <v>150</v>
      </c>
      <c r="T92" s="135" t="s">
        <v>150</v>
      </c>
      <c r="U92" s="135" t="s">
        <v>150</v>
      </c>
      <c r="V92" s="135" t="s">
        <v>150</v>
      </c>
      <c r="W92" s="135" t="s">
        <v>150</v>
      </c>
      <c r="X92" s="135" t="s">
        <v>150</v>
      </c>
      <c r="Y92" s="138"/>
      <c r="Z92" s="138"/>
    </row>
    <row r="93" spans="2:26" ht="51.75" customHeight="1">
      <c r="B93" s="135">
        <v>85</v>
      </c>
      <c r="C93" s="253" t="s">
        <v>1418</v>
      </c>
      <c r="D93" s="138"/>
      <c r="E93" s="135" t="s">
        <v>45</v>
      </c>
      <c r="F93" s="135" t="s">
        <v>2</v>
      </c>
      <c r="G93" s="169" t="s">
        <v>127</v>
      </c>
      <c r="H93" s="138"/>
      <c r="I93" s="138"/>
      <c r="J93" s="257">
        <v>500000</v>
      </c>
      <c r="K93" s="138"/>
      <c r="L93" s="138"/>
      <c r="M93" s="138"/>
      <c r="N93" s="138"/>
      <c r="O93" s="135">
        <v>1</v>
      </c>
      <c r="P93" s="135" t="s">
        <v>150</v>
      </c>
      <c r="Q93" s="135" t="s">
        <v>150</v>
      </c>
      <c r="R93" s="135" t="s">
        <v>150</v>
      </c>
      <c r="S93" s="135" t="s">
        <v>150</v>
      </c>
      <c r="T93" s="135" t="s">
        <v>150</v>
      </c>
      <c r="U93" s="135" t="s">
        <v>150</v>
      </c>
      <c r="V93" s="135" t="s">
        <v>150</v>
      </c>
      <c r="W93" s="135" t="s">
        <v>150</v>
      </c>
      <c r="X93" s="135" t="s">
        <v>150</v>
      </c>
      <c r="Y93" s="138"/>
      <c r="Z93" s="138"/>
    </row>
    <row r="94" spans="2:26" ht="51.75" customHeight="1">
      <c r="B94" s="135">
        <v>86</v>
      </c>
      <c r="C94" s="253" t="s">
        <v>1419</v>
      </c>
      <c r="D94" s="138"/>
      <c r="E94" s="135" t="s">
        <v>45</v>
      </c>
      <c r="F94" s="135" t="s">
        <v>2</v>
      </c>
      <c r="G94" s="169" t="s">
        <v>127</v>
      </c>
      <c r="H94" s="138"/>
      <c r="I94" s="138"/>
      <c r="J94" s="257">
        <v>500000</v>
      </c>
      <c r="K94" s="138"/>
      <c r="L94" s="138"/>
      <c r="M94" s="138"/>
      <c r="N94" s="138"/>
      <c r="O94" s="135" t="s">
        <v>150</v>
      </c>
      <c r="P94" s="135">
        <v>1</v>
      </c>
      <c r="Q94" s="135" t="s">
        <v>150</v>
      </c>
      <c r="R94" s="135" t="s">
        <v>150</v>
      </c>
      <c r="S94" s="135" t="s">
        <v>150</v>
      </c>
      <c r="T94" s="135" t="s">
        <v>150</v>
      </c>
      <c r="U94" s="135" t="s">
        <v>150</v>
      </c>
      <c r="V94" s="135" t="s">
        <v>150</v>
      </c>
      <c r="W94" s="135" t="s">
        <v>150</v>
      </c>
      <c r="X94" s="135" t="s">
        <v>150</v>
      </c>
      <c r="Y94" s="138"/>
      <c r="Z94" s="138"/>
    </row>
    <row r="95" spans="2:26" ht="51.75" customHeight="1">
      <c r="B95" s="135">
        <v>87</v>
      </c>
      <c r="C95" s="253" t="s">
        <v>1420</v>
      </c>
      <c r="D95" s="138"/>
      <c r="E95" s="135" t="s">
        <v>45</v>
      </c>
      <c r="F95" s="135" t="s">
        <v>2</v>
      </c>
      <c r="G95" s="169" t="s">
        <v>127</v>
      </c>
      <c r="H95" s="138"/>
      <c r="I95" s="138"/>
      <c r="J95" s="257">
        <v>500000</v>
      </c>
      <c r="K95" s="138"/>
      <c r="L95" s="138"/>
      <c r="M95" s="138"/>
      <c r="N95" s="138"/>
      <c r="O95" s="135">
        <v>1</v>
      </c>
      <c r="P95" s="135" t="s">
        <v>150</v>
      </c>
      <c r="Q95" s="135" t="s">
        <v>150</v>
      </c>
      <c r="R95" s="135" t="s">
        <v>150</v>
      </c>
      <c r="S95" s="135" t="s">
        <v>150</v>
      </c>
      <c r="T95" s="135" t="s">
        <v>150</v>
      </c>
      <c r="U95" s="135" t="s">
        <v>150</v>
      </c>
      <c r="V95" s="135" t="s">
        <v>150</v>
      </c>
      <c r="W95" s="135" t="s">
        <v>150</v>
      </c>
      <c r="X95" s="135" t="s">
        <v>150</v>
      </c>
      <c r="Y95" s="138"/>
      <c r="Z95" s="138"/>
    </row>
    <row r="96" spans="2:26" ht="51.75" customHeight="1">
      <c r="B96" s="135">
        <v>88</v>
      </c>
      <c r="C96" s="253" t="s">
        <v>1421</v>
      </c>
      <c r="D96" s="138"/>
      <c r="E96" s="135" t="s">
        <v>45</v>
      </c>
      <c r="F96" s="135" t="s">
        <v>2</v>
      </c>
      <c r="G96" s="169" t="s">
        <v>127</v>
      </c>
      <c r="H96" s="138"/>
      <c r="I96" s="138"/>
      <c r="J96" s="257">
        <v>500000</v>
      </c>
      <c r="K96" s="138"/>
      <c r="L96" s="138"/>
      <c r="M96" s="138"/>
      <c r="N96" s="138"/>
      <c r="O96" s="135" t="s">
        <v>150</v>
      </c>
      <c r="P96" s="135">
        <v>1</v>
      </c>
      <c r="Q96" s="135" t="s">
        <v>150</v>
      </c>
      <c r="R96" s="135" t="s">
        <v>150</v>
      </c>
      <c r="S96" s="135" t="s">
        <v>150</v>
      </c>
      <c r="T96" s="135" t="s">
        <v>150</v>
      </c>
      <c r="U96" s="135" t="s">
        <v>150</v>
      </c>
      <c r="V96" s="135" t="s">
        <v>150</v>
      </c>
      <c r="W96" s="135" t="s">
        <v>150</v>
      </c>
      <c r="X96" s="135" t="s">
        <v>150</v>
      </c>
      <c r="Y96" s="138"/>
      <c r="Z96" s="138"/>
    </row>
    <row r="97" spans="2:26" ht="51.75" customHeight="1">
      <c r="B97" s="135">
        <v>89</v>
      </c>
      <c r="C97" s="253" t="s">
        <v>1422</v>
      </c>
      <c r="D97" s="138"/>
      <c r="E97" s="135" t="s">
        <v>45</v>
      </c>
      <c r="F97" s="135" t="s">
        <v>2</v>
      </c>
      <c r="G97" s="169" t="s">
        <v>127</v>
      </c>
      <c r="H97" s="138"/>
      <c r="I97" s="138"/>
      <c r="J97" s="257">
        <v>500000</v>
      </c>
      <c r="K97" s="138"/>
      <c r="L97" s="138"/>
      <c r="M97" s="138"/>
      <c r="N97" s="138"/>
      <c r="O97" s="135">
        <v>1</v>
      </c>
      <c r="P97" s="135" t="s">
        <v>150</v>
      </c>
      <c r="Q97" s="135" t="s">
        <v>150</v>
      </c>
      <c r="R97" s="135" t="s">
        <v>150</v>
      </c>
      <c r="S97" s="135" t="s">
        <v>150</v>
      </c>
      <c r="T97" s="135" t="s">
        <v>150</v>
      </c>
      <c r="U97" s="135" t="s">
        <v>150</v>
      </c>
      <c r="V97" s="135" t="s">
        <v>150</v>
      </c>
      <c r="W97" s="135" t="s">
        <v>150</v>
      </c>
      <c r="X97" s="135" t="s">
        <v>150</v>
      </c>
      <c r="Y97" s="138"/>
      <c r="Z97" s="138"/>
    </row>
    <row r="98" spans="2:26" ht="51.75" customHeight="1">
      <c r="B98" s="135">
        <v>90</v>
      </c>
      <c r="C98" s="253" t="s">
        <v>1423</v>
      </c>
      <c r="D98" s="138"/>
      <c r="E98" s="135" t="s">
        <v>45</v>
      </c>
      <c r="F98" s="135" t="s">
        <v>2</v>
      </c>
      <c r="G98" s="169" t="s">
        <v>127</v>
      </c>
      <c r="H98" s="138"/>
      <c r="I98" s="138"/>
      <c r="J98" s="257">
        <v>500000</v>
      </c>
      <c r="K98" s="138"/>
      <c r="L98" s="138"/>
      <c r="M98" s="138"/>
      <c r="N98" s="138"/>
      <c r="O98" s="135" t="s">
        <v>150</v>
      </c>
      <c r="P98" s="135">
        <v>1</v>
      </c>
      <c r="Q98" s="135" t="s">
        <v>150</v>
      </c>
      <c r="R98" s="135" t="s">
        <v>150</v>
      </c>
      <c r="S98" s="135" t="s">
        <v>150</v>
      </c>
      <c r="T98" s="135" t="s">
        <v>150</v>
      </c>
      <c r="U98" s="135" t="s">
        <v>150</v>
      </c>
      <c r="V98" s="135" t="s">
        <v>150</v>
      </c>
      <c r="W98" s="135" t="s">
        <v>150</v>
      </c>
      <c r="X98" s="135" t="s">
        <v>150</v>
      </c>
      <c r="Y98" s="138"/>
      <c r="Z98" s="138"/>
    </row>
    <row r="99" spans="2:26" ht="51.75" customHeight="1">
      <c r="B99" s="135">
        <v>91</v>
      </c>
      <c r="C99" s="253" t="s">
        <v>1424</v>
      </c>
      <c r="D99" s="138"/>
      <c r="E99" s="135" t="s">
        <v>45</v>
      </c>
      <c r="F99" s="135" t="s">
        <v>2</v>
      </c>
      <c r="G99" s="169" t="s">
        <v>127</v>
      </c>
      <c r="H99" s="138"/>
      <c r="I99" s="138"/>
      <c r="J99" s="257">
        <v>500000</v>
      </c>
      <c r="K99" s="138"/>
      <c r="L99" s="138"/>
      <c r="M99" s="138"/>
      <c r="N99" s="138"/>
      <c r="O99" s="135">
        <v>1</v>
      </c>
      <c r="P99" s="135" t="s">
        <v>150</v>
      </c>
      <c r="Q99" s="135" t="s">
        <v>150</v>
      </c>
      <c r="R99" s="135" t="s">
        <v>150</v>
      </c>
      <c r="S99" s="135" t="s">
        <v>150</v>
      </c>
      <c r="T99" s="135" t="s">
        <v>150</v>
      </c>
      <c r="U99" s="135" t="s">
        <v>150</v>
      </c>
      <c r="V99" s="135" t="s">
        <v>150</v>
      </c>
      <c r="W99" s="135" t="s">
        <v>150</v>
      </c>
      <c r="X99" s="135" t="s">
        <v>150</v>
      </c>
      <c r="Y99" s="138"/>
      <c r="Z99" s="138"/>
    </row>
    <row r="100" spans="2:26" ht="51.75" customHeight="1">
      <c r="B100" s="135">
        <v>92</v>
      </c>
      <c r="C100" s="253" t="s">
        <v>1425</v>
      </c>
      <c r="D100" s="138"/>
      <c r="E100" s="135" t="s">
        <v>45</v>
      </c>
      <c r="F100" s="135" t="s">
        <v>2</v>
      </c>
      <c r="G100" s="169" t="s">
        <v>127</v>
      </c>
      <c r="H100" s="138"/>
      <c r="I100" s="138"/>
      <c r="J100" s="257">
        <v>500000</v>
      </c>
      <c r="K100" s="138"/>
      <c r="L100" s="138"/>
      <c r="M100" s="138"/>
      <c r="N100" s="138"/>
      <c r="O100" s="135">
        <v>1</v>
      </c>
      <c r="P100" s="135" t="s">
        <v>150</v>
      </c>
      <c r="Q100" s="135" t="s">
        <v>150</v>
      </c>
      <c r="R100" s="135" t="s">
        <v>150</v>
      </c>
      <c r="S100" s="135" t="s">
        <v>150</v>
      </c>
      <c r="T100" s="135" t="s">
        <v>150</v>
      </c>
      <c r="U100" s="135" t="s">
        <v>150</v>
      </c>
      <c r="V100" s="135" t="s">
        <v>150</v>
      </c>
      <c r="W100" s="135" t="s">
        <v>150</v>
      </c>
      <c r="X100" s="135" t="s">
        <v>150</v>
      </c>
      <c r="Y100" s="138"/>
      <c r="Z100" s="138"/>
    </row>
    <row r="101" spans="2:26" ht="51.75" customHeight="1">
      <c r="B101" s="135">
        <v>93</v>
      </c>
      <c r="C101" s="253" t="s">
        <v>1426</v>
      </c>
      <c r="D101" s="138"/>
      <c r="E101" s="135" t="s">
        <v>45</v>
      </c>
      <c r="F101" s="135" t="s">
        <v>2</v>
      </c>
      <c r="G101" s="169" t="s">
        <v>127</v>
      </c>
      <c r="H101" s="138"/>
      <c r="I101" s="138"/>
      <c r="J101" s="257">
        <v>500000</v>
      </c>
      <c r="K101" s="138"/>
      <c r="L101" s="138"/>
      <c r="M101" s="138"/>
      <c r="N101" s="138"/>
      <c r="O101" s="135" t="s">
        <v>150</v>
      </c>
      <c r="P101" s="135">
        <v>1</v>
      </c>
      <c r="Q101" s="135" t="s">
        <v>150</v>
      </c>
      <c r="R101" s="135" t="s">
        <v>150</v>
      </c>
      <c r="S101" s="135" t="s">
        <v>150</v>
      </c>
      <c r="T101" s="135" t="s">
        <v>150</v>
      </c>
      <c r="U101" s="135" t="s">
        <v>150</v>
      </c>
      <c r="V101" s="135" t="s">
        <v>150</v>
      </c>
      <c r="W101" s="135" t="s">
        <v>150</v>
      </c>
      <c r="X101" s="135" t="s">
        <v>150</v>
      </c>
      <c r="Y101" s="138"/>
      <c r="Z101" s="138"/>
    </row>
    <row r="102" spans="2:26" ht="51.75" customHeight="1">
      <c r="B102" s="135">
        <v>94</v>
      </c>
      <c r="C102" s="253" t="s">
        <v>1427</v>
      </c>
      <c r="D102" s="138"/>
      <c r="E102" s="135" t="s">
        <v>45</v>
      </c>
      <c r="F102" s="135" t="s">
        <v>2</v>
      </c>
      <c r="G102" s="169" t="s">
        <v>127</v>
      </c>
      <c r="H102" s="138"/>
      <c r="I102" s="138"/>
      <c r="J102" s="257">
        <v>500000</v>
      </c>
      <c r="K102" s="138"/>
      <c r="L102" s="138"/>
      <c r="M102" s="138"/>
      <c r="N102" s="138"/>
      <c r="O102" s="135">
        <v>1</v>
      </c>
      <c r="P102" s="135" t="s">
        <v>150</v>
      </c>
      <c r="Q102" s="135" t="s">
        <v>150</v>
      </c>
      <c r="R102" s="135" t="s">
        <v>150</v>
      </c>
      <c r="S102" s="135" t="s">
        <v>150</v>
      </c>
      <c r="T102" s="135" t="s">
        <v>150</v>
      </c>
      <c r="U102" s="135" t="s">
        <v>150</v>
      </c>
      <c r="V102" s="135" t="s">
        <v>150</v>
      </c>
      <c r="W102" s="135" t="s">
        <v>150</v>
      </c>
      <c r="X102" s="135" t="s">
        <v>150</v>
      </c>
      <c r="Y102" s="138"/>
      <c r="Z102" s="138"/>
    </row>
    <row r="103" spans="2:26" ht="51.75" customHeight="1">
      <c r="B103" s="135">
        <v>95</v>
      </c>
      <c r="C103" s="253" t="s">
        <v>1428</v>
      </c>
      <c r="D103" s="138"/>
      <c r="E103" s="135" t="s">
        <v>45</v>
      </c>
      <c r="F103" s="135" t="s">
        <v>2</v>
      </c>
      <c r="G103" s="169" t="s">
        <v>127</v>
      </c>
      <c r="H103" s="138"/>
      <c r="I103" s="138"/>
      <c r="J103" s="257">
        <v>500000</v>
      </c>
      <c r="K103" s="138"/>
      <c r="L103" s="138"/>
      <c r="M103" s="138"/>
      <c r="N103" s="138"/>
      <c r="O103" s="135">
        <v>1</v>
      </c>
      <c r="P103" s="135" t="s">
        <v>150</v>
      </c>
      <c r="Q103" s="135" t="s">
        <v>150</v>
      </c>
      <c r="R103" s="135" t="s">
        <v>150</v>
      </c>
      <c r="S103" s="135" t="s">
        <v>150</v>
      </c>
      <c r="T103" s="135" t="s">
        <v>150</v>
      </c>
      <c r="U103" s="135" t="s">
        <v>150</v>
      </c>
      <c r="V103" s="135" t="s">
        <v>150</v>
      </c>
      <c r="W103" s="135" t="s">
        <v>150</v>
      </c>
      <c r="X103" s="135" t="s">
        <v>150</v>
      </c>
      <c r="Y103" s="138"/>
      <c r="Z103" s="138"/>
    </row>
    <row r="104" spans="2:26" ht="51.75" customHeight="1">
      <c r="B104" s="135">
        <v>96</v>
      </c>
      <c r="C104" s="253" t="s">
        <v>1429</v>
      </c>
      <c r="D104" s="138"/>
      <c r="E104" s="135" t="s">
        <v>45</v>
      </c>
      <c r="F104" s="135" t="s">
        <v>2</v>
      </c>
      <c r="G104" s="169" t="s">
        <v>127</v>
      </c>
      <c r="H104" s="138"/>
      <c r="I104" s="138"/>
      <c r="J104" s="257">
        <v>500000</v>
      </c>
      <c r="K104" s="138"/>
      <c r="L104" s="138"/>
      <c r="M104" s="138"/>
      <c r="N104" s="138"/>
      <c r="O104" s="135" t="s">
        <v>150</v>
      </c>
      <c r="P104" s="135">
        <v>1</v>
      </c>
      <c r="Q104" s="135" t="s">
        <v>150</v>
      </c>
      <c r="R104" s="135" t="s">
        <v>150</v>
      </c>
      <c r="S104" s="135" t="s">
        <v>150</v>
      </c>
      <c r="T104" s="135" t="s">
        <v>150</v>
      </c>
      <c r="U104" s="135" t="s">
        <v>150</v>
      </c>
      <c r="V104" s="135" t="s">
        <v>150</v>
      </c>
      <c r="W104" s="135" t="s">
        <v>150</v>
      </c>
      <c r="X104" s="135" t="s">
        <v>150</v>
      </c>
      <c r="Y104" s="138"/>
      <c r="Z104" s="138"/>
    </row>
    <row r="105" spans="2:26" ht="51.75" customHeight="1">
      <c r="B105" s="135">
        <v>97</v>
      </c>
      <c r="C105" s="253" t="s">
        <v>1430</v>
      </c>
      <c r="D105" s="138"/>
      <c r="E105" s="135" t="s">
        <v>45</v>
      </c>
      <c r="F105" s="135" t="s">
        <v>2</v>
      </c>
      <c r="G105" s="169" t="s">
        <v>127</v>
      </c>
      <c r="H105" s="138"/>
      <c r="I105" s="138"/>
      <c r="J105" s="257">
        <v>500000</v>
      </c>
      <c r="K105" s="138"/>
      <c r="L105" s="138"/>
      <c r="M105" s="138"/>
      <c r="N105" s="138"/>
      <c r="O105" s="135" t="s">
        <v>150</v>
      </c>
      <c r="P105" s="135">
        <v>1</v>
      </c>
      <c r="Q105" s="135" t="s">
        <v>150</v>
      </c>
      <c r="R105" s="135" t="s">
        <v>150</v>
      </c>
      <c r="S105" s="135" t="s">
        <v>150</v>
      </c>
      <c r="T105" s="135" t="s">
        <v>150</v>
      </c>
      <c r="U105" s="135" t="s">
        <v>150</v>
      </c>
      <c r="V105" s="135" t="s">
        <v>150</v>
      </c>
      <c r="W105" s="135" t="s">
        <v>150</v>
      </c>
      <c r="X105" s="135" t="s">
        <v>150</v>
      </c>
      <c r="Y105" s="138"/>
      <c r="Z105" s="138"/>
    </row>
    <row r="106" spans="2:26" ht="51.75" customHeight="1">
      <c r="B106" s="135">
        <v>98</v>
      </c>
      <c r="C106" s="253" t="s">
        <v>1431</v>
      </c>
      <c r="D106" s="138"/>
      <c r="E106" s="135" t="s">
        <v>45</v>
      </c>
      <c r="F106" s="135" t="s">
        <v>2</v>
      </c>
      <c r="G106" s="169" t="s">
        <v>127</v>
      </c>
      <c r="H106" s="138"/>
      <c r="I106" s="138"/>
      <c r="J106" s="257">
        <v>500000</v>
      </c>
      <c r="K106" s="138"/>
      <c r="L106" s="138"/>
      <c r="M106" s="138"/>
      <c r="N106" s="138"/>
      <c r="O106" s="135">
        <v>1</v>
      </c>
      <c r="P106" s="135" t="s">
        <v>150</v>
      </c>
      <c r="Q106" s="135" t="s">
        <v>150</v>
      </c>
      <c r="R106" s="135" t="s">
        <v>150</v>
      </c>
      <c r="S106" s="135" t="s">
        <v>150</v>
      </c>
      <c r="T106" s="135" t="s">
        <v>150</v>
      </c>
      <c r="U106" s="135" t="s">
        <v>150</v>
      </c>
      <c r="V106" s="135" t="s">
        <v>150</v>
      </c>
      <c r="W106" s="135" t="s">
        <v>150</v>
      </c>
      <c r="X106" s="135" t="s">
        <v>150</v>
      </c>
      <c r="Y106" s="138"/>
      <c r="Z106" s="138"/>
    </row>
    <row r="107" spans="2:26" ht="51.75" customHeight="1">
      <c r="B107" s="135">
        <v>99</v>
      </c>
      <c r="C107" s="253" t="s">
        <v>1432</v>
      </c>
      <c r="D107" s="138"/>
      <c r="E107" s="135" t="s">
        <v>45</v>
      </c>
      <c r="F107" s="135" t="s">
        <v>2</v>
      </c>
      <c r="G107" s="169" t="s">
        <v>127</v>
      </c>
      <c r="H107" s="138"/>
      <c r="I107" s="138"/>
      <c r="J107" s="257">
        <v>500000</v>
      </c>
      <c r="K107" s="138"/>
      <c r="L107" s="138"/>
      <c r="M107" s="138"/>
      <c r="N107" s="138"/>
      <c r="O107" s="135">
        <v>1</v>
      </c>
      <c r="P107" s="135" t="s">
        <v>150</v>
      </c>
      <c r="Q107" s="135" t="s">
        <v>150</v>
      </c>
      <c r="R107" s="135" t="s">
        <v>150</v>
      </c>
      <c r="S107" s="135" t="s">
        <v>150</v>
      </c>
      <c r="T107" s="135" t="s">
        <v>150</v>
      </c>
      <c r="U107" s="135" t="s">
        <v>150</v>
      </c>
      <c r="V107" s="135" t="s">
        <v>150</v>
      </c>
      <c r="W107" s="135" t="s">
        <v>150</v>
      </c>
      <c r="X107" s="135" t="s">
        <v>150</v>
      </c>
      <c r="Y107" s="138"/>
      <c r="Z107" s="138"/>
    </row>
    <row r="108" spans="2:26" ht="51.75" customHeight="1">
      <c r="B108" s="135">
        <v>100</v>
      </c>
      <c r="C108" s="253" t="s">
        <v>1433</v>
      </c>
      <c r="D108" s="138"/>
      <c r="E108" s="135" t="s">
        <v>45</v>
      </c>
      <c r="F108" s="135" t="s">
        <v>2</v>
      </c>
      <c r="G108" s="169" t="s">
        <v>127</v>
      </c>
      <c r="H108" s="138"/>
      <c r="I108" s="138"/>
      <c r="J108" s="257">
        <v>500000</v>
      </c>
      <c r="K108" s="138"/>
      <c r="L108" s="138"/>
      <c r="M108" s="138"/>
      <c r="N108" s="138"/>
      <c r="O108" s="135">
        <v>1</v>
      </c>
      <c r="P108" s="135" t="s">
        <v>150</v>
      </c>
      <c r="Q108" s="135" t="s">
        <v>150</v>
      </c>
      <c r="R108" s="135" t="s">
        <v>150</v>
      </c>
      <c r="S108" s="135" t="s">
        <v>150</v>
      </c>
      <c r="T108" s="135" t="s">
        <v>150</v>
      </c>
      <c r="U108" s="135" t="s">
        <v>150</v>
      </c>
      <c r="V108" s="135" t="s">
        <v>150</v>
      </c>
      <c r="W108" s="135" t="s">
        <v>150</v>
      </c>
      <c r="X108" s="135" t="s">
        <v>150</v>
      </c>
      <c r="Y108" s="138"/>
      <c r="Z108" s="138"/>
    </row>
    <row r="109" spans="2:26" ht="51.75" customHeight="1">
      <c r="B109" s="135">
        <v>101</v>
      </c>
      <c r="C109" s="253" t="s">
        <v>1434</v>
      </c>
      <c r="D109" s="138"/>
      <c r="E109" s="135" t="s">
        <v>45</v>
      </c>
      <c r="F109" s="135" t="s">
        <v>2</v>
      </c>
      <c r="G109" s="169" t="s">
        <v>127</v>
      </c>
      <c r="H109" s="138"/>
      <c r="I109" s="138"/>
      <c r="J109" s="257">
        <v>500000</v>
      </c>
      <c r="K109" s="138"/>
      <c r="L109" s="138"/>
      <c r="M109" s="138"/>
      <c r="N109" s="138"/>
      <c r="O109" s="135">
        <v>1</v>
      </c>
      <c r="P109" s="135" t="s">
        <v>150</v>
      </c>
      <c r="Q109" s="135" t="s">
        <v>150</v>
      </c>
      <c r="R109" s="135" t="s">
        <v>150</v>
      </c>
      <c r="S109" s="135" t="s">
        <v>150</v>
      </c>
      <c r="T109" s="135" t="s">
        <v>150</v>
      </c>
      <c r="U109" s="135" t="s">
        <v>150</v>
      </c>
      <c r="V109" s="135" t="s">
        <v>150</v>
      </c>
      <c r="W109" s="135" t="s">
        <v>150</v>
      </c>
      <c r="X109" s="135" t="s">
        <v>150</v>
      </c>
      <c r="Y109" s="138"/>
      <c r="Z109" s="138"/>
    </row>
    <row r="110" spans="2:26" ht="51.75" customHeight="1">
      <c r="B110" s="135">
        <v>102</v>
      </c>
      <c r="C110" s="253" t="s">
        <v>1435</v>
      </c>
      <c r="D110" s="138"/>
      <c r="E110" s="135" t="s">
        <v>45</v>
      </c>
      <c r="F110" s="135" t="s">
        <v>2</v>
      </c>
      <c r="G110" s="169" t="s">
        <v>127</v>
      </c>
      <c r="H110" s="138"/>
      <c r="I110" s="138"/>
      <c r="J110" s="257">
        <v>500000</v>
      </c>
      <c r="K110" s="138"/>
      <c r="L110" s="138"/>
      <c r="M110" s="138"/>
      <c r="N110" s="138"/>
      <c r="O110" s="135">
        <v>1</v>
      </c>
      <c r="P110" s="135" t="s">
        <v>150</v>
      </c>
      <c r="Q110" s="135" t="s">
        <v>150</v>
      </c>
      <c r="R110" s="135" t="s">
        <v>150</v>
      </c>
      <c r="S110" s="135" t="s">
        <v>150</v>
      </c>
      <c r="T110" s="135" t="s">
        <v>150</v>
      </c>
      <c r="U110" s="135" t="s">
        <v>150</v>
      </c>
      <c r="V110" s="135" t="s">
        <v>150</v>
      </c>
      <c r="W110" s="135" t="s">
        <v>150</v>
      </c>
      <c r="X110" s="135" t="s">
        <v>150</v>
      </c>
      <c r="Y110" s="138"/>
      <c r="Z110" s="138"/>
    </row>
    <row r="111" spans="2:26" ht="51.75" customHeight="1">
      <c r="B111" s="135">
        <v>103</v>
      </c>
      <c r="C111" s="253" t="s">
        <v>1436</v>
      </c>
      <c r="D111" s="138"/>
      <c r="E111" s="135" t="s">
        <v>45</v>
      </c>
      <c r="F111" s="135" t="s">
        <v>2</v>
      </c>
      <c r="G111" s="169" t="s">
        <v>127</v>
      </c>
      <c r="H111" s="138"/>
      <c r="I111" s="138"/>
      <c r="J111" s="257">
        <v>500000</v>
      </c>
      <c r="K111" s="138"/>
      <c r="L111" s="138"/>
      <c r="M111" s="138"/>
      <c r="N111" s="138"/>
      <c r="O111" s="135" t="s">
        <v>150</v>
      </c>
      <c r="P111" s="135">
        <v>1</v>
      </c>
      <c r="Q111" s="135" t="s">
        <v>150</v>
      </c>
      <c r="R111" s="135" t="s">
        <v>150</v>
      </c>
      <c r="S111" s="135" t="s">
        <v>150</v>
      </c>
      <c r="T111" s="135" t="s">
        <v>150</v>
      </c>
      <c r="U111" s="135" t="s">
        <v>150</v>
      </c>
      <c r="V111" s="135" t="s">
        <v>150</v>
      </c>
      <c r="W111" s="135" t="s">
        <v>150</v>
      </c>
      <c r="X111" s="135" t="s">
        <v>150</v>
      </c>
      <c r="Y111" s="138"/>
      <c r="Z111" s="138"/>
    </row>
    <row r="112" spans="2:26" ht="51.75" customHeight="1">
      <c r="B112" s="135">
        <v>104</v>
      </c>
      <c r="C112" s="253" t="s">
        <v>1437</v>
      </c>
      <c r="D112" s="138"/>
      <c r="E112" s="135" t="s">
        <v>45</v>
      </c>
      <c r="F112" s="135" t="s">
        <v>2</v>
      </c>
      <c r="G112" s="169" t="s">
        <v>127</v>
      </c>
      <c r="H112" s="138"/>
      <c r="I112" s="138"/>
      <c r="J112" s="257">
        <v>500000</v>
      </c>
      <c r="K112" s="138"/>
      <c r="L112" s="138"/>
      <c r="M112" s="138"/>
      <c r="N112" s="138"/>
      <c r="O112" s="135">
        <v>1</v>
      </c>
      <c r="P112" s="135" t="s">
        <v>150</v>
      </c>
      <c r="Q112" s="135" t="s">
        <v>150</v>
      </c>
      <c r="R112" s="135" t="s">
        <v>150</v>
      </c>
      <c r="S112" s="135" t="s">
        <v>150</v>
      </c>
      <c r="T112" s="135" t="s">
        <v>150</v>
      </c>
      <c r="U112" s="135" t="s">
        <v>150</v>
      </c>
      <c r="V112" s="135" t="s">
        <v>150</v>
      </c>
      <c r="W112" s="135" t="s">
        <v>150</v>
      </c>
      <c r="X112" s="135" t="s">
        <v>150</v>
      </c>
      <c r="Y112" s="138"/>
      <c r="Z112" s="138"/>
    </row>
    <row r="113" spans="2:26" ht="51.75" customHeight="1">
      <c r="B113" s="135">
        <v>105</v>
      </c>
      <c r="C113" s="253" t="s">
        <v>1438</v>
      </c>
      <c r="D113" s="138"/>
      <c r="E113" s="135" t="s">
        <v>45</v>
      </c>
      <c r="F113" s="135" t="s">
        <v>2</v>
      </c>
      <c r="G113" s="169" t="s">
        <v>127</v>
      </c>
      <c r="H113" s="138"/>
      <c r="I113" s="138"/>
      <c r="J113" s="257">
        <v>500000</v>
      </c>
      <c r="K113" s="138"/>
      <c r="L113" s="138"/>
      <c r="M113" s="138"/>
      <c r="N113" s="138"/>
      <c r="O113" s="135" t="s">
        <v>150</v>
      </c>
      <c r="P113" s="135">
        <v>1</v>
      </c>
      <c r="Q113" s="135" t="s">
        <v>150</v>
      </c>
      <c r="R113" s="135" t="s">
        <v>150</v>
      </c>
      <c r="S113" s="135" t="s">
        <v>150</v>
      </c>
      <c r="T113" s="135" t="s">
        <v>150</v>
      </c>
      <c r="U113" s="135" t="s">
        <v>150</v>
      </c>
      <c r="V113" s="135" t="s">
        <v>150</v>
      </c>
      <c r="W113" s="135" t="s">
        <v>150</v>
      </c>
      <c r="X113" s="135" t="s">
        <v>150</v>
      </c>
      <c r="Y113" s="138"/>
      <c r="Z113" s="138"/>
    </row>
    <row r="114" spans="2:26" ht="51.75" customHeight="1">
      <c r="B114" s="135">
        <v>106</v>
      </c>
      <c r="C114" s="253" t="s">
        <v>1439</v>
      </c>
      <c r="D114" s="138"/>
      <c r="E114" s="135" t="s">
        <v>45</v>
      </c>
      <c r="F114" s="135" t="s">
        <v>2</v>
      </c>
      <c r="G114" s="169" t="s">
        <v>127</v>
      </c>
      <c r="H114" s="138"/>
      <c r="I114" s="138"/>
      <c r="J114" s="257">
        <v>500000</v>
      </c>
      <c r="K114" s="138"/>
      <c r="L114" s="138"/>
      <c r="M114" s="138"/>
      <c r="N114" s="138"/>
      <c r="O114" s="135">
        <v>1</v>
      </c>
      <c r="P114" s="135" t="s">
        <v>150</v>
      </c>
      <c r="Q114" s="135" t="s">
        <v>150</v>
      </c>
      <c r="R114" s="135" t="s">
        <v>150</v>
      </c>
      <c r="S114" s="135" t="s">
        <v>150</v>
      </c>
      <c r="T114" s="135" t="s">
        <v>150</v>
      </c>
      <c r="U114" s="135" t="s">
        <v>150</v>
      </c>
      <c r="V114" s="135" t="s">
        <v>150</v>
      </c>
      <c r="W114" s="135" t="s">
        <v>150</v>
      </c>
      <c r="X114" s="135" t="s">
        <v>150</v>
      </c>
      <c r="Y114" s="138"/>
      <c r="Z114" s="138"/>
    </row>
    <row r="115" spans="2:26" ht="51.75" customHeight="1">
      <c r="B115" s="135">
        <v>107</v>
      </c>
      <c r="C115" s="253" t="s">
        <v>1440</v>
      </c>
      <c r="D115" s="138"/>
      <c r="E115" s="135" t="s">
        <v>45</v>
      </c>
      <c r="F115" s="135" t="s">
        <v>2</v>
      </c>
      <c r="G115" s="169" t="s">
        <v>127</v>
      </c>
      <c r="H115" s="138"/>
      <c r="I115" s="138"/>
      <c r="J115" s="257">
        <v>500000</v>
      </c>
      <c r="K115" s="138"/>
      <c r="L115" s="138"/>
      <c r="M115" s="138"/>
      <c r="N115" s="138"/>
      <c r="O115" s="135">
        <v>1</v>
      </c>
      <c r="P115" s="135" t="s">
        <v>150</v>
      </c>
      <c r="Q115" s="135" t="s">
        <v>150</v>
      </c>
      <c r="R115" s="135" t="s">
        <v>150</v>
      </c>
      <c r="S115" s="135" t="s">
        <v>150</v>
      </c>
      <c r="T115" s="135" t="s">
        <v>150</v>
      </c>
      <c r="U115" s="135" t="s">
        <v>150</v>
      </c>
      <c r="V115" s="135" t="s">
        <v>150</v>
      </c>
      <c r="W115" s="135" t="s">
        <v>150</v>
      </c>
      <c r="X115" s="135" t="s">
        <v>150</v>
      </c>
      <c r="Y115" s="138"/>
      <c r="Z115" s="138"/>
    </row>
    <row r="116" spans="2:26" ht="51.75" customHeight="1">
      <c r="B116" s="135">
        <v>108</v>
      </c>
      <c r="C116" s="253" t="s">
        <v>1441</v>
      </c>
      <c r="D116" s="138"/>
      <c r="E116" s="135" t="s">
        <v>45</v>
      </c>
      <c r="F116" s="135" t="s">
        <v>2</v>
      </c>
      <c r="G116" s="169" t="s">
        <v>127</v>
      </c>
      <c r="H116" s="138"/>
      <c r="I116" s="138"/>
      <c r="J116" s="257">
        <v>500000</v>
      </c>
      <c r="K116" s="138"/>
      <c r="L116" s="138"/>
      <c r="M116" s="138"/>
      <c r="N116" s="138"/>
      <c r="O116" s="135">
        <v>1</v>
      </c>
      <c r="P116" s="135" t="s">
        <v>150</v>
      </c>
      <c r="Q116" s="135" t="s">
        <v>150</v>
      </c>
      <c r="R116" s="135" t="s">
        <v>150</v>
      </c>
      <c r="S116" s="135" t="s">
        <v>150</v>
      </c>
      <c r="T116" s="135" t="s">
        <v>150</v>
      </c>
      <c r="U116" s="135" t="s">
        <v>150</v>
      </c>
      <c r="V116" s="135" t="s">
        <v>150</v>
      </c>
      <c r="W116" s="135" t="s">
        <v>150</v>
      </c>
      <c r="X116" s="135" t="s">
        <v>150</v>
      </c>
      <c r="Y116" s="138"/>
      <c r="Z116" s="138"/>
    </row>
    <row r="117" spans="2:26" ht="51.75" customHeight="1">
      <c r="B117" s="135">
        <v>109</v>
      </c>
      <c r="C117" s="253" t="s">
        <v>1442</v>
      </c>
      <c r="D117" s="138"/>
      <c r="E117" s="135" t="s">
        <v>45</v>
      </c>
      <c r="F117" s="135" t="s">
        <v>2</v>
      </c>
      <c r="G117" s="169" t="s">
        <v>127</v>
      </c>
      <c r="H117" s="138"/>
      <c r="I117" s="138"/>
      <c r="J117" s="257">
        <v>500000</v>
      </c>
      <c r="K117" s="138"/>
      <c r="L117" s="138"/>
      <c r="M117" s="138"/>
      <c r="N117" s="138"/>
      <c r="O117" s="135">
        <v>1</v>
      </c>
      <c r="P117" s="135" t="s">
        <v>150</v>
      </c>
      <c r="Q117" s="135" t="s">
        <v>150</v>
      </c>
      <c r="R117" s="135" t="s">
        <v>150</v>
      </c>
      <c r="S117" s="135" t="s">
        <v>150</v>
      </c>
      <c r="T117" s="135" t="s">
        <v>150</v>
      </c>
      <c r="U117" s="135" t="s">
        <v>150</v>
      </c>
      <c r="V117" s="135" t="s">
        <v>150</v>
      </c>
      <c r="W117" s="135" t="s">
        <v>150</v>
      </c>
      <c r="X117" s="135" t="s">
        <v>150</v>
      </c>
      <c r="Y117" s="138"/>
      <c r="Z117" s="138"/>
    </row>
    <row r="118" spans="2:26" ht="51.75" customHeight="1">
      <c r="B118" s="135">
        <v>110</v>
      </c>
      <c r="C118" s="253" t="s">
        <v>1443</v>
      </c>
      <c r="D118" s="138"/>
      <c r="E118" s="135" t="s">
        <v>45</v>
      </c>
      <c r="F118" s="135" t="s">
        <v>2</v>
      </c>
      <c r="G118" s="169" t="s">
        <v>127</v>
      </c>
      <c r="H118" s="138"/>
      <c r="I118" s="138"/>
      <c r="J118" s="257">
        <v>500000</v>
      </c>
      <c r="K118" s="138"/>
      <c r="L118" s="138"/>
      <c r="M118" s="138"/>
      <c r="N118" s="138"/>
      <c r="O118" s="135">
        <v>1</v>
      </c>
      <c r="P118" s="135" t="s">
        <v>150</v>
      </c>
      <c r="Q118" s="135" t="s">
        <v>150</v>
      </c>
      <c r="R118" s="135" t="s">
        <v>150</v>
      </c>
      <c r="S118" s="135" t="s">
        <v>150</v>
      </c>
      <c r="T118" s="135" t="s">
        <v>150</v>
      </c>
      <c r="U118" s="135" t="s">
        <v>150</v>
      </c>
      <c r="V118" s="135" t="s">
        <v>150</v>
      </c>
      <c r="W118" s="135" t="s">
        <v>150</v>
      </c>
      <c r="X118" s="135" t="s">
        <v>150</v>
      </c>
      <c r="Y118" s="138"/>
      <c r="Z118" s="138"/>
    </row>
    <row r="119" spans="2:26" ht="51.75" customHeight="1">
      <c r="B119" s="135">
        <v>111</v>
      </c>
      <c r="C119" s="253" t="s">
        <v>1444</v>
      </c>
      <c r="D119" s="138"/>
      <c r="E119" s="135" t="s">
        <v>45</v>
      </c>
      <c r="F119" s="135" t="s">
        <v>2</v>
      </c>
      <c r="G119" s="169" t="s">
        <v>127</v>
      </c>
      <c r="H119" s="138"/>
      <c r="I119" s="138"/>
      <c r="J119" s="257">
        <v>500000</v>
      </c>
      <c r="K119" s="138"/>
      <c r="L119" s="138"/>
      <c r="M119" s="138"/>
      <c r="N119" s="138"/>
      <c r="O119" s="135">
        <v>1</v>
      </c>
      <c r="P119" s="135" t="s">
        <v>150</v>
      </c>
      <c r="Q119" s="135" t="s">
        <v>150</v>
      </c>
      <c r="R119" s="135" t="s">
        <v>150</v>
      </c>
      <c r="S119" s="135" t="s">
        <v>150</v>
      </c>
      <c r="T119" s="135" t="s">
        <v>150</v>
      </c>
      <c r="U119" s="135" t="s">
        <v>150</v>
      </c>
      <c r="V119" s="135" t="s">
        <v>150</v>
      </c>
      <c r="W119" s="135" t="s">
        <v>150</v>
      </c>
      <c r="X119" s="135" t="s">
        <v>150</v>
      </c>
      <c r="Y119" s="138"/>
      <c r="Z119" s="138"/>
    </row>
    <row r="120" spans="2:26" ht="51.75" customHeight="1">
      <c r="B120" s="135">
        <v>112</v>
      </c>
      <c r="C120" s="253" t="s">
        <v>1445</v>
      </c>
      <c r="D120" s="138"/>
      <c r="E120" s="135" t="s">
        <v>45</v>
      </c>
      <c r="F120" s="135" t="s">
        <v>2</v>
      </c>
      <c r="G120" s="169" t="s">
        <v>127</v>
      </c>
      <c r="H120" s="138"/>
      <c r="I120" s="138"/>
      <c r="J120" s="257">
        <v>500000</v>
      </c>
      <c r="K120" s="138"/>
      <c r="L120" s="138"/>
      <c r="M120" s="138"/>
      <c r="N120" s="138"/>
      <c r="O120" s="135">
        <v>1</v>
      </c>
      <c r="P120" s="135" t="s">
        <v>150</v>
      </c>
      <c r="Q120" s="135" t="s">
        <v>150</v>
      </c>
      <c r="R120" s="135" t="s">
        <v>150</v>
      </c>
      <c r="S120" s="135" t="s">
        <v>150</v>
      </c>
      <c r="T120" s="135" t="s">
        <v>150</v>
      </c>
      <c r="U120" s="135" t="s">
        <v>150</v>
      </c>
      <c r="V120" s="135" t="s">
        <v>150</v>
      </c>
      <c r="W120" s="135" t="s">
        <v>150</v>
      </c>
      <c r="X120" s="135" t="s">
        <v>150</v>
      </c>
      <c r="Y120" s="138"/>
      <c r="Z120" s="138"/>
    </row>
    <row r="121" spans="2:26" ht="51.75" customHeight="1">
      <c r="B121" s="135">
        <v>113</v>
      </c>
      <c r="C121" s="253" t="s">
        <v>1446</v>
      </c>
      <c r="D121" s="138"/>
      <c r="E121" s="135" t="s">
        <v>45</v>
      </c>
      <c r="F121" s="135" t="s">
        <v>2</v>
      </c>
      <c r="G121" s="169" t="s">
        <v>127</v>
      </c>
      <c r="H121" s="138"/>
      <c r="I121" s="138"/>
      <c r="J121" s="257">
        <v>500000</v>
      </c>
      <c r="K121" s="138"/>
      <c r="L121" s="138"/>
      <c r="M121" s="138"/>
      <c r="N121" s="138"/>
      <c r="O121" s="135">
        <v>1</v>
      </c>
      <c r="P121" s="135" t="s">
        <v>150</v>
      </c>
      <c r="Q121" s="135" t="s">
        <v>150</v>
      </c>
      <c r="R121" s="135" t="s">
        <v>150</v>
      </c>
      <c r="S121" s="135" t="s">
        <v>150</v>
      </c>
      <c r="T121" s="135" t="s">
        <v>150</v>
      </c>
      <c r="U121" s="135" t="s">
        <v>150</v>
      </c>
      <c r="V121" s="135" t="s">
        <v>150</v>
      </c>
      <c r="W121" s="135" t="s">
        <v>150</v>
      </c>
      <c r="X121" s="135" t="s">
        <v>150</v>
      </c>
      <c r="Y121" s="138"/>
      <c r="Z121" s="138"/>
    </row>
    <row r="122" spans="2:26" ht="51.75" customHeight="1">
      <c r="B122" s="135">
        <v>114</v>
      </c>
      <c r="C122" s="253" t="s">
        <v>1447</v>
      </c>
      <c r="D122" s="138"/>
      <c r="E122" s="135" t="s">
        <v>45</v>
      </c>
      <c r="F122" s="135" t="s">
        <v>2</v>
      </c>
      <c r="G122" s="169" t="s">
        <v>127</v>
      </c>
      <c r="H122" s="138"/>
      <c r="I122" s="138"/>
      <c r="J122" s="257">
        <v>500000</v>
      </c>
      <c r="K122" s="138"/>
      <c r="L122" s="138"/>
      <c r="M122" s="138"/>
      <c r="N122" s="138"/>
      <c r="O122" s="135">
        <v>1</v>
      </c>
      <c r="P122" s="135" t="s">
        <v>150</v>
      </c>
      <c r="Q122" s="135" t="s">
        <v>150</v>
      </c>
      <c r="R122" s="135" t="s">
        <v>150</v>
      </c>
      <c r="S122" s="135" t="s">
        <v>150</v>
      </c>
      <c r="T122" s="135" t="s">
        <v>150</v>
      </c>
      <c r="U122" s="135" t="s">
        <v>150</v>
      </c>
      <c r="V122" s="135" t="s">
        <v>150</v>
      </c>
      <c r="W122" s="135" t="s">
        <v>150</v>
      </c>
      <c r="X122" s="135" t="s">
        <v>150</v>
      </c>
      <c r="Y122" s="138"/>
      <c r="Z122" s="138"/>
    </row>
    <row r="123" spans="2:26" ht="51.75" customHeight="1">
      <c r="B123" s="135">
        <v>115</v>
      </c>
      <c r="C123" s="253" t="s">
        <v>1448</v>
      </c>
      <c r="D123" s="138"/>
      <c r="E123" s="135" t="s">
        <v>45</v>
      </c>
      <c r="F123" s="135" t="s">
        <v>2</v>
      </c>
      <c r="G123" s="169" t="s">
        <v>127</v>
      </c>
      <c r="H123" s="138"/>
      <c r="I123" s="138"/>
      <c r="J123" s="257">
        <v>500000</v>
      </c>
      <c r="K123" s="138"/>
      <c r="L123" s="138"/>
      <c r="M123" s="138"/>
      <c r="N123" s="138"/>
      <c r="O123" s="135">
        <v>1</v>
      </c>
      <c r="P123" s="135" t="s">
        <v>150</v>
      </c>
      <c r="Q123" s="135" t="s">
        <v>150</v>
      </c>
      <c r="R123" s="135" t="s">
        <v>150</v>
      </c>
      <c r="S123" s="135" t="s">
        <v>150</v>
      </c>
      <c r="T123" s="135" t="s">
        <v>150</v>
      </c>
      <c r="U123" s="135" t="s">
        <v>150</v>
      </c>
      <c r="V123" s="135" t="s">
        <v>150</v>
      </c>
      <c r="W123" s="135" t="s">
        <v>150</v>
      </c>
      <c r="X123" s="135" t="s">
        <v>150</v>
      </c>
      <c r="Y123" s="138"/>
      <c r="Z123" s="138"/>
    </row>
    <row r="124" spans="2:26" ht="51.75" customHeight="1">
      <c r="B124" s="135">
        <v>116</v>
      </c>
      <c r="C124" s="253" t="s">
        <v>1449</v>
      </c>
      <c r="D124" s="138"/>
      <c r="E124" s="135" t="s">
        <v>45</v>
      </c>
      <c r="F124" s="135" t="s">
        <v>2</v>
      </c>
      <c r="G124" s="169" t="s">
        <v>127</v>
      </c>
      <c r="H124" s="138"/>
      <c r="I124" s="138"/>
      <c r="J124" s="257">
        <v>500000</v>
      </c>
      <c r="K124" s="138"/>
      <c r="L124" s="138"/>
      <c r="M124" s="138"/>
      <c r="N124" s="138"/>
      <c r="O124" s="135">
        <v>1</v>
      </c>
      <c r="P124" s="135" t="s">
        <v>150</v>
      </c>
      <c r="Q124" s="135" t="s">
        <v>150</v>
      </c>
      <c r="R124" s="135" t="s">
        <v>150</v>
      </c>
      <c r="S124" s="135" t="s">
        <v>150</v>
      </c>
      <c r="T124" s="135" t="s">
        <v>150</v>
      </c>
      <c r="U124" s="135" t="s">
        <v>150</v>
      </c>
      <c r="V124" s="135" t="s">
        <v>150</v>
      </c>
      <c r="W124" s="135" t="s">
        <v>150</v>
      </c>
      <c r="X124" s="135" t="s">
        <v>150</v>
      </c>
      <c r="Y124" s="138"/>
      <c r="Z124" s="138"/>
    </row>
    <row r="125" spans="2:26" ht="51.75" customHeight="1">
      <c r="B125" s="135">
        <v>117</v>
      </c>
      <c r="C125" s="253" t="s">
        <v>1450</v>
      </c>
      <c r="D125" s="138"/>
      <c r="E125" s="135" t="s">
        <v>45</v>
      </c>
      <c r="F125" s="135" t="s">
        <v>2</v>
      </c>
      <c r="G125" s="169" t="s">
        <v>127</v>
      </c>
      <c r="H125" s="138"/>
      <c r="I125" s="138"/>
      <c r="J125" s="257">
        <v>500000</v>
      </c>
      <c r="K125" s="138"/>
      <c r="L125" s="138"/>
      <c r="M125" s="138"/>
      <c r="N125" s="138"/>
      <c r="O125" s="135">
        <v>1</v>
      </c>
      <c r="P125" s="135" t="s">
        <v>150</v>
      </c>
      <c r="Q125" s="135" t="s">
        <v>150</v>
      </c>
      <c r="R125" s="135" t="s">
        <v>150</v>
      </c>
      <c r="S125" s="135" t="s">
        <v>150</v>
      </c>
      <c r="T125" s="135" t="s">
        <v>150</v>
      </c>
      <c r="U125" s="135" t="s">
        <v>150</v>
      </c>
      <c r="V125" s="135" t="s">
        <v>150</v>
      </c>
      <c r="W125" s="135" t="s">
        <v>150</v>
      </c>
      <c r="X125" s="135" t="s">
        <v>150</v>
      </c>
      <c r="Y125" s="138"/>
      <c r="Z125" s="138"/>
    </row>
    <row r="126" spans="2:26" ht="51.75" customHeight="1">
      <c r="B126" s="135">
        <v>118</v>
      </c>
      <c r="C126" s="253" t="s">
        <v>1451</v>
      </c>
      <c r="D126" s="138"/>
      <c r="E126" s="135" t="s">
        <v>45</v>
      </c>
      <c r="F126" s="135" t="s">
        <v>2</v>
      </c>
      <c r="G126" s="169" t="s">
        <v>127</v>
      </c>
      <c r="H126" s="138"/>
      <c r="I126" s="138"/>
      <c r="J126" s="257">
        <v>500000</v>
      </c>
      <c r="K126" s="138"/>
      <c r="L126" s="138"/>
      <c r="M126" s="138"/>
      <c r="N126" s="138"/>
      <c r="O126" s="135">
        <v>1</v>
      </c>
      <c r="P126" s="135" t="s">
        <v>150</v>
      </c>
      <c r="Q126" s="135" t="s">
        <v>150</v>
      </c>
      <c r="R126" s="135" t="s">
        <v>150</v>
      </c>
      <c r="S126" s="135" t="s">
        <v>150</v>
      </c>
      <c r="T126" s="135" t="s">
        <v>150</v>
      </c>
      <c r="U126" s="135" t="s">
        <v>150</v>
      </c>
      <c r="V126" s="135" t="s">
        <v>150</v>
      </c>
      <c r="W126" s="135" t="s">
        <v>150</v>
      </c>
      <c r="X126" s="135" t="s">
        <v>150</v>
      </c>
      <c r="Y126" s="138"/>
      <c r="Z126" s="138"/>
    </row>
    <row r="127" spans="2:26" ht="51.75" customHeight="1">
      <c r="B127" s="135">
        <v>119</v>
      </c>
      <c r="C127" s="253" t="s">
        <v>1452</v>
      </c>
      <c r="D127" s="138"/>
      <c r="E127" s="135" t="s">
        <v>45</v>
      </c>
      <c r="F127" s="135" t="s">
        <v>2</v>
      </c>
      <c r="G127" s="169" t="s">
        <v>127</v>
      </c>
      <c r="H127" s="138"/>
      <c r="I127" s="138"/>
      <c r="J127" s="257">
        <v>500000</v>
      </c>
      <c r="K127" s="138"/>
      <c r="L127" s="138"/>
      <c r="M127" s="138"/>
      <c r="N127" s="138"/>
      <c r="O127" s="135">
        <v>1</v>
      </c>
      <c r="P127" s="135" t="s">
        <v>150</v>
      </c>
      <c r="Q127" s="135" t="s">
        <v>150</v>
      </c>
      <c r="R127" s="135" t="s">
        <v>150</v>
      </c>
      <c r="S127" s="135" t="s">
        <v>150</v>
      </c>
      <c r="T127" s="135" t="s">
        <v>150</v>
      </c>
      <c r="U127" s="135" t="s">
        <v>150</v>
      </c>
      <c r="V127" s="135" t="s">
        <v>150</v>
      </c>
      <c r="W127" s="135" t="s">
        <v>150</v>
      </c>
      <c r="X127" s="135" t="s">
        <v>150</v>
      </c>
      <c r="Y127" s="138"/>
      <c r="Z127" s="138"/>
    </row>
    <row r="128" spans="2:26" ht="51.75" customHeight="1">
      <c r="B128" s="135">
        <v>120</v>
      </c>
      <c r="C128" s="253" t="s">
        <v>1453</v>
      </c>
      <c r="D128" s="138"/>
      <c r="E128" s="135" t="s">
        <v>45</v>
      </c>
      <c r="F128" s="135" t="s">
        <v>2</v>
      </c>
      <c r="G128" s="169" t="s">
        <v>127</v>
      </c>
      <c r="H128" s="138"/>
      <c r="I128" s="138"/>
      <c r="J128" s="257">
        <v>500000</v>
      </c>
      <c r="K128" s="138"/>
      <c r="L128" s="138"/>
      <c r="M128" s="138"/>
      <c r="N128" s="138"/>
      <c r="O128" s="135" t="s">
        <v>150</v>
      </c>
      <c r="P128" s="135">
        <v>1</v>
      </c>
      <c r="Q128" s="135" t="s">
        <v>150</v>
      </c>
      <c r="R128" s="135" t="s">
        <v>150</v>
      </c>
      <c r="S128" s="135" t="s">
        <v>150</v>
      </c>
      <c r="T128" s="135" t="s">
        <v>150</v>
      </c>
      <c r="U128" s="135" t="s">
        <v>150</v>
      </c>
      <c r="V128" s="135" t="s">
        <v>150</v>
      </c>
      <c r="W128" s="135" t="s">
        <v>150</v>
      </c>
      <c r="X128" s="135" t="s">
        <v>150</v>
      </c>
      <c r="Y128" s="138"/>
      <c r="Z128" s="138"/>
    </row>
    <row r="129" spans="2:26" ht="51.75" customHeight="1">
      <c r="B129" s="135">
        <v>121</v>
      </c>
      <c r="C129" s="253" t="s">
        <v>1454</v>
      </c>
      <c r="D129" s="138"/>
      <c r="E129" s="135" t="s">
        <v>45</v>
      </c>
      <c r="F129" s="135" t="s">
        <v>2</v>
      </c>
      <c r="G129" s="169" t="s">
        <v>127</v>
      </c>
      <c r="H129" s="138"/>
      <c r="I129" s="138"/>
      <c r="J129" s="257">
        <v>500000</v>
      </c>
      <c r="K129" s="138"/>
      <c r="L129" s="138"/>
      <c r="M129" s="138"/>
      <c r="N129" s="138"/>
      <c r="O129" s="135">
        <v>1</v>
      </c>
      <c r="P129" s="135" t="s">
        <v>150</v>
      </c>
      <c r="Q129" s="135" t="s">
        <v>150</v>
      </c>
      <c r="R129" s="135" t="s">
        <v>150</v>
      </c>
      <c r="S129" s="135" t="s">
        <v>150</v>
      </c>
      <c r="T129" s="135" t="s">
        <v>150</v>
      </c>
      <c r="U129" s="135" t="s">
        <v>150</v>
      </c>
      <c r="V129" s="135" t="s">
        <v>150</v>
      </c>
      <c r="W129" s="135" t="s">
        <v>150</v>
      </c>
      <c r="X129" s="135" t="s">
        <v>150</v>
      </c>
      <c r="Y129" s="138"/>
      <c r="Z129" s="138"/>
    </row>
    <row r="130" spans="2:26" ht="51.75" customHeight="1">
      <c r="B130" s="135">
        <v>122</v>
      </c>
      <c r="C130" s="253" t="s">
        <v>1455</v>
      </c>
      <c r="D130" s="138"/>
      <c r="E130" s="135" t="s">
        <v>45</v>
      </c>
      <c r="F130" s="135" t="s">
        <v>2</v>
      </c>
      <c r="G130" s="169" t="s">
        <v>127</v>
      </c>
      <c r="H130" s="138"/>
      <c r="I130" s="138"/>
      <c r="J130" s="257">
        <v>500000</v>
      </c>
      <c r="K130" s="138"/>
      <c r="L130" s="138"/>
      <c r="M130" s="138"/>
      <c r="N130" s="138"/>
      <c r="O130" s="135" t="s">
        <v>150</v>
      </c>
      <c r="P130" s="135">
        <v>1</v>
      </c>
      <c r="Q130" s="135" t="s">
        <v>150</v>
      </c>
      <c r="R130" s="135" t="s">
        <v>150</v>
      </c>
      <c r="S130" s="135" t="s">
        <v>150</v>
      </c>
      <c r="T130" s="135" t="s">
        <v>150</v>
      </c>
      <c r="U130" s="135" t="s">
        <v>150</v>
      </c>
      <c r="V130" s="135" t="s">
        <v>150</v>
      </c>
      <c r="W130" s="135" t="s">
        <v>150</v>
      </c>
      <c r="X130" s="135" t="s">
        <v>150</v>
      </c>
      <c r="Y130" s="138"/>
      <c r="Z130" s="138"/>
    </row>
    <row r="131" spans="2:26" ht="51.75" customHeight="1">
      <c r="B131" s="135">
        <v>123</v>
      </c>
      <c r="C131" s="253" t="s">
        <v>1456</v>
      </c>
      <c r="D131" s="138"/>
      <c r="E131" s="135" t="s">
        <v>45</v>
      </c>
      <c r="F131" s="135" t="s">
        <v>2</v>
      </c>
      <c r="G131" s="169" t="s">
        <v>127</v>
      </c>
      <c r="H131" s="138"/>
      <c r="I131" s="138"/>
      <c r="J131" s="257">
        <v>500000</v>
      </c>
      <c r="K131" s="138"/>
      <c r="L131" s="138"/>
      <c r="M131" s="138"/>
      <c r="N131" s="138"/>
      <c r="O131" s="135">
        <v>1</v>
      </c>
      <c r="P131" s="135" t="s">
        <v>150</v>
      </c>
      <c r="Q131" s="135" t="s">
        <v>150</v>
      </c>
      <c r="R131" s="135" t="s">
        <v>150</v>
      </c>
      <c r="S131" s="135" t="s">
        <v>150</v>
      </c>
      <c r="T131" s="135" t="s">
        <v>150</v>
      </c>
      <c r="U131" s="135" t="s">
        <v>150</v>
      </c>
      <c r="V131" s="135" t="s">
        <v>150</v>
      </c>
      <c r="W131" s="135" t="s">
        <v>150</v>
      </c>
      <c r="X131" s="135" t="s">
        <v>150</v>
      </c>
      <c r="Y131" s="138"/>
      <c r="Z131" s="138"/>
    </row>
    <row r="132" spans="2:26" ht="51.75" customHeight="1">
      <c r="B132" s="135">
        <v>124</v>
      </c>
      <c r="C132" s="253" t="s">
        <v>1457</v>
      </c>
      <c r="D132" s="138"/>
      <c r="E132" s="135" t="s">
        <v>45</v>
      </c>
      <c r="F132" s="135" t="s">
        <v>2</v>
      </c>
      <c r="G132" s="169" t="s">
        <v>127</v>
      </c>
      <c r="H132" s="138"/>
      <c r="I132" s="138"/>
      <c r="J132" s="257">
        <v>500000</v>
      </c>
      <c r="K132" s="138"/>
      <c r="L132" s="138"/>
      <c r="M132" s="138"/>
      <c r="N132" s="138"/>
      <c r="O132" s="135">
        <v>1</v>
      </c>
      <c r="P132" s="135" t="s">
        <v>150</v>
      </c>
      <c r="Q132" s="135" t="s">
        <v>150</v>
      </c>
      <c r="R132" s="135" t="s">
        <v>150</v>
      </c>
      <c r="S132" s="135" t="s">
        <v>150</v>
      </c>
      <c r="T132" s="135" t="s">
        <v>150</v>
      </c>
      <c r="U132" s="135" t="s">
        <v>150</v>
      </c>
      <c r="V132" s="135" t="s">
        <v>150</v>
      </c>
      <c r="W132" s="135" t="s">
        <v>150</v>
      </c>
      <c r="X132" s="135" t="s">
        <v>150</v>
      </c>
      <c r="Y132" s="138"/>
      <c r="Z132" s="138"/>
    </row>
    <row r="133" spans="2:26" ht="51.75" customHeight="1">
      <c r="B133" s="135">
        <v>125</v>
      </c>
      <c r="C133" s="253" t="s">
        <v>1458</v>
      </c>
      <c r="D133" s="138"/>
      <c r="E133" s="135" t="s">
        <v>45</v>
      </c>
      <c r="F133" s="135" t="s">
        <v>2</v>
      </c>
      <c r="G133" s="169" t="s">
        <v>127</v>
      </c>
      <c r="H133" s="138"/>
      <c r="I133" s="138"/>
      <c r="J133" s="257">
        <v>500000</v>
      </c>
      <c r="K133" s="138"/>
      <c r="L133" s="138"/>
      <c r="M133" s="138"/>
      <c r="N133" s="138"/>
      <c r="O133" s="135">
        <v>1</v>
      </c>
      <c r="P133" s="135" t="s">
        <v>150</v>
      </c>
      <c r="Q133" s="135" t="s">
        <v>150</v>
      </c>
      <c r="R133" s="135" t="s">
        <v>150</v>
      </c>
      <c r="S133" s="135" t="s">
        <v>150</v>
      </c>
      <c r="T133" s="135" t="s">
        <v>150</v>
      </c>
      <c r="U133" s="135" t="s">
        <v>150</v>
      </c>
      <c r="V133" s="135" t="s">
        <v>150</v>
      </c>
      <c r="W133" s="135" t="s">
        <v>150</v>
      </c>
      <c r="X133" s="135" t="s">
        <v>150</v>
      </c>
      <c r="Y133" s="138"/>
      <c r="Z133" s="138"/>
    </row>
    <row r="134" spans="2:26" ht="51.75" customHeight="1">
      <c r="B134" s="135">
        <v>126</v>
      </c>
      <c r="C134" s="253" t="s">
        <v>1459</v>
      </c>
      <c r="D134" s="138"/>
      <c r="E134" s="135" t="s">
        <v>45</v>
      </c>
      <c r="F134" s="135" t="s">
        <v>2</v>
      </c>
      <c r="G134" s="169" t="s">
        <v>127</v>
      </c>
      <c r="H134" s="138"/>
      <c r="I134" s="138"/>
      <c r="J134" s="257">
        <v>500000</v>
      </c>
      <c r="K134" s="138"/>
      <c r="L134" s="138"/>
      <c r="M134" s="138"/>
      <c r="N134" s="138"/>
      <c r="O134" s="135">
        <v>1</v>
      </c>
      <c r="P134" s="135" t="s">
        <v>150</v>
      </c>
      <c r="Q134" s="135" t="s">
        <v>150</v>
      </c>
      <c r="R134" s="135" t="s">
        <v>150</v>
      </c>
      <c r="S134" s="135" t="s">
        <v>150</v>
      </c>
      <c r="T134" s="135" t="s">
        <v>150</v>
      </c>
      <c r="U134" s="135" t="s">
        <v>150</v>
      </c>
      <c r="V134" s="135" t="s">
        <v>150</v>
      </c>
      <c r="W134" s="135" t="s">
        <v>150</v>
      </c>
      <c r="X134" s="135" t="s">
        <v>150</v>
      </c>
      <c r="Y134" s="138"/>
      <c r="Z134" s="138"/>
    </row>
    <row r="135" spans="2:26" ht="51.75" customHeight="1">
      <c r="B135" s="135">
        <v>127</v>
      </c>
      <c r="C135" s="253" t="s">
        <v>1460</v>
      </c>
      <c r="D135" s="138"/>
      <c r="E135" s="135" t="s">
        <v>45</v>
      </c>
      <c r="F135" s="135" t="s">
        <v>2</v>
      </c>
      <c r="G135" s="169" t="s">
        <v>127</v>
      </c>
      <c r="H135" s="138"/>
      <c r="I135" s="138"/>
      <c r="J135" s="257">
        <v>500000</v>
      </c>
      <c r="K135" s="138"/>
      <c r="L135" s="138"/>
      <c r="M135" s="138"/>
      <c r="N135" s="138"/>
      <c r="O135" s="135">
        <v>1</v>
      </c>
      <c r="P135" s="135" t="s">
        <v>150</v>
      </c>
      <c r="Q135" s="135" t="s">
        <v>150</v>
      </c>
      <c r="R135" s="135" t="s">
        <v>150</v>
      </c>
      <c r="S135" s="135" t="s">
        <v>150</v>
      </c>
      <c r="T135" s="135" t="s">
        <v>150</v>
      </c>
      <c r="U135" s="135" t="s">
        <v>150</v>
      </c>
      <c r="V135" s="135" t="s">
        <v>150</v>
      </c>
      <c r="W135" s="135" t="s">
        <v>150</v>
      </c>
      <c r="X135" s="135" t="s">
        <v>150</v>
      </c>
      <c r="Y135" s="138"/>
      <c r="Z135" s="138"/>
    </row>
    <row r="136" spans="2:26" ht="51.75" customHeight="1">
      <c r="B136" s="135">
        <v>128</v>
      </c>
      <c r="C136" s="253" t="s">
        <v>1461</v>
      </c>
      <c r="D136" s="138"/>
      <c r="E136" s="135" t="s">
        <v>45</v>
      </c>
      <c r="F136" s="135" t="s">
        <v>2</v>
      </c>
      <c r="G136" s="169" t="s">
        <v>127</v>
      </c>
      <c r="H136" s="138"/>
      <c r="I136" s="138"/>
      <c r="J136" s="257">
        <v>500000</v>
      </c>
      <c r="K136" s="138"/>
      <c r="L136" s="138"/>
      <c r="M136" s="138"/>
      <c r="N136" s="138"/>
      <c r="O136" s="135">
        <v>1</v>
      </c>
      <c r="P136" s="135" t="s">
        <v>150</v>
      </c>
      <c r="Q136" s="135" t="s">
        <v>150</v>
      </c>
      <c r="R136" s="135" t="s">
        <v>150</v>
      </c>
      <c r="S136" s="135" t="s">
        <v>150</v>
      </c>
      <c r="T136" s="135" t="s">
        <v>150</v>
      </c>
      <c r="U136" s="135" t="s">
        <v>150</v>
      </c>
      <c r="V136" s="135" t="s">
        <v>150</v>
      </c>
      <c r="W136" s="135" t="s">
        <v>150</v>
      </c>
      <c r="X136" s="135" t="s">
        <v>150</v>
      </c>
      <c r="Y136" s="138"/>
      <c r="Z136" s="138"/>
    </row>
    <row r="137" spans="2:26" ht="51.75" customHeight="1">
      <c r="B137" s="135">
        <v>129</v>
      </c>
      <c r="C137" s="253" t="s">
        <v>1462</v>
      </c>
      <c r="D137" s="138"/>
      <c r="E137" s="135" t="s">
        <v>45</v>
      </c>
      <c r="F137" s="135" t="s">
        <v>2</v>
      </c>
      <c r="G137" s="169" t="s">
        <v>127</v>
      </c>
      <c r="H137" s="138"/>
      <c r="I137" s="138"/>
      <c r="J137" s="257">
        <v>500000</v>
      </c>
      <c r="K137" s="138"/>
      <c r="L137" s="138"/>
      <c r="M137" s="138"/>
      <c r="N137" s="138"/>
      <c r="O137" s="135">
        <v>1</v>
      </c>
      <c r="P137" s="135" t="s">
        <v>150</v>
      </c>
      <c r="Q137" s="135" t="s">
        <v>150</v>
      </c>
      <c r="R137" s="135" t="s">
        <v>150</v>
      </c>
      <c r="S137" s="135" t="s">
        <v>150</v>
      </c>
      <c r="T137" s="135" t="s">
        <v>150</v>
      </c>
      <c r="U137" s="135" t="s">
        <v>150</v>
      </c>
      <c r="V137" s="135" t="s">
        <v>150</v>
      </c>
      <c r="W137" s="135" t="s">
        <v>150</v>
      </c>
      <c r="X137" s="135" t="s">
        <v>150</v>
      </c>
      <c r="Y137" s="138"/>
      <c r="Z137" s="138"/>
    </row>
    <row r="138" spans="2:26" ht="51.75" customHeight="1">
      <c r="B138" s="135">
        <v>130</v>
      </c>
      <c r="C138" s="253" t="s">
        <v>1463</v>
      </c>
      <c r="D138" s="138"/>
      <c r="E138" s="135" t="s">
        <v>45</v>
      </c>
      <c r="F138" s="135" t="s">
        <v>2</v>
      </c>
      <c r="G138" s="169" t="s">
        <v>127</v>
      </c>
      <c r="H138" s="138"/>
      <c r="I138" s="138"/>
      <c r="J138" s="257">
        <v>500000</v>
      </c>
      <c r="K138" s="138"/>
      <c r="L138" s="138"/>
      <c r="M138" s="138"/>
      <c r="N138" s="138"/>
      <c r="O138" s="135">
        <v>1</v>
      </c>
      <c r="P138" s="135" t="s">
        <v>150</v>
      </c>
      <c r="Q138" s="135" t="s">
        <v>150</v>
      </c>
      <c r="R138" s="135" t="s">
        <v>150</v>
      </c>
      <c r="S138" s="135" t="s">
        <v>150</v>
      </c>
      <c r="T138" s="135" t="s">
        <v>150</v>
      </c>
      <c r="U138" s="135" t="s">
        <v>150</v>
      </c>
      <c r="V138" s="135" t="s">
        <v>150</v>
      </c>
      <c r="W138" s="135" t="s">
        <v>150</v>
      </c>
      <c r="X138" s="135" t="s">
        <v>150</v>
      </c>
      <c r="Y138" s="138"/>
      <c r="Z138" s="138"/>
    </row>
    <row r="139" spans="2:26" ht="51.75" customHeight="1">
      <c r="B139" s="135">
        <v>131</v>
      </c>
      <c r="C139" s="253" t="s">
        <v>1464</v>
      </c>
      <c r="D139" s="138"/>
      <c r="E139" s="135" t="s">
        <v>45</v>
      </c>
      <c r="F139" s="135" t="s">
        <v>2</v>
      </c>
      <c r="G139" s="169" t="s">
        <v>127</v>
      </c>
      <c r="H139" s="138"/>
      <c r="I139" s="138"/>
      <c r="J139" s="257">
        <v>500000</v>
      </c>
      <c r="K139" s="138"/>
      <c r="L139" s="138"/>
      <c r="M139" s="138"/>
      <c r="N139" s="138"/>
      <c r="O139" s="135">
        <v>1</v>
      </c>
      <c r="P139" s="135" t="s">
        <v>150</v>
      </c>
      <c r="Q139" s="135" t="s">
        <v>150</v>
      </c>
      <c r="R139" s="135" t="s">
        <v>150</v>
      </c>
      <c r="S139" s="135" t="s">
        <v>150</v>
      </c>
      <c r="T139" s="135" t="s">
        <v>150</v>
      </c>
      <c r="U139" s="135" t="s">
        <v>150</v>
      </c>
      <c r="V139" s="135" t="s">
        <v>150</v>
      </c>
      <c r="W139" s="135" t="s">
        <v>150</v>
      </c>
      <c r="X139" s="135" t="s">
        <v>150</v>
      </c>
      <c r="Y139" s="138"/>
      <c r="Z139" s="138"/>
    </row>
    <row r="140" spans="2:26" ht="51.75" customHeight="1">
      <c r="B140" s="135">
        <v>132</v>
      </c>
      <c r="C140" s="253" t="s">
        <v>1465</v>
      </c>
      <c r="D140" s="138"/>
      <c r="E140" s="135" t="s">
        <v>45</v>
      </c>
      <c r="F140" s="135" t="s">
        <v>2</v>
      </c>
      <c r="G140" s="169" t="s">
        <v>127</v>
      </c>
      <c r="H140" s="138"/>
      <c r="I140" s="138"/>
      <c r="J140" s="257">
        <v>500000</v>
      </c>
      <c r="K140" s="138"/>
      <c r="L140" s="138"/>
      <c r="M140" s="138"/>
      <c r="N140" s="138"/>
      <c r="O140" s="135">
        <v>1</v>
      </c>
      <c r="P140" s="135" t="s">
        <v>150</v>
      </c>
      <c r="Q140" s="135" t="s">
        <v>150</v>
      </c>
      <c r="R140" s="135" t="s">
        <v>150</v>
      </c>
      <c r="S140" s="135" t="s">
        <v>150</v>
      </c>
      <c r="T140" s="135" t="s">
        <v>150</v>
      </c>
      <c r="U140" s="135" t="s">
        <v>150</v>
      </c>
      <c r="V140" s="135" t="s">
        <v>150</v>
      </c>
      <c r="W140" s="135" t="s">
        <v>150</v>
      </c>
      <c r="X140" s="135" t="s">
        <v>150</v>
      </c>
      <c r="Y140" s="138"/>
      <c r="Z140" s="138"/>
    </row>
    <row r="141" spans="2:26" ht="51.75" customHeight="1">
      <c r="B141" s="135">
        <v>133</v>
      </c>
      <c r="C141" s="253" t="s">
        <v>1466</v>
      </c>
      <c r="D141" s="138"/>
      <c r="E141" s="135" t="s">
        <v>45</v>
      </c>
      <c r="F141" s="135" t="s">
        <v>2</v>
      </c>
      <c r="G141" s="169" t="s">
        <v>127</v>
      </c>
      <c r="H141" s="138"/>
      <c r="I141" s="138"/>
      <c r="J141" s="257">
        <v>500000</v>
      </c>
      <c r="K141" s="138"/>
      <c r="L141" s="138"/>
      <c r="M141" s="138"/>
      <c r="N141" s="138"/>
      <c r="O141" s="135">
        <v>1</v>
      </c>
      <c r="P141" s="135" t="s">
        <v>150</v>
      </c>
      <c r="Q141" s="135" t="s">
        <v>150</v>
      </c>
      <c r="R141" s="135" t="s">
        <v>150</v>
      </c>
      <c r="S141" s="135" t="s">
        <v>150</v>
      </c>
      <c r="T141" s="135" t="s">
        <v>150</v>
      </c>
      <c r="U141" s="135" t="s">
        <v>150</v>
      </c>
      <c r="V141" s="135" t="s">
        <v>150</v>
      </c>
      <c r="W141" s="135" t="s">
        <v>150</v>
      </c>
      <c r="X141" s="135" t="s">
        <v>150</v>
      </c>
      <c r="Y141" s="138"/>
      <c r="Z141" s="138"/>
    </row>
    <row r="142" spans="2:26" ht="51.75" customHeight="1">
      <c r="B142" s="135">
        <v>134</v>
      </c>
      <c r="C142" s="253" t="s">
        <v>1467</v>
      </c>
      <c r="D142" s="138"/>
      <c r="E142" s="135" t="s">
        <v>45</v>
      </c>
      <c r="F142" s="135" t="s">
        <v>2</v>
      </c>
      <c r="G142" s="169" t="s">
        <v>127</v>
      </c>
      <c r="H142" s="138"/>
      <c r="I142" s="138"/>
      <c r="J142" s="257">
        <v>500000</v>
      </c>
      <c r="K142" s="138"/>
      <c r="L142" s="138"/>
      <c r="M142" s="138"/>
      <c r="N142" s="138"/>
      <c r="O142" s="135">
        <v>1</v>
      </c>
      <c r="P142" s="135" t="s">
        <v>150</v>
      </c>
      <c r="Q142" s="135" t="s">
        <v>150</v>
      </c>
      <c r="R142" s="135" t="s">
        <v>150</v>
      </c>
      <c r="S142" s="135" t="s">
        <v>150</v>
      </c>
      <c r="T142" s="135" t="s">
        <v>150</v>
      </c>
      <c r="U142" s="135" t="s">
        <v>150</v>
      </c>
      <c r="V142" s="135" t="s">
        <v>150</v>
      </c>
      <c r="W142" s="135" t="s">
        <v>150</v>
      </c>
      <c r="X142" s="135" t="s">
        <v>150</v>
      </c>
      <c r="Y142" s="138"/>
      <c r="Z142" s="138"/>
    </row>
    <row r="143" spans="2:26" ht="51.75" customHeight="1">
      <c r="B143" s="135">
        <v>135</v>
      </c>
      <c r="C143" s="253" t="s">
        <v>1468</v>
      </c>
      <c r="D143" s="138"/>
      <c r="E143" s="135" t="s">
        <v>45</v>
      </c>
      <c r="F143" s="135" t="s">
        <v>2</v>
      </c>
      <c r="G143" s="169" t="s">
        <v>127</v>
      </c>
      <c r="H143" s="138"/>
      <c r="I143" s="138"/>
      <c r="J143" s="257">
        <v>500000</v>
      </c>
      <c r="K143" s="138"/>
      <c r="L143" s="138"/>
      <c r="M143" s="138"/>
      <c r="N143" s="138"/>
      <c r="O143" s="135">
        <v>1</v>
      </c>
      <c r="P143" s="135" t="s">
        <v>150</v>
      </c>
      <c r="Q143" s="135" t="s">
        <v>150</v>
      </c>
      <c r="R143" s="135" t="s">
        <v>150</v>
      </c>
      <c r="S143" s="135" t="s">
        <v>150</v>
      </c>
      <c r="T143" s="135" t="s">
        <v>150</v>
      </c>
      <c r="U143" s="135" t="s">
        <v>150</v>
      </c>
      <c r="V143" s="135" t="s">
        <v>150</v>
      </c>
      <c r="W143" s="135" t="s">
        <v>150</v>
      </c>
      <c r="X143" s="135" t="s">
        <v>150</v>
      </c>
      <c r="Y143" s="138"/>
      <c r="Z143" s="138"/>
    </row>
    <row r="144" spans="2:26" ht="51.75" customHeight="1">
      <c r="B144" s="135">
        <v>136</v>
      </c>
      <c r="C144" s="253" t="s">
        <v>1469</v>
      </c>
      <c r="D144" s="138"/>
      <c r="E144" s="135" t="s">
        <v>45</v>
      </c>
      <c r="F144" s="135" t="s">
        <v>2</v>
      </c>
      <c r="G144" s="169" t="s">
        <v>127</v>
      </c>
      <c r="H144" s="138"/>
      <c r="I144" s="138"/>
      <c r="J144" s="257">
        <v>500000</v>
      </c>
      <c r="K144" s="138"/>
      <c r="L144" s="138"/>
      <c r="M144" s="138"/>
      <c r="N144" s="138"/>
      <c r="O144" s="135" t="s">
        <v>150</v>
      </c>
      <c r="P144" s="135">
        <v>1</v>
      </c>
      <c r="Q144" s="135" t="s">
        <v>150</v>
      </c>
      <c r="R144" s="135" t="s">
        <v>150</v>
      </c>
      <c r="S144" s="135" t="s">
        <v>150</v>
      </c>
      <c r="T144" s="135" t="s">
        <v>150</v>
      </c>
      <c r="U144" s="135" t="s">
        <v>150</v>
      </c>
      <c r="V144" s="135" t="s">
        <v>150</v>
      </c>
      <c r="W144" s="135" t="s">
        <v>150</v>
      </c>
      <c r="X144" s="135" t="s">
        <v>150</v>
      </c>
      <c r="Y144" s="138"/>
      <c r="Z144" s="138"/>
    </row>
    <row r="145" spans="2:26" ht="51.75" customHeight="1">
      <c r="B145" s="135">
        <v>137</v>
      </c>
      <c r="C145" s="253" t="s">
        <v>1470</v>
      </c>
      <c r="D145" s="138"/>
      <c r="E145" s="135" t="s">
        <v>45</v>
      </c>
      <c r="F145" s="135" t="s">
        <v>2</v>
      </c>
      <c r="G145" s="169" t="s">
        <v>127</v>
      </c>
      <c r="H145" s="138"/>
      <c r="I145" s="138"/>
      <c r="J145" s="257">
        <v>500000</v>
      </c>
      <c r="K145" s="138"/>
      <c r="L145" s="138"/>
      <c r="M145" s="138"/>
      <c r="N145" s="138"/>
      <c r="O145" s="135">
        <v>1</v>
      </c>
      <c r="P145" s="135" t="s">
        <v>150</v>
      </c>
      <c r="Q145" s="135" t="s">
        <v>150</v>
      </c>
      <c r="R145" s="135" t="s">
        <v>150</v>
      </c>
      <c r="S145" s="135" t="s">
        <v>150</v>
      </c>
      <c r="T145" s="135" t="s">
        <v>150</v>
      </c>
      <c r="U145" s="135" t="s">
        <v>150</v>
      </c>
      <c r="V145" s="135" t="s">
        <v>150</v>
      </c>
      <c r="W145" s="135" t="s">
        <v>150</v>
      </c>
      <c r="X145" s="135" t="s">
        <v>150</v>
      </c>
      <c r="Y145" s="138"/>
      <c r="Z145" s="138"/>
    </row>
    <row r="146" spans="2:26" ht="51.75" customHeight="1">
      <c r="B146" s="135">
        <v>138</v>
      </c>
      <c r="C146" s="253" t="s">
        <v>1471</v>
      </c>
      <c r="D146" s="138"/>
      <c r="E146" s="135" t="s">
        <v>45</v>
      </c>
      <c r="F146" s="135" t="s">
        <v>2</v>
      </c>
      <c r="G146" s="169" t="s">
        <v>127</v>
      </c>
      <c r="H146" s="138"/>
      <c r="I146" s="138"/>
      <c r="J146" s="257">
        <v>500000</v>
      </c>
      <c r="K146" s="138"/>
      <c r="L146" s="138"/>
      <c r="M146" s="138"/>
      <c r="N146" s="138"/>
      <c r="O146" s="135">
        <v>1</v>
      </c>
      <c r="P146" s="135" t="s">
        <v>150</v>
      </c>
      <c r="Q146" s="135" t="s">
        <v>150</v>
      </c>
      <c r="R146" s="135" t="s">
        <v>150</v>
      </c>
      <c r="S146" s="135" t="s">
        <v>150</v>
      </c>
      <c r="T146" s="135" t="s">
        <v>150</v>
      </c>
      <c r="U146" s="135" t="s">
        <v>150</v>
      </c>
      <c r="V146" s="135" t="s">
        <v>150</v>
      </c>
      <c r="W146" s="135" t="s">
        <v>150</v>
      </c>
      <c r="X146" s="135" t="s">
        <v>150</v>
      </c>
      <c r="Y146" s="138"/>
      <c r="Z146" s="138"/>
    </row>
    <row r="147" spans="2:26" ht="51.75" customHeight="1">
      <c r="B147" s="135">
        <v>139</v>
      </c>
      <c r="C147" s="253" t="s">
        <v>1472</v>
      </c>
      <c r="D147" s="138"/>
      <c r="E147" s="135" t="s">
        <v>45</v>
      </c>
      <c r="F147" s="135" t="s">
        <v>2</v>
      </c>
      <c r="G147" s="169" t="s">
        <v>127</v>
      </c>
      <c r="H147" s="138"/>
      <c r="I147" s="138"/>
      <c r="J147" s="257">
        <v>500000</v>
      </c>
      <c r="K147" s="138"/>
      <c r="L147" s="138"/>
      <c r="M147" s="138"/>
      <c r="N147" s="138"/>
      <c r="O147" s="135">
        <v>1</v>
      </c>
      <c r="P147" s="135" t="s">
        <v>150</v>
      </c>
      <c r="Q147" s="135" t="s">
        <v>150</v>
      </c>
      <c r="R147" s="135" t="s">
        <v>150</v>
      </c>
      <c r="S147" s="135" t="s">
        <v>150</v>
      </c>
      <c r="T147" s="135" t="s">
        <v>150</v>
      </c>
      <c r="U147" s="135" t="s">
        <v>150</v>
      </c>
      <c r="V147" s="135" t="s">
        <v>150</v>
      </c>
      <c r="W147" s="135" t="s">
        <v>150</v>
      </c>
      <c r="X147" s="135" t="s">
        <v>150</v>
      </c>
      <c r="Y147" s="138"/>
      <c r="Z147" s="138"/>
    </row>
    <row r="148" spans="2:26" ht="51.75" customHeight="1">
      <c r="B148" s="135">
        <v>140</v>
      </c>
      <c r="C148" s="253" t="s">
        <v>1473</v>
      </c>
      <c r="D148" s="138"/>
      <c r="E148" s="135" t="s">
        <v>36</v>
      </c>
      <c r="F148" s="135" t="s">
        <v>2</v>
      </c>
      <c r="G148" s="169" t="s">
        <v>127</v>
      </c>
      <c r="H148" s="138"/>
      <c r="I148" s="138"/>
      <c r="J148" s="257">
        <v>100000</v>
      </c>
      <c r="K148" s="138"/>
      <c r="L148" s="138"/>
      <c r="M148" s="138"/>
      <c r="N148" s="138"/>
      <c r="O148" s="135" t="s">
        <v>150</v>
      </c>
      <c r="P148" s="135">
        <v>1</v>
      </c>
      <c r="Q148" s="135" t="s">
        <v>150</v>
      </c>
      <c r="R148" s="135" t="s">
        <v>150</v>
      </c>
      <c r="S148" s="135" t="s">
        <v>150</v>
      </c>
      <c r="T148" s="135" t="s">
        <v>150</v>
      </c>
      <c r="U148" s="135" t="s">
        <v>150</v>
      </c>
      <c r="V148" s="135" t="s">
        <v>150</v>
      </c>
      <c r="W148" s="135" t="s">
        <v>150</v>
      </c>
      <c r="X148" s="135" t="s">
        <v>150</v>
      </c>
      <c r="Y148" s="138"/>
      <c r="Z148" s="138"/>
    </row>
    <row r="149" spans="2:26" ht="51.75" customHeight="1">
      <c r="B149" s="135">
        <v>141</v>
      </c>
      <c r="C149" s="253" t="s">
        <v>1474</v>
      </c>
      <c r="D149" s="138"/>
      <c r="E149" s="135" t="s">
        <v>36</v>
      </c>
      <c r="F149" s="135" t="s">
        <v>2</v>
      </c>
      <c r="G149" s="169" t="s">
        <v>127</v>
      </c>
      <c r="H149" s="138"/>
      <c r="I149" s="138"/>
      <c r="J149" s="257">
        <v>100000</v>
      </c>
      <c r="K149" s="138"/>
      <c r="L149" s="138"/>
      <c r="M149" s="138"/>
      <c r="N149" s="138"/>
      <c r="O149" s="135">
        <v>1</v>
      </c>
      <c r="P149" s="135" t="s">
        <v>150</v>
      </c>
      <c r="Q149" s="135" t="s">
        <v>150</v>
      </c>
      <c r="R149" s="135" t="s">
        <v>150</v>
      </c>
      <c r="S149" s="135" t="s">
        <v>150</v>
      </c>
      <c r="T149" s="135" t="s">
        <v>150</v>
      </c>
      <c r="U149" s="135" t="s">
        <v>150</v>
      </c>
      <c r="V149" s="135" t="s">
        <v>150</v>
      </c>
      <c r="W149" s="135" t="s">
        <v>150</v>
      </c>
      <c r="X149" s="135" t="s">
        <v>150</v>
      </c>
      <c r="Y149" s="138"/>
      <c r="Z149" s="138"/>
    </row>
    <row r="150" spans="2:26" ht="51.75" customHeight="1">
      <c r="B150" s="135">
        <v>142</v>
      </c>
      <c r="C150" s="253" t="s">
        <v>1475</v>
      </c>
      <c r="D150" s="138"/>
      <c r="E150" s="135" t="s">
        <v>36</v>
      </c>
      <c r="F150" s="135" t="s">
        <v>2</v>
      </c>
      <c r="G150" s="169" t="s">
        <v>127</v>
      </c>
      <c r="H150" s="138"/>
      <c r="I150" s="138"/>
      <c r="J150" s="257">
        <v>100000</v>
      </c>
      <c r="K150" s="138"/>
      <c r="L150" s="138"/>
      <c r="M150" s="138"/>
      <c r="N150" s="138"/>
      <c r="O150" s="135">
        <v>1</v>
      </c>
      <c r="P150" s="135" t="s">
        <v>150</v>
      </c>
      <c r="Q150" s="135" t="s">
        <v>150</v>
      </c>
      <c r="R150" s="135" t="s">
        <v>150</v>
      </c>
      <c r="S150" s="135" t="s">
        <v>150</v>
      </c>
      <c r="T150" s="135" t="s">
        <v>150</v>
      </c>
      <c r="U150" s="135" t="s">
        <v>150</v>
      </c>
      <c r="V150" s="135" t="s">
        <v>150</v>
      </c>
      <c r="W150" s="135" t="s">
        <v>150</v>
      </c>
      <c r="X150" s="135" t="s">
        <v>150</v>
      </c>
      <c r="Y150" s="138"/>
      <c r="Z150" s="138"/>
    </row>
    <row r="151" spans="2:26" ht="51.75" customHeight="1">
      <c r="B151" s="135">
        <v>143</v>
      </c>
      <c r="C151" s="253" t="s">
        <v>1476</v>
      </c>
      <c r="D151" s="138"/>
      <c r="E151" s="135" t="s">
        <v>36</v>
      </c>
      <c r="F151" s="135" t="s">
        <v>2</v>
      </c>
      <c r="G151" s="169" t="s">
        <v>127</v>
      </c>
      <c r="H151" s="138"/>
      <c r="I151" s="138"/>
      <c r="J151" s="257">
        <v>100000</v>
      </c>
      <c r="K151" s="138"/>
      <c r="L151" s="138"/>
      <c r="M151" s="138"/>
      <c r="N151" s="138"/>
      <c r="O151" s="135">
        <v>1</v>
      </c>
      <c r="P151" s="135" t="s">
        <v>150</v>
      </c>
      <c r="Q151" s="135" t="s">
        <v>150</v>
      </c>
      <c r="R151" s="135" t="s">
        <v>150</v>
      </c>
      <c r="S151" s="135" t="s">
        <v>150</v>
      </c>
      <c r="T151" s="135" t="s">
        <v>150</v>
      </c>
      <c r="U151" s="135" t="s">
        <v>150</v>
      </c>
      <c r="V151" s="135" t="s">
        <v>150</v>
      </c>
      <c r="W151" s="135" t="s">
        <v>150</v>
      </c>
      <c r="X151" s="135" t="s">
        <v>150</v>
      </c>
      <c r="Y151" s="138"/>
      <c r="Z151" s="138"/>
    </row>
    <row r="152" spans="2:26" ht="51.75" customHeight="1">
      <c r="B152" s="135">
        <v>144</v>
      </c>
      <c r="C152" s="253" t="s">
        <v>1477</v>
      </c>
      <c r="D152" s="138"/>
      <c r="E152" s="135" t="s">
        <v>36</v>
      </c>
      <c r="F152" s="135" t="s">
        <v>2</v>
      </c>
      <c r="G152" s="169" t="s">
        <v>127</v>
      </c>
      <c r="H152" s="138"/>
      <c r="I152" s="138"/>
      <c r="J152" s="257">
        <v>100000</v>
      </c>
      <c r="K152" s="138"/>
      <c r="L152" s="138"/>
      <c r="M152" s="138"/>
      <c r="N152" s="138"/>
      <c r="O152" s="135">
        <v>1</v>
      </c>
      <c r="P152" s="135" t="s">
        <v>150</v>
      </c>
      <c r="Q152" s="135" t="s">
        <v>150</v>
      </c>
      <c r="R152" s="135" t="s">
        <v>150</v>
      </c>
      <c r="S152" s="135" t="s">
        <v>150</v>
      </c>
      <c r="T152" s="135" t="s">
        <v>150</v>
      </c>
      <c r="U152" s="135" t="s">
        <v>150</v>
      </c>
      <c r="V152" s="135" t="s">
        <v>150</v>
      </c>
      <c r="W152" s="135" t="s">
        <v>150</v>
      </c>
      <c r="X152" s="135" t="s">
        <v>150</v>
      </c>
      <c r="Y152" s="138"/>
      <c r="Z152" s="138"/>
    </row>
    <row r="153" spans="2:26" ht="51.75" customHeight="1">
      <c r="B153" s="135">
        <v>145</v>
      </c>
      <c r="C153" s="253" t="s">
        <v>1478</v>
      </c>
      <c r="D153" s="138"/>
      <c r="E153" s="135" t="s">
        <v>36</v>
      </c>
      <c r="F153" s="135" t="s">
        <v>2</v>
      </c>
      <c r="G153" s="169" t="s">
        <v>127</v>
      </c>
      <c r="H153" s="138"/>
      <c r="I153" s="138"/>
      <c r="J153" s="257">
        <v>100000</v>
      </c>
      <c r="K153" s="138"/>
      <c r="L153" s="138"/>
      <c r="M153" s="138"/>
      <c r="N153" s="138"/>
      <c r="O153" s="135">
        <v>1</v>
      </c>
      <c r="P153" s="135" t="s">
        <v>150</v>
      </c>
      <c r="Q153" s="135" t="s">
        <v>150</v>
      </c>
      <c r="R153" s="135" t="s">
        <v>150</v>
      </c>
      <c r="S153" s="135" t="s">
        <v>150</v>
      </c>
      <c r="T153" s="135" t="s">
        <v>150</v>
      </c>
      <c r="U153" s="135" t="s">
        <v>150</v>
      </c>
      <c r="V153" s="135" t="s">
        <v>150</v>
      </c>
      <c r="W153" s="135" t="s">
        <v>150</v>
      </c>
      <c r="X153" s="135" t="s">
        <v>150</v>
      </c>
      <c r="Y153" s="138"/>
      <c r="Z153" s="138"/>
    </row>
    <row r="154" spans="2:26" ht="51.75" customHeight="1">
      <c r="B154" s="135">
        <v>146</v>
      </c>
      <c r="C154" s="253" t="s">
        <v>1479</v>
      </c>
      <c r="D154" s="138"/>
      <c r="E154" s="135" t="s">
        <v>36</v>
      </c>
      <c r="F154" s="135" t="s">
        <v>2</v>
      </c>
      <c r="G154" s="169" t="s">
        <v>127</v>
      </c>
      <c r="H154" s="138"/>
      <c r="I154" s="138"/>
      <c r="J154" s="257">
        <v>100000</v>
      </c>
      <c r="K154" s="138"/>
      <c r="L154" s="138"/>
      <c r="M154" s="138"/>
      <c r="N154" s="138"/>
      <c r="O154" s="135">
        <v>1</v>
      </c>
      <c r="P154" s="135" t="s">
        <v>150</v>
      </c>
      <c r="Q154" s="135" t="s">
        <v>150</v>
      </c>
      <c r="R154" s="135" t="s">
        <v>150</v>
      </c>
      <c r="S154" s="135" t="s">
        <v>150</v>
      </c>
      <c r="T154" s="135" t="s">
        <v>150</v>
      </c>
      <c r="U154" s="135" t="s">
        <v>150</v>
      </c>
      <c r="V154" s="135" t="s">
        <v>150</v>
      </c>
      <c r="W154" s="135" t="s">
        <v>150</v>
      </c>
      <c r="X154" s="135" t="s">
        <v>150</v>
      </c>
      <c r="Y154" s="138"/>
      <c r="Z154" s="138"/>
    </row>
    <row r="155" spans="2:26" ht="51.75" customHeight="1">
      <c r="B155" s="135">
        <v>147</v>
      </c>
      <c r="C155" s="253" t="s">
        <v>1480</v>
      </c>
      <c r="D155" s="138"/>
      <c r="E155" s="135" t="s">
        <v>36</v>
      </c>
      <c r="F155" s="135" t="s">
        <v>2</v>
      </c>
      <c r="G155" s="169" t="s">
        <v>127</v>
      </c>
      <c r="H155" s="138"/>
      <c r="I155" s="138"/>
      <c r="J155" s="257">
        <v>100000</v>
      </c>
      <c r="K155" s="138"/>
      <c r="L155" s="138"/>
      <c r="M155" s="138"/>
      <c r="N155" s="138"/>
      <c r="O155" s="135">
        <v>1</v>
      </c>
      <c r="P155" s="135" t="s">
        <v>150</v>
      </c>
      <c r="Q155" s="135" t="s">
        <v>150</v>
      </c>
      <c r="R155" s="135" t="s">
        <v>150</v>
      </c>
      <c r="S155" s="135" t="s">
        <v>150</v>
      </c>
      <c r="T155" s="135" t="s">
        <v>150</v>
      </c>
      <c r="U155" s="135" t="s">
        <v>150</v>
      </c>
      <c r="V155" s="135" t="s">
        <v>150</v>
      </c>
      <c r="W155" s="135" t="s">
        <v>150</v>
      </c>
      <c r="X155" s="135" t="s">
        <v>150</v>
      </c>
      <c r="Y155" s="138"/>
      <c r="Z155" s="138"/>
    </row>
    <row r="156" spans="2:26" ht="51.75" customHeight="1">
      <c r="B156" s="135">
        <v>148</v>
      </c>
      <c r="C156" s="253" t="s">
        <v>1481</v>
      </c>
      <c r="D156" s="138"/>
      <c r="E156" s="135" t="s">
        <v>36</v>
      </c>
      <c r="F156" s="135" t="s">
        <v>2</v>
      </c>
      <c r="G156" s="169" t="s">
        <v>127</v>
      </c>
      <c r="H156" s="138"/>
      <c r="I156" s="138"/>
      <c r="J156" s="257">
        <v>100000</v>
      </c>
      <c r="K156" s="138"/>
      <c r="L156" s="138"/>
      <c r="M156" s="138"/>
      <c r="N156" s="138"/>
      <c r="O156" s="135">
        <v>1</v>
      </c>
      <c r="P156" s="135" t="s">
        <v>150</v>
      </c>
      <c r="Q156" s="135" t="s">
        <v>150</v>
      </c>
      <c r="R156" s="135" t="s">
        <v>150</v>
      </c>
      <c r="S156" s="135" t="s">
        <v>150</v>
      </c>
      <c r="T156" s="135" t="s">
        <v>150</v>
      </c>
      <c r="U156" s="135" t="s">
        <v>150</v>
      </c>
      <c r="V156" s="135" t="s">
        <v>150</v>
      </c>
      <c r="W156" s="135" t="s">
        <v>150</v>
      </c>
      <c r="X156" s="135" t="s">
        <v>150</v>
      </c>
      <c r="Y156" s="138"/>
      <c r="Z156" s="138"/>
    </row>
    <row r="157" spans="2:26" ht="51.75" customHeight="1">
      <c r="B157" s="135">
        <v>149</v>
      </c>
      <c r="C157" s="253" t="s">
        <v>1482</v>
      </c>
      <c r="D157" s="138"/>
      <c r="E157" s="135" t="s">
        <v>36</v>
      </c>
      <c r="F157" s="135" t="s">
        <v>2</v>
      </c>
      <c r="G157" s="169" t="s">
        <v>127</v>
      </c>
      <c r="H157" s="138"/>
      <c r="I157" s="138"/>
      <c r="J157" s="257">
        <v>100000</v>
      </c>
      <c r="K157" s="138"/>
      <c r="L157" s="138"/>
      <c r="M157" s="138"/>
      <c r="N157" s="138"/>
      <c r="O157" s="135">
        <v>1</v>
      </c>
      <c r="P157" s="135" t="s">
        <v>150</v>
      </c>
      <c r="Q157" s="135" t="s">
        <v>150</v>
      </c>
      <c r="R157" s="135" t="s">
        <v>150</v>
      </c>
      <c r="S157" s="135" t="s">
        <v>150</v>
      </c>
      <c r="T157" s="135" t="s">
        <v>150</v>
      </c>
      <c r="U157" s="135" t="s">
        <v>150</v>
      </c>
      <c r="V157" s="135" t="s">
        <v>150</v>
      </c>
      <c r="W157" s="135" t="s">
        <v>150</v>
      </c>
      <c r="X157" s="135" t="s">
        <v>150</v>
      </c>
      <c r="Y157" s="138"/>
      <c r="Z157" s="138"/>
    </row>
    <row r="158" spans="2:26" ht="51.75" customHeight="1">
      <c r="B158" s="135">
        <v>150</v>
      </c>
      <c r="C158" s="253" t="s">
        <v>1483</v>
      </c>
      <c r="D158" s="138"/>
      <c r="E158" s="135" t="s">
        <v>36</v>
      </c>
      <c r="F158" s="135" t="s">
        <v>2</v>
      </c>
      <c r="G158" s="169" t="s">
        <v>127</v>
      </c>
      <c r="H158" s="138"/>
      <c r="I158" s="138"/>
      <c r="J158" s="257">
        <v>100000</v>
      </c>
      <c r="K158" s="138"/>
      <c r="L158" s="138"/>
      <c r="M158" s="138"/>
      <c r="N158" s="138"/>
      <c r="O158" s="135">
        <v>1</v>
      </c>
      <c r="P158" s="135" t="s">
        <v>150</v>
      </c>
      <c r="Q158" s="135" t="s">
        <v>150</v>
      </c>
      <c r="R158" s="135" t="s">
        <v>150</v>
      </c>
      <c r="S158" s="135" t="s">
        <v>150</v>
      </c>
      <c r="T158" s="135" t="s">
        <v>150</v>
      </c>
      <c r="U158" s="135" t="s">
        <v>150</v>
      </c>
      <c r="V158" s="135" t="s">
        <v>150</v>
      </c>
      <c r="W158" s="135" t="s">
        <v>150</v>
      </c>
      <c r="X158" s="135" t="s">
        <v>150</v>
      </c>
      <c r="Y158" s="138"/>
      <c r="Z158" s="138"/>
    </row>
    <row r="159" spans="2:26" ht="51.75" customHeight="1">
      <c r="B159" s="135">
        <v>151</v>
      </c>
      <c r="C159" s="253" t="s">
        <v>1484</v>
      </c>
      <c r="D159" s="138"/>
      <c r="E159" s="135" t="s">
        <v>36</v>
      </c>
      <c r="F159" s="135" t="s">
        <v>2</v>
      </c>
      <c r="G159" s="169" t="s">
        <v>127</v>
      </c>
      <c r="H159" s="138"/>
      <c r="I159" s="138"/>
      <c r="J159" s="257">
        <v>100000</v>
      </c>
      <c r="K159" s="138"/>
      <c r="L159" s="138"/>
      <c r="M159" s="138"/>
      <c r="N159" s="138"/>
      <c r="O159" s="135">
        <v>1</v>
      </c>
      <c r="P159" s="135" t="s">
        <v>150</v>
      </c>
      <c r="Q159" s="135" t="s">
        <v>150</v>
      </c>
      <c r="R159" s="135" t="s">
        <v>150</v>
      </c>
      <c r="S159" s="135" t="s">
        <v>150</v>
      </c>
      <c r="T159" s="135" t="s">
        <v>150</v>
      </c>
      <c r="U159" s="135" t="s">
        <v>150</v>
      </c>
      <c r="V159" s="135" t="s">
        <v>150</v>
      </c>
      <c r="W159" s="135" t="s">
        <v>150</v>
      </c>
      <c r="X159" s="135" t="s">
        <v>150</v>
      </c>
      <c r="Y159" s="138"/>
      <c r="Z159" s="138"/>
    </row>
    <row r="160" spans="2:26" ht="51.75" customHeight="1">
      <c r="B160" s="135">
        <v>152</v>
      </c>
      <c r="C160" s="253" t="s">
        <v>1485</v>
      </c>
      <c r="D160" s="138"/>
      <c r="E160" s="135" t="s">
        <v>36</v>
      </c>
      <c r="F160" s="135" t="s">
        <v>2</v>
      </c>
      <c r="G160" s="169" t="s">
        <v>127</v>
      </c>
      <c r="H160" s="138"/>
      <c r="I160" s="138"/>
      <c r="J160" s="257">
        <v>100000</v>
      </c>
      <c r="K160" s="138"/>
      <c r="L160" s="138"/>
      <c r="M160" s="138"/>
      <c r="N160" s="138"/>
      <c r="O160" s="135">
        <v>1</v>
      </c>
      <c r="P160" s="135" t="s">
        <v>150</v>
      </c>
      <c r="Q160" s="135" t="s">
        <v>150</v>
      </c>
      <c r="R160" s="135" t="s">
        <v>150</v>
      </c>
      <c r="S160" s="135" t="s">
        <v>150</v>
      </c>
      <c r="T160" s="135" t="s">
        <v>150</v>
      </c>
      <c r="U160" s="135" t="s">
        <v>150</v>
      </c>
      <c r="V160" s="135" t="s">
        <v>150</v>
      </c>
      <c r="W160" s="135" t="s">
        <v>150</v>
      </c>
      <c r="X160" s="135" t="s">
        <v>150</v>
      </c>
      <c r="Y160" s="138"/>
      <c r="Z160" s="138"/>
    </row>
    <row r="161" spans="2:26" ht="51.75" customHeight="1">
      <c r="B161" s="135">
        <v>153</v>
      </c>
      <c r="C161" s="253" t="s">
        <v>1486</v>
      </c>
      <c r="D161" s="138"/>
      <c r="E161" s="135" t="s">
        <v>49</v>
      </c>
      <c r="F161" s="135" t="s">
        <v>2</v>
      </c>
      <c r="G161" s="169" t="s">
        <v>127</v>
      </c>
      <c r="H161" s="138"/>
      <c r="I161" s="138"/>
      <c r="J161" s="257">
        <v>200000</v>
      </c>
      <c r="K161" s="138"/>
      <c r="L161" s="138"/>
      <c r="M161" s="138"/>
      <c r="N161" s="138"/>
      <c r="O161" s="135">
        <v>1</v>
      </c>
      <c r="P161" s="135" t="s">
        <v>150</v>
      </c>
      <c r="Q161" s="135" t="s">
        <v>150</v>
      </c>
      <c r="R161" s="135" t="s">
        <v>150</v>
      </c>
      <c r="S161" s="135" t="s">
        <v>150</v>
      </c>
      <c r="T161" s="135" t="s">
        <v>150</v>
      </c>
      <c r="U161" s="135" t="s">
        <v>150</v>
      </c>
      <c r="V161" s="135" t="s">
        <v>150</v>
      </c>
      <c r="W161" s="135" t="s">
        <v>150</v>
      </c>
      <c r="X161" s="135" t="s">
        <v>150</v>
      </c>
      <c r="Y161" s="138"/>
      <c r="Z161" s="138"/>
    </row>
    <row r="162" spans="2:26" ht="51.75" customHeight="1">
      <c r="B162" s="135">
        <v>154</v>
      </c>
      <c r="C162" s="253" t="s">
        <v>1487</v>
      </c>
      <c r="D162" s="138"/>
      <c r="E162" s="135" t="s">
        <v>49</v>
      </c>
      <c r="F162" s="135" t="s">
        <v>2</v>
      </c>
      <c r="G162" s="169" t="s">
        <v>127</v>
      </c>
      <c r="H162" s="138"/>
      <c r="I162" s="138"/>
      <c r="J162" s="257">
        <v>200000</v>
      </c>
      <c r="K162" s="138"/>
      <c r="L162" s="138"/>
      <c r="M162" s="138"/>
      <c r="N162" s="138"/>
      <c r="O162" s="135">
        <v>1</v>
      </c>
      <c r="P162" s="135" t="s">
        <v>150</v>
      </c>
      <c r="Q162" s="135" t="s">
        <v>150</v>
      </c>
      <c r="R162" s="135" t="s">
        <v>150</v>
      </c>
      <c r="S162" s="135" t="s">
        <v>150</v>
      </c>
      <c r="T162" s="135" t="s">
        <v>150</v>
      </c>
      <c r="U162" s="135" t="s">
        <v>150</v>
      </c>
      <c r="V162" s="135" t="s">
        <v>150</v>
      </c>
      <c r="W162" s="135" t="s">
        <v>150</v>
      </c>
      <c r="X162" s="135" t="s">
        <v>150</v>
      </c>
      <c r="Y162" s="138"/>
      <c r="Z162" s="138"/>
    </row>
    <row r="163" spans="2:26" ht="51.75" customHeight="1">
      <c r="B163" s="135">
        <v>155</v>
      </c>
      <c r="C163" s="253" t="s">
        <v>1488</v>
      </c>
      <c r="D163" s="138"/>
      <c r="E163" s="135" t="s">
        <v>49</v>
      </c>
      <c r="F163" s="135" t="s">
        <v>2</v>
      </c>
      <c r="G163" s="169" t="s">
        <v>127</v>
      </c>
      <c r="H163" s="138"/>
      <c r="I163" s="138"/>
      <c r="J163" s="257">
        <v>150000</v>
      </c>
      <c r="K163" s="138"/>
      <c r="L163" s="138"/>
      <c r="M163" s="138"/>
      <c r="N163" s="138"/>
      <c r="O163" s="135">
        <v>1</v>
      </c>
      <c r="P163" s="135" t="s">
        <v>150</v>
      </c>
      <c r="Q163" s="135" t="s">
        <v>150</v>
      </c>
      <c r="R163" s="135" t="s">
        <v>150</v>
      </c>
      <c r="S163" s="135" t="s">
        <v>150</v>
      </c>
      <c r="T163" s="135" t="s">
        <v>150</v>
      </c>
      <c r="U163" s="135" t="s">
        <v>150</v>
      </c>
      <c r="V163" s="135" t="s">
        <v>150</v>
      </c>
      <c r="W163" s="135" t="s">
        <v>150</v>
      </c>
      <c r="X163" s="135" t="s">
        <v>150</v>
      </c>
      <c r="Y163" s="138"/>
      <c r="Z163" s="138"/>
    </row>
    <row r="164" spans="2:26" ht="51.75" customHeight="1">
      <c r="B164" s="135">
        <v>156</v>
      </c>
      <c r="C164" s="253" t="s">
        <v>1489</v>
      </c>
      <c r="D164" s="138"/>
      <c r="E164" s="135" t="s">
        <v>49</v>
      </c>
      <c r="F164" s="135" t="s">
        <v>2</v>
      </c>
      <c r="G164" s="169" t="s">
        <v>127</v>
      </c>
      <c r="H164" s="138"/>
      <c r="I164" s="138"/>
      <c r="J164" s="257">
        <v>150000</v>
      </c>
      <c r="K164" s="138"/>
      <c r="L164" s="138"/>
      <c r="M164" s="138"/>
      <c r="N164" s="138"/>
      <c r="O164" s="135">
        <v>1</v>
      </c>
      <c r="P164" s="135" t="s">
        <v>150</v>
      </c>
      <c r="Q164" s="135" t="s">
        <v>150</v>
      </c>
      <c r="R164" s="135" t="s">
        <v>150</v>
      </c>
      <c r="S164" s="135" t="s">
        <v>150</v>
      </c>
      <c r="T164" s="135" t="s">
        <v>150</v>
      </c>
      <c r="U164" s="135" t="s">
        <v>150</v>
      </c>
      <c r="V164" s="135" t="s">
        <v>150</v>
      </c>
      <c r="W164" s="135" t="s">
        <v>150</v>
      </c>
      <c r="X164" s="135" t="s">
        <v>150</v>
      </c>
      <c r="Y164" s="138"/>
      <c r="Z164" s="138"/>
    </row>
    <row r="165" spans="2:26" ht="51.75" customHeight="1">
      <c r="B165" s="135">
        <v>157</v>
      </c>
      <c r="C165" s="253" t="s">
        <v>1490</v>
      </c>
      <c r="D165" s="138"/>
      <c r="E165" s="135" t="s">
        <v>49</v>
      </c>
      <c r="F165" s="135" t="s">
        <v>2</v>
      </c>
      <c r="G165" s="169" t="s">
        <v>127</v>
      </c>
      <c r="H165" s="138"/>
      <c r="I165" s="138"/>
      <c r="J165" s="257">
        <v>150000</v>
      </c>
      <c r="K165" s="138"/>
      <c r="L165" s="138"/>
      <c r="M165" s="138"/>
      <c r="N165" s="138"/>
      <c r="O165" s="135">
        <v>1</v>
      </c>
      <c r="P165" s="135" t="s">
        <v>150</v>
      </c>
      <c r="Q165" s="135" t="s">
        <v>150</v>
      </c>
      <c r="R165" s="135" t="s">
        <v>150</v>
      </c>
      <c r="S165" s="135" t="s">
        <v>150</v>
      </c>
      <c r="T165" s="135" t="s">
        <v>150</v>
      </c>
      <c r="U165" s="135" t="s">
        <v>150</v>
      </c>
      <c r="V165" s="135" t="s">
        <v>150</v>
      </c>
      <c r="W165" s="135" t="s">
        <v>150</v>
      </c>
      <c r="X165" s="135" t="s">
        <v>150</v>
      </c>
      <c r="Y165" s="138"/>
      <c r="Z165" s="138"/>
    </row>
    <row r="166" spans="2:26" ht="51.75" customHeight="1">
      <c r="B166" s="135">
        <v>158</v>
      </c>
      <c r="C166" s="253" t="s">
        <v>1491</v>
      </c>
      <c r="D166" s="138"/>
      <c r="E166" s="135" t="s">
        <v>49</v>
      </c>
      <c r="F166" s="135" t="s">
        <v>2</v>
      </c>
      <c r="G166" s="169" t="s">
        <v>127</v>
      </c>
      <c r="H166" s="138"/>
      <c r="I166" s="138"/>
      <c r="J166" s="257">
        <v>150000</v>
      </c>
      <c r="K166" s="138"/>
      <c r="L166" s="138"/>
      <c r="M166" s="138"/>
      <c r="N166" s="138"/>
      <c r="O166" s="135" t="s">
        <v>150</v>
      </c>
      <c r="P166" s="135">
        <v>1</v>
      </c>
      <c r="Q166" s="135" t="s">
        <v>150</v>
      </c>
      <c r="R166" s="135" t="s">
        <v>150</v>
      </c>
      <c r="S166" s="135" t="s">
        <v>150</v>
      </c>
      <c r="T166" s="135" t="s">
        <v>150</v>
      </c>
      <c r="U166" s="135" t="s">
        <v>150</v>
      </c>
      <c r="V166" s="135" t="s">
        <v>150</v>
      </c>
      <c r="W166" s="135" t="s">
        <v>150</v>
      </c>
      <c r="X166" s="135" t="s">
        <v>150</v>
      </c>
      <c r="Y166" s="138"/>
      <c r="Z166" s="138"/>
    </row>
    <row r="167" spans="2:26" ht="51.75" customHeight="1">
      <c r="B167" s="135">
        <v>159</v>
      </c>
      <c r="C167" s="253" t="s">
        <v>1492</v>
      </c>
      <c r="D167" s="138"/>
      <c r="E167" s="135" t="s">
        <v>49</v>
      </c>
      <c r="F167" s="135" t="s">
        <v>2</v>
      </c>
      <c r="G167" s="169" t="s">
        <v>127</v>
      </c>
      <c r="H167" s="138"/>
      <c r="I167" s="138"/>
      <c r="J167" s="257">
        <v>1000000</v>
      </c>
      <c r="K167" s="138"/>
      <c r="L167" s="138"/>
      <c r="M167" s="138"/>
      <c r="N167" s="138"/>
      <c r="O167" s="135">
        <v>1</v>
      </c>
      <c r="P167" s="135" t="s">
        <v>150</v>
      </c>
      <c r="Q167" s="135" t="s">
        <v>150</v>
      </c>
      <c r="R167" s="135" t="s">
        <v>150</v>
      </c>
      <c r="S167" s="135" t="s">
        <v>150</v>
      </c>
      <c r="T167" s="135" t="s">
        <v>150</v>
      </c>
      <c r="U167" s="135" t="s">
        <v>150</v>
      </c>
      <c r="V167" s="135" t="s">
        <v>150</v>
      </c>
      <c r="W167" s="135" t="s">
        <v>150</v>
      </c>
      <c r="X167" s="135" t="s">
        <v>150</v>
      </c>
      <c r="Y167" s="138"/>
      <c r="Z167" s="138"/>
    </row>
    <row r="168" spans="2:26" ht="51.75" customHeight="1">
      <c r="B168" s="135">
        <v>160</v>
      </c>
      <c r="C168" s="253" t="s">
        <v>1493</v>
      </c>
      <c r="D168" s="138"/>
      <c r="E168" s="135" t="s">
        <v>49</v>
      </c>
      <c r="F168" s="135" t="s">
        <v>2</v>
      </c>
      <c r="G168" s="169" t="s">
        <v>127</v>
      </c>
      <c r="H168" s="138"/>
      <c r="I168" s="138"/>
      <c r="J168" s="257">
        <v>1000000</v>
      </c>
      <c r="K168" s="138"/>
      <c r="L168" s="138"/>
      <c r="M168" s="138"/>
      <c r="N168" s="138"/>
      <c r="O168" s="135">
        <v>1</v>
      </c>
      <c r="P168" s="135" t="s">
        <v>150</v>
      </c>
      <c r="Q168" s="135" t="s">
        <v>150</v>
      </c>
      <c r="R168" s="135" t="s">
        <v>150</v>
      </c>
      <c r="S168" s="135" t="s">
        <v>150</v>
      </c>
      <c r="T168" s="135" t="s">
        <v>150</v>
      </c>
      <c r="U168" s="135" t="s">
        <v>150</v>
      </c>
      <c r="V168" s="135" t="s">
        <v>150</v>
      </c>
      <c r="W168" s="135" t="s">
        <v>150</v>
      </c>
      <c r="X168" s="135" t="s">
        <v>150</v>
      </c>
      <c r="Y168" s="138"/>
      <c r="Z168" s="138"/>
    </row>
    <row r="169" spans="2:26" ht="51.75" customHeight="1">
      <c r="B169" s="135">
        <v>161</v>
      </c>
      <c r="C169" s="253" t="s">
        <v>1494</v>
      </c>
      <c r="D169" s="138"/>
      <c r="E169" s="135" t="s">
        <v>49</v>
      </c>
      <c r="F169" s="135" t="s">
        <v>2</v>
      </c>
      <c r="G169" s="169" t="s">
        <v>127</v>
      </c>
      <c r="H169" s="138"/>
      <c r="I169" s="138"/>
      <c r="J169" s="257">
        <v>1000000</v>
      </c>
      <c r="K169" s="138"/>
      <c r="L169" s="138"/>
      <c r="M169" s="138"/>
      <c r="N169" s="138"/>
      <c r="O169" s="135">
        <v>1</v>
      </c>
      <c r="P169" s="135" t="s">
        <v>150</v>
      </c>
      <c r="Q169" s="135" t="s">
        <v>150</v>
      </c>
      <c r="R169" s="135" t="s">
        <v>150</v>
      </c>
      <c r="S169" s="135" t="s">
        <v>150</v>
      </c>
      <c r="T169" s="135" t="s">
        <v>150</v>
      </c>
      <c r="U169" s="135" t="s">
        <v>150</v>
      </c>
      <c r="V169" s="135" t="s">
        <v>150</v>
      </c>
      <c r="W169" s="135" t="s">
        <v>150</v>
      </c>
      <c r="X169" s="135" t="s">
        <v>150</v>
      </c>
      <c r="Y169" s="138"/>
      <c r="Z169" s="138"/>
    </row>
    <row r="170" spans="2:26" ht="51.75" customHeight="1">
      <c r="B170" s="135">
        <v>162</v>
      </c>
      <c r="C170" s="253" t="s">
        <v>1495</v>
      </c>
      <c r="D170" s="138"/>
      <c r="E170" s="135" t="s">
        <v>49</v>
      </c>
      <c r="F170" s="135" t="s">
        <v>2</v>
      </c>
      <c r="G170" s="169" t="s">
        <v>127</v>
      </c>
      <c r="H170" s="138"/>
      <c r="I170" s="138"/>
      <c r="J170" s="257">
        <v>1000000</v>
      </c>
      <c r="K170" s="138"/>
      <c r="L170" s="138"/>
      <c r="M170" s="138"/>
      <c r="N170" s="138"/>
      <c r="O170" s="135">
        <v>1</v>
      </c>
      <c r="P170" s="135" t="s">
        <v>150</v>
      </c>
      <c r="Q170" s="135" t="s">
        <v>150</v>
      </c>
      <c r="R170" s="135" t="s">
        <v>150</v>
      </c>
      <c r="S170" s="135" t="s">
        <v>150</v>
      </c>
      <c r="T170" s="135" t="s">
        <v>150</v>
      </c>
      <c r="U170" s="135" t="s">
        <v>150</v>
      </c>
      <c r="V170" s="135" t="s">
        <v>150</v>
      </c>
      <c r="W170" s="135" t="s">
        <v>150</v>
      </c>
      <c r="X170" s="135" t="s">
        <v>150</v>
      </c>
      <c r="Y170" s="138"/>
      <c r="Z170" s="138"/>
    </row>
    <row r="171" spans="2:26" ht="51.75" customHeight="1">
      <c r="B171" s="135">
        <v>163</v>
      </c>
      <c r="C171" s="253" t="s">
        <v>1496</v>
      </c>
      <c r="D171" s="138"/>
      <c r="E171" s="135" t="s">
        <v>49</v>
      </c>
      <c r="F171" s="135" t="s">
        <v>2</v>
      </c>
      <c r="G171" s="169" t="s">
        <v>127</v>
      </c>
      <c r="H171" s="138"/>
      <c r="I171" s="138"/>
      <c r="J171" s="257">
        <v>100000</v>
      </c>
      <c r="K171" s="138"/>
      <c r="L171" s="138"/>
      <c r="M171" s="138"/>
      <c r="N171" s="138"/>
      <c r="O171" s="135">
        <v>1</v>
      </c>
      <c r="P171" s="135" t="s">
        <v>150</v>
      </c>
      <c r="Q171" s="135" t="s">
        <v>150</v>
      </c>
      <c r="R171" s="135" t="s">
        <v>150</v>
      </c>
      <c r="S171" s="135" t="s">
        <v>150</v>
      </c>
      <c r="T171" s="135" t="s">
        <v>150</v>
      </c>
      <c r="U171" s="135" t="s">
        <v>150</v>
      </c>
      <c r="V171" s="135" t="s">
        <v>150</v>
      </c>
      <c r="W171" s="135" t="s">
        <v>150</v>
      </c>
      <c r="X171" s="135" t="s">
        <v>150</v>
      </c>
      <c r="Y171" s="138"/>
      <c r="Z171" s="138"/>
    </row>
    <row r="172" spans="2:26" ht="51.75" customHeight="1">
      <c r="B172" s="135">
        <v>164</v>
      </c>
      <c r="C172" s="253" t="s">
        <v>1497</v>
      </c>
      <c r="D172" s="138"/>
      <c r="E172" s="135" t="s">
        <v>50</v>
      </c>
      <c r="F172" s="135" t="s">
        <v>2</v>
      </c>
      <c r="G172" s="169" t="s">
        <v>127</v>
      </c>
      <c r="H172" s="138"/>
      <c r="I172" s="138"/>
      <c r="J172" s="257">
        <v>500000</v>
      </c>
      <c r="K172" s="138"/>
      <c r="L172" s="138"/>
      <c r="M172" s="138"/>
      <c r="N172" s="138"/>
      <c r="O172" s="135">
        <v>1</v>
      </c>
      <c r="P172" s="135" t="s">
        <v>150</v>
      </c>
      <c r="Q172" s="135" t="s">
        <v>150</v>
      </c>
      <c r="R172" s="135" t="s">
        <v>150</v>
      </c>
      <c r="S172" s="135" t="s">
        <v>150</v>
      </c>
      <c r="T172" s="135" t="s">
        <v>150</v>
      </c>
      <c r="U172" s="135" t="s">
        <v>150</v>
      </c>
      <c r="V172" s="135" t="s">
        <v>150</v>
      </c>
      <c r="W172" s="135" t="s">
        <v>150</v>
      </c>
      <c r="X172" s="135" t="s">
        <v>150</v>
      </c>
      <c r="Y172" s="138"/>
      <c r="Z172" s="138"/>
    </row>
    <row r="173" spans="2:26" ht="51.75" customHeight="1">
      <c r="B173" s="135">
        <v>165</v>
      </c>
      <c r="C173" s="253" t="s">
        <v>1498</v>
      </c>
      <c r="D173" s="138"/>
      <c r="E173" s="135" t="s">
        <v>47</v>
      </c>
      <c r="F173" s="135" t="s">
        <v>2</v>
      </c>
      <c r="G173" s="169" t="s">
        <v>127</v>
      </c>
      <c r="H173" s="138"/>
      <c r="I173" s="138"/>
      <c r="J173" s="257">
        <v>100000</v>
      </c>
      <c r="K173" s="138"/>
      <c r="L173" s="138"/>
      <c r="M173" s="138"/>
      <c r="N173" s="138"/>
      <c r="O173" s="135">
        <v>1</v>
      </c>
      <c r="P173" s="135" t="s">
        <v>150</v>
      </c>
      <c r="Q173" s="135" t="s">
        <v>150</v>
      </c>
      <c r="R173" s="135" t="s">
        <v>150</v>
      </c>
      <c r="S173" s="135" t="s">
        <v>150</v>
      </c>
      <c r="T173" s="135" t="s">
        <v>150</v>
      </c>
      <c r="U173" s="135" t="s">
        <v>150</v>
      </c>
      <c r="V173" s="135" t="s">
        <v>150</v>
      </c>
      <c r="W173" s="135" t="s">
        <v>150</v>
      </c>
      <c r="X173" s="135" t="s">
        <v>150</v>
      </c>
      <c r="Y173" s="138"/>
      <c r="Z173" s="138"/>
    </row>
    <row r="174" spans="2:26" ht="51.75" customHeight="1">
      <c r="B174" s="135">
        <v>166</v>
      </c>
      <c r="C174" s="253" t="s">
        <v>1499</v>
      </c>
      <c r="D174" s="138"/>
      <c r="E174" s="135" t="s">
        <v>47</v>
      </c>
      <c r="F174" s="135" t="s">
        <v>2</v>
      </c>
      <c r="G174" s="169" t="s">
        <v>127</v>
      </c>
      <c r="H174" s="138"/>
      <c r="I174" s="138"/>
      <c r="J174" s="257">
        <v>100000</v>
      </c>
      <c r="K174" s="138"/>
      <c r="L174" s="138"/>
      <c r="M174" s="138"/>
      <c r="N174" s="138"/>
      <c r="O174" s="135">
        <v>1</v>
      </c>
      <c r="P174" s="135" t="s">
        <v>150</v>
      </c>
      <c r="Q174" s="135" t="s">
        <v>150</v>
      </c>
      <c r="R174" s="135" t="s">
        <v>150</v>
      </c>
      <c r="S174" s="135" t="s">
        <v>150</v>
      </c>
      <c r="T174" s="135" t="s">
        <v>150</v>
      </c>
      <c r="U174" s="135" t="s">
        <v>150</v>
      </c>
      <c r="V174" s="135" t="s">
        <v>150</v>
      </c>
      <c r="W174" s="135" t="s">
        <v>150</v>
      </c>
      <c r="X174" s="135" t="s">
        <v>150</v>
      </c>
      <c r="Y174" s="138"/>
      <c r="Z174" s="138"/>
    </row>
    <row r="175" spans="2:26" ht="51.75" customHeight="1">
      <c r="B175" s="135">
        <v>167</v>
      </c>
      <c r="C175" s="253" t="s">
        <v>1500</v>
      </c>
      <c r="D175" s="138"/>
      <c r="E175" s="135" t="s">
        <v>47</v>
      </c>
      <c r="F175" s="135" t="s">
        <v>2</v>
      </c>
      <c r="G175" s="169" t="s">
        <v>127</v>
      </c>
      <c r="H175" s="138"/>
      <c r="I175" s="138"/>
      <c r="J175" s="257">
        <v>100000</v>
      </c>
      <c r="K175" s="138"/>
      <c r="L175" s="138"/>
      <c r="M175" s="138"/>
      <c r="N175" s="138"/>
      <c r="O175" s="135">
        <v>1</v>
      </c>
      <c r="P175" s="135" t="s">
        <v>150</v>
      </c>
      <c r="Q175" s="135" t="s">
        <v>150</v>
      </c>
      <c r="R175" s="135" t="s">
        <v>150</v>
      </c>
      <c r="S175" s="135" t="s">
        <v>150</v>
      </c>
      <c r="T175" s="135" t="s">
        <v>150</v>
      </c>
      <c r="U175" s="135" t="s">
        <v>150</v>
      </c>
      <c r="V175" s="135" t="s">
        <v>150</v>
      </c>
      <c r="W175" s="135" t="s">
        <v>150</v>
      </c>
      <c r="X175" s="135" t="s">
        <v>150</v>
      </c>
      <c r="Y175" s="138"/>
      <c r="Z175" s="138"/>
    </row>
    <row r="176" spans="2:26" ht="51.75" customHeight="1">
      <c r="B176" s="135">
        <v>168</v>
      </c>
      <c r="C176" s="253" t="s">
        <v>1501</v>
      </c>
      <c r="D176" s="138"/>
      <c r="E176" s="135" t="s">
        <v>47</v>
      </c>
      <c r="F176" s="135" t="s">
        <v>2</v>
      </c>
      <c r="G176" s="169" t="s">
        <v>127</v>
      </c>
      <c r="H176" s="138"/>
      <c r="I176" s="138"/>
      <c r="J176" s="257">
        <v>100000</v>
      </c>
      <c r="K176" s="138"/>
      <c r="L176" s="138"/>
      <c r="M176" s="138"/>
      <c r="N176" s="138"/>
      <c r="O176" s="135">
        <v>1</v>
      </c>
      <c r="P176" s="135" t="s">
        <v>150</v>
      </c>
      <c r="Q176" s="135" t="s">
        <v>150</v>
      </c>
      <c r="R176" s="135" t="s">
        <v>150</v>
      </c>
      <c r="S176" s="135" t="s">
        <v>150</v>
      </c>
      <c r="T176" s="135" t="s">
        <v>150</v>
      </c>
      <c r="U176" s="135" t="s">
        <v>150</v>
      </c>
      <c r="V176" s="135" t="s">
        <v>150</v>
      </c>
      <c r="W176" s="135" t="s">
        <v>150</v>
      </c>
      <c r="X176" s="135" t="s">
        <v>150</v>
      </c>
      <c r="Y176" s="138"/>
      <c r="Z176" s="138"/>
    </row>
    <row r="177" spans="2:26" ht="51.75" customHeight="1">
      <c r="B177" s="135">
        <v>169</v>
      </c>
      <c r="C177" s="253" t="s">
        <v>1502</v>
      </c>
      <c r="D177" s="138"/>
      <c r="E177" s="135" t="s">
        <v>47</v>
      </c>
      <c r="F177" s="135" t="s">
        <v>2</v>
      </c>
      <c r="G177" s="169" t="s">
        <v>127</v>
      </c>
      <c r="H177" s="138"/>
      <c r="I177" s="138"/>
      <c r="J177" s="257">
        <v>100000</v>
      </c>
      <c r="K177" s="138"/>
      <c r="L177" s="138"/>
      <c r="M177" s="138"/>
      <c r="N177" s="138"/>
      <c r="O177" s="135" t="s">
        <v>150</v>
      </c>
      <c r="P177" s="135">
        <v>1</v>
      </c>
      <c r="Q177" s="135" t="s">
        <v>150</v>
      </c>
      <c r="R177" s="135" t="s">
        <v>150</v>
      </c>
      <c r="S177" s="135" t="s">
        <v>150</v>
      </c>
      <c r="T177" s="135" t="s">
        <v>150</v>
      </c>
      <c r="U177" s="135" t="s">
        <v>150</v>
      </c>
      <c r="V177" s="135" t="s">
        <v>150</v>
      </c>
      <c r="W177" s="135" t="s">
        <v>150</v>
      </c>
      <c r="X177" s="135" t="s">
        <v>150</v>
      </c>
      <c r="Y177" s="138"/>
      <c r="Z177" s="138"/>
    </row>
    <row r="178" spans="2:26" ht="51.75" customHeight="1">
      <c r="B178" s="135">
        <v>170</v>
      </c>
      <c r="C178" s="253" t="s">
        <v>1503</v>
      </c>
      <c r="D178" s="138"/>
      <c r="E178" s="135" t="s">
        <v>47</v>
      </c>
      <c r="F178" s="135" t="s">
        <v>2</v>
      </c>
      <c r="G178" s="169" t="s">
        <v>127</v>
      </c>
      <c r="H178" s="138"/>
      <c r="I178" s="138"/>
      <c r="J178" s="257">
        <v>100000</v>
      </c>
      <c r="K178" s="138"/>
      <c r="L178" s="138"/>
      <c r="M178" s="138"/>
      <c r="N178" s="138"/>
      <c r="O178" s="135">
        <v>1</v>
      </c>
      <c r="P178" s="135" t="s">
        <v>150</v>
      </c>
      <c r="Q178" s="135" t="s">
        <v>150</v>
      </c>
      <c r="R178" s="135" t="s">
        <v>150</v>
      </c>
      <c r="S178" s="135" t="s">
        <v>150</v>
      </c>
      <c r="T178" s="135" t="s">
        <v>150</v>
      </c>
      <c r="U178" s="135" t="s">
        <v>150</v>
      </c>
      <c r="V178" s="135" t="s">
        <v>150</v>
      </c>
      <c r="W178" s="135" t="s">
        <v>150</v>
      </c>
      <c r="X178" s="135" t="s">
        <v>150</v>
      </c>
      <c r="Y178" s="138"/>
      <c r="Z178" s="138"/>
    </row>
    <row r="179" spans="2:26" ht="51.75" customHeight="1">
      <c r="B179" s="135">
        <v>171</v>
      </c>
      <c r="C179" s="253" t="s">
        <v>1504</v>
      </c>
      <c r="D179" s="138"/>
      <c r="E179" s="135" t="s">
        <v>47</v>
      </c>
      <c r="F179" s="135" t="s">
        <v>2</v>
      </c>
      <c r="G179" s="169" t="s">
        <v>127</v>
      </c>
      <c r="H179" s="138"/>
      <c r="I179" s="138"/>
      <c r="J179" s="257">
        <v>100000</v>
      </c>
      <c r="K179" s="138"/>
      <c r="L179" s="138"/>
      <c r="M179" s="138"/>
      <c r="N179" s="138"/>
      <c r="O179" s="135">
        <v>1</v>
      </c>
      <c r="P179" s="135" t="s">
        <v>150</v>
      </c>
      <c r="Q179" s="135" t="s">
        <v>150</v>
      </c>
      <c r="R179" s="135" t="s">
        <v>150</v>
      </c>
      <c r="S179" s="135" t="s">
        <v>150</v>
      </c>
      <c r="T179" s="135" t="s">
        <v>150</v>
      </c>
      <c r="U179" s="135" t="s">
        <v>150</v>
      </c>
      <c r="V179" s="135" t="s">
        <v>150</v>
      </c>
      <c r="W179" s="135" t="s">
        <v>150</v>
      </c>
      <c r="X179" s="135" t="s">
        <v>150</v>
      </c>
      <c r="Y179" s="138"/>
      <c r="Z179" s="138"/>
    </row>
    <row r="180" spans="2:26" ht="51.75" customHeight="1">
      <c r="B180" s="135">
        <v>172</v>
      </c>
      <c r="C180" s="253" t="s">
        <v>1505</v>
      </c>
      <c r="D180" s="138"/>
      <c r="E180" s="135" t="s">
        <v>47</v>
      </c>
      <c r="F180" s="135" t="s">
        <v>2</v>
      </c>
      <c r="G180" s="169" t="s">
        <v>127</v>
      </c>
      <c r="H180" s="138"/>
      <c r="I180" s="138"/>
      <c r="J180" s="257">
        <v>100000</v>
      </c>
      <c r="K180" s="138"/>
      <c r="L180" s="138"/>
      <c r="M180" s="138"/>
      <c r="N180" s="138"/>
      <c r="O180" s="135">
        <v>1</v>
      </c>
      <c r="P180" s="135" t="s">
        <v>150</v>
      </c>
      <c r="Q180" s="135" t="s">
        <v>150</v>
      </c>
      <c r="R180" s="135" t="s">
        <v>150</v>
      </c>
      <c r="S180" s="135" t="s">
        <v>150</v>
      </c>
      <c r="T180" s="135" t="s">
        <v>150</v>
      </c>
      <c r="U180" s="135" t="s">
        <v>150</v>
      </c>
      <c r="V180" s="135" t="s">
        <v>150</v>
      </c>
      <c r="W180" s="135" t="s">
        <v>150</v>
      </c>
      <c r="X180" s="135" t="s">
        <v>150</v>
      </c>
      <c r="Y180" s="138"/>
      <c r="Z180" s="138"/>
    </row>
    <row r="181" spans="2:26" ht="51.75" customHeight="1">
      <c r="B181" s="135">
        <v>173</v>
      </c>
      <c r="C181" s="253" t="s">
        <v>1506</v>
      </c>
      <c r="D181" s="138"/>
      <c r="E181" s="135" t="s">
        <v>47</v>
      </c>
      <c r="F181" s="135" t="s">
        <v>2</v>
      </c>
      <c r="G181" s="169" t="s">
        <v>127</v>
      </c>
      <c r="H181" s="138"/>
      <c r="I181" s="138"/>
      <c r="J181" s="257">
        <v>100000</v>
      </c>
      <c r="K181" s="138"/>
      <c r="L181" s="138"/>
      <c r="M181" s="138"/>
      <c r="N181" s="138"/>
      <c r="O181" s="135">
        <v>1</v>
      </c>
      <c r="P181" s="135" t="s">
        <v>150</v>
      </c>
      <c r="Q181" s="135" t="s">
        <v>150</v>
      </c>
      <c r="R181" s="135" t="s">
        <v>150</v>
      </c>
      <c r="S181" s="135" t="s">
        <v>150</v>
      </c>
      <c r="T181" s="135" t="s">
        <v>150</v>
      </c>
      <c r="U181" s="135" t="s">
        <v>150</v>
      </c>
      <c r="V181" s="135" t="s">
        <v>150</v>
      </c>
      <c r="W181" s="135" t="s">
        <v>150</v>
      </c>
      <c r="X181" s="135" t="s">
        <v>150</v>
      </c>
      <c r="Y181" s="138"/>
      <c r="Z181" s="138"/>
    </row>
    <row r="182" spans="2:26" ht="51.75" customHeight="1">
      <c r="B182" s="135">
        <v>174</v>
      </c>
      <c r="C182" s="253" t="s">
        <v>1507</v>
      </c>
      <c r="D182" s="138"/>
      <c r="E182" s="135" t="s">
        <v>47</v>
      </c>
      <c r="F182" s="135" t="s">
        <v>2</v>
      </c>
      <c r="G182" s="169" t="s">
        <v>127</v>
      </c>
      <c r="H182" s="138"/>
      <c r="I182" s="138"/>
      <c r="J182" s="257">
        <v>100000</v>
      </c>
      <c r="K182" s="138"/>
      <c r="L182" s="138"/>
      <c r="M182" s="138"/>
      <c r="N182" s="138"/>
      <c r="O182" s="135">
        <v>1</v>
      </c>
      <c r="P182" s="135" t="s">
        <v>150</v>
      </c>
      <c r="Q182" s="135" t="s">
        <v>150</v>
      </c>
      <c r="R182" s="135" t="s">
        <v>150</v>
      </c>
      <c r="S182" s="135" t="s">
        <v>150</v>
      </c>
      <c r="T182" s="135" t="s">
        <v>150</v>
      </c>
      <c r="U182" s="135" t="s">
        <v>150</v>
      </c>
      <c r="V182" s="135" t="s">
        <v>150</v>
      </c>
      <c r="W182" s="135" t="s">
        <v>150</v>
      </c>
      <c r="X182" s="135" t="s">
        <v>150</v>
      </c>
      <c r="Y182" s="138"/>
      <c r="Z182" s="138"/>
    </row>
    <row r="183" spans="2:26" ht="51.75" customHeight="1">
      <c r="B183" s="135">
        <v>175</v>
      </c>
      <c r="C183" s="253" t="s">
        <v>1508</v>
      </c>
      <c r="D183" s="138"/>
      <c r="E183" s="135" t="s">
        <v>47</v>
      </c>
      <c r="F183" s="135" t="s">
        <v>2</v>
      </c>
      <c r="G183" s="169" t="s">
        <v>127</v>
      </c>
      <c r="H183" s="138"/>
      <c r="I183" s="138"/>
      <c r="J183" s="257">
        <v>100000</v>
      </c>
      <c r="K183" s="138"/>
      <c r="L183" s="138"/>
      <c r="M183" s="138"/>
      <c r="N183" s="138"/>
      <c r="O183" s="135">
        <v>1</v>
      </c>
      <c r="P183" s="135" t="s">
        <v>150</v>
      </c>
      <c r="Q183" s="135" t="s">
        <v>150</v>
      </c>
      <c r="R183" s="135" t="s">
        <v>150</v>
      </c>
      <c r="S183" s="135" t="s">
        <v>150</v>
      </c>
      <c r="T183" s="135" t="s">
        <v>150</v>
      </c>
      <c r="U183" s="135" t="s">
        <v>150</v>
      </c>
      <c r="V183" s="135" t="s">
        <v>150</v>
      </c>
      <c r="W183" s="135" t="s">
        <v>150</v>
      </c>
      <c r="X183" s="135" t="s">
        <v>150</v>
      </c>
      <c r="Y183" s="138"/>
      <c r="Z183" s="138"/>
    </row>
    <row r="184" spans="2:26" ht="51.75" customHeight="1">
      <c r="B184" s="135">
        <v>176</v>
      </c>
      <c r="C184" s="253" t="s">
        <v>1509</v>
      </c>
      <c r="D184" s="138"/>
      <c r="E184" s="135" t="s">
        <v>47</v>
      </c>
      <c r="F184" s="135" t="s">
        <v>2</v>
      </c>
      <c r="G184" s="169" t="s">
        <v>127</v>
      </c>
      <c r="H184" s="138"/>
      <c r="I184" s="138"/>
      <c r="J184" s="257">
        <v>100000</v>
      </c>
      <c r="K184" s="138"/>
      <c r="L184" s="138"/>
      <c r="M184" s="138"/>
      <c r="N184" s="138"/>
      <c r="O184" s="135">
        <v>1</v>
      </c>
      <c r="P184" s="135" t="s">
        <v>150</v>
      </c>
      <c r="Q184" s="135" t="s">
        <v>150</v>
      </c>
      <c r="R184" s="135" t="s">
        <v>150</v>
      </c>
      <c r="S184" s="135" t="s">
        <v>150</v>
      </c>
      <c r="T184" s="135" t="s">
        <v>150</v>
      </c>
      <c r="U184" s="135" t="s">
        <v>150</v>
      </c>
      <c r="V184" s="135" t="s">
        <v>150</v>
      </c>
      <c r="W184" s="135" t="s">
        <v>150</v>
      </c>
      <c r="X184" s="135" t="s">
        <v>150</v>
      </c>
      <c r="Y184" s="138"/>
      <c r="Z184" s="138"/>
    </row>
    <row r="185" spans="2:26" ht="51.75" customHeight="1">
      <c r="B185" s="135">
        <v>177</v>
      </c>
      <c r="C185" s="253" t="s">
        <v>1510</v>
      </c>
      <c r="D185" s="138"/>
      <c r="E185" s="135" t="s">
        <v>47</v>
      </c>
      <c r="F185" s="135" t="s">
        <v>2</v>
      </c>
      <c r="G185" s="169" t="s">
        <v>127</v>
      </c>
      <c r="H185" s="138"/>
      <c r="I185" s="138"/>
      <c r="J185" s="257">
        <v>100000</v>
      </c>
      <c r="K185" s="138"/>
      <c r="L185" s="138"/>
      <c r="M185" s="138"/>
      <c r="N185" s="138"/>
      <c r="O185" s="135">
        <v>1</v>
      </c>
      <c r="P185" s="135" t="s">
        <v>150</v>
      </c>
      <c r="Q185" s="135" t="s">
        <v>150</v>
      </c>
      <c r="R185" s="135" t="s">
        <v>150</v>
      </c>
      <c r="S185" s="135" t="s">
        <v>150</v>
      </c>
      <c r="T185" s="135" t="s">
        <v>150</v>
      </c>
      <c r="U185" s="135" t="s">
        <v>150</v>
      </c>
      <c r="V185" s="135" t="s">
        <v>150</v>
      </c>
      <c r="W185" s="135" t="s">
        <v>150</v>
      </c>
      <c r="X185" s="135" t="s">
        <v>150</v>
      </c>
      <c r="Y185" s="138"/>
      <c r="Z185" s="138"/>
    </row>
    <row r="186" spans="2:26" ht="51.75" customHeight="1">
      <c r="B186" s="135">
        <v>178</v>
      </c>
      <c r="C186" s="253" t="s">
        <v>1511</v>
      </c>
      <c r="D186" s="138"/>
      <c r="E186" s="135" t="s">
        <v>47</v>
      </c>
      <c r="F186" s="135" t="s">
        <v>2</v>
      </c>
      <c r="G186" s="169" t="s">
        <v>127</v>
      </c>
      <c r="H186" s="138"/>
      <c r="I186" s="138"/>
      <c r="J186" s="257">
        <v>100000</v>
      </c>
      <c r="K186" s="138"/>
      <c r="L186" s="138"/>
      <c r="M186" s="138"/>
      <c r="N186" s="138"/>
      <c r="O186" s="135">
        <v>1</v>
      </c>
      <c r="P186" s="135" t="s">
        <v>150</v>
      </c>
      <c r="Q186" s="135" t="s">
        <v>150</v>
      </c>
      <c r="R186" s="135" t="s">
        <v>150</v>
      </c>
      <c r="S186" s="135" t="s">
        <v>150</v>
      </c>
      <c r="T186" s="135" t="s">
        <v>150</v>
      </c>
      <c r="U186" s="135" t="s">
        <v>150</v>
      </c>
      <c r="V186" s="135" t="s">
        <v>150</v>
      </c>
      <c r="W186" s="135" t="s">
        <v>150</v>
      </c>
      <c r="X186" s="135" t="s">
        <v>150</v>
      </c>
      <c r="Y186" s="138"/>
      <c r="Z186" s="138"/>
    </row>
    <row r="187" spans="2:26" ht="51.75" customHeight="1">
      <c r="B187" s="135">
        <v>179</v>
      </c>
      <c r="C187" s="253" t="s">
        <v>1512</v>
      </c>
      <c r="D187" s="138"/>
      <c r="E187" s="135" t="s">
        <v>47</v>
      </c>
      <c r="F187" s="135" t="s">
        <v>2</v>
      </c>
      <c r="G187" s="169" t="s">
        <v>127</v>
      </c>
      <c r="H187" s="138"/>
      <c r="I187" s="138"/>
      <c r="J187" s="257">
        <v>100000</v>
      </c>
      <c r="K187" s="138"/>
      <c r="L187" s="138"/>
      <c r="M187" s="138"/>
      <c r="N187" s="138"/>
      <c r="O187" s="135">
        <v>1</v>
      </c>
      <c r="P187" s="135" t="s">
        <v>150</v>
      </c>
      <c r="Q187" s="135" t="s">
        <v>150</v>
      </c>
      <c r="R187" s="135" t="s">
        <v>150</v>
      </c>
      <c r="S187" s="135" t="s">
        <v>150</v>
      </c>
      <c r="T187" s="135" t="s">
        <v>150</v>
      </c>
      <c r="U187" s="135" t="s">
        <v>150</v>
      </c>
      <c r="V187" s="135" t="s">
        <v>150</v>
      </c>
      <c r="W187" s="135" t="s">
        <v>150</v>
      </c>
      <c r="X187" s="135" t="s">
        <v>150</v>
      </c>
      <c r="Y187" s="138"/>
      <c r="Z187" s="138"/>
    </row>
    <row r="188" spans="2:26" ht="51.75" customHeight="1">
      <c r="B188" s="135">
        <v>180</v>
      </c>
      <c r="C188" s="253" t="s">
        <v>1513</v>
      </c>
      <c r="D188" s="138"/>
      <c r="E188" s="135" t="s">
        <v>47</v>
      </c>
      <c r="F188" s="135" t="s">
        <v>2</v>
      </c>
      <c r="G188" s="169" t="s">
        <v>127</v>
      </c>
      <c r="H188" s="138"/>
      <c r="I188" s="138"/>
      <c r="J188" s="257">
        <v>100000</v>
      </c>
      <c r="K188" s="138"/>
      <c r="L188" s="138"/>
      <c r="M188" s="138"/>
      <c r="N188" s="138"/>
      <c r="O188" s="135">
        <v>1</v>
      </c>
      <c r="P188" s="135" t="s">
        <v>150</v>
      </c>
      <c r="Q188" s="135" t="s">
        <v>150</v>
      </c>
      <c r="R188" s="135" t="s">
        <v>150</v>
      </c>
      <c r="S188" s="135" t="s">
        <v>150</v>
      </c>
      <c r="T188" s="135" t="s">
        <v>150</v>
      </c>
      <c r="U188" s="135" t="s">
        <v>150</v>
      </c>
      <c r="V188" s="135" t="s">
        <v>150</v>
      </c>
      <c r="W188" s="135" t="s">
        <v>150</v>
      </c>
      <c r="X188" s="135" t="s">
        <v>150</v>
      </c>
      <c r="Y188" s="138"/>
      <c r="Z188" s="138"/>
    </row>
    <row r="189" spans="2:26" ht="51.75" customHeight="1">
      <c r="B189" s="135">
        <v>181</v>
      </c>
      <c r="C189" s="253" t="s">
        <v>1514</v>
      </c>
      <c r="D189" s="138"/>
      <c r="E189" s="135" t="s">
        <v>47</v>
      </c>
      <c r="F189" s="135" t="s">
        <v>2</v>
      </c>
      <c r="G189" s="169" t="s">
        <v>127</v>
      </c>
      <c r="H189" s="138"/>
      <c r="I189" s="138"/>
      <c r="J189" s="257">
        <v>100000</v>
      </c>
      <c r="K189" s="138"/>
      <c r="L189" s="138"/>
      <c r="M189" s="138"/>
      <c r="N189" s="138"/>
      <c r="O189" s="135" t="s">
        <v>150</v>
      </c>
      <c r="P189" s="135">
        <v>1</v>
      </c>
      <c r="Q189" s="135" t="s">
        <v>150</v>
      </c>
      <c r="R189" s="135" t="s">
        <v>150</v>
      </c>
      <c r="S189" s="135" t="s">
        <v>150</v>
      </c>
      <c r="T189" s="135" t="s">
        <v>150</v>
      </c>
      <c r="U189" s="135" t="s">
        <v>150</v>
      </c>
      <c r="V189" s="135" t="s">
        <v>150</v>
      </c>
      <c r="W189" s="135" t="s">
        <v>150</v>
      </c>
      <c r="X189" s="135" t="s">
        <v>150</v>
      </c>
      <c r="Y189" s="138"/>
      <c r="Z189" s="138"/>
    </row>
    <row r="190" spans="2:26" ht="51.75" customHeight="1">
      <c r="B190" s="135">
        <v>182</v>
      </c>
      <c r="C190" s="253" t="s">
        <v>1515</v>
      </c>
      <c r="D190" s="138"/>
      <c r="E190" s="135" t="s">
        <v>47</v>
      </c>
      <c r="F190" s="135" t="s">
        <v>2</v>
      </c>
      <c r="G190" s="169" t="s">
        <v>127</v>
      </c>
      <c r="H190" s="138"/>
      <c r="I190" s="138"/>
      <c r="J190" s="257">
        <v>100000</v>
      </c>
      <c r="K190" s="138"/>
      <c r="L190" s="138"/>
      <c r="M190" s="138"/>
      <c r="N190" s="138"/>
      <c r="O190" s="135">
        <v>1</v>
      </c>
      <c r="P190" s="135" t="s">
        <v>150</v>
      </c>
      <c r="Q190" s="135" t="s">
        <v>150</v>
      </c>
      <c r="R190" s="135" t="s">
        <v>150</v>
      </c>
      <c r="S190" s="135" t="s">
        <v>150</v>
      </c>
      <c r="T190" s="135" t="s">
        <v>150</v>
      </c>
      <c r="U190" s="135" t="s">
        <v>150</v>
      </c>
      <c r="V190" s="135" t="s">
        <v>150</v>
      </c>
      <c r="W190" s="135" t="s">
        <v>150</v>
      </c>
      <c r="X190" s="135" t="s">
        <v>150</v>
      </c>
      <c r="Y190" s="138"/>
      <c r="Z190" s="138"/>
    </row>
    <row r="191" spans="2:26" ht="51.75" customHeight="1">
      <c r="B191" s="135">
        <v>183</v>
      </c>
      <c r="C191" s="253" t="s">
        <v>1516</v>
      </c>
      <c r="D191" s="138"/>
      <c r="E191" s="135" t="s">
        <v>47</v>
      </c>
      <c r="F191" s="135" t="s">
        <v>2</v>
      </c>
      <c r="G191" s="169" t="s">
        <v>127</v>
      </c>
      <c r="H191" s="138"/>
      <c r="I191" s="138"/>
      <c r="J191" s="257">
        <v>100000</v>
      </c>
      <c r="K191" s="138"/>
      <c r="L191" s="138"/>
      <c r="M191" s="138"/>
      <c r="N191" s="138"/>
      <c r="O191" s="135" t="s">
        <v>150</v>
      </c>
      <c r="P191" s="135">
        <v>1</v>
      </c>
      <c r="Q191" s="135" t="s">
        <v>150</v>
      </c>
      <c r="R191" s="135" t="s">
        <v>150</v>
      </c>
      <c r="S191" s="135" t="s">
        <v>150</v>
      </c>
      <c r="T191" s="135" t="s">
        <v>150</v>
      </c>
      <c r="U191" s="135" t="s">
        <v>150</v>
      </c>
      <c r="V191" s="135" t="s">
        <v>150</v>
      </c>
      <c r="W191" s="135" t="s">
        <v>150</v>
      </c>
      <c r="X191" s="135" t="s">
        <v>150</v>
      </c>
      <c r="Y191" s="138"/>
      <c r="Z191" s="138"/>
    </row>
    <row r="192" spans="2:26" ht="51.75" customHeight="1">
      <c r="B192" s="135">
        <v>184</v>
      </c>
      <c r="C192" s="253" t="s">
        <v>1517</v>
      </c>
      <c r="D192" s="138"/>
      <c r="E192" s="135" t="s">
        <v>47</v>
      </c>
      <c r="F192" s="135" t="s">
        <v>2</v>
      </c>
      <c r="G192" s="169" t="s">
        <v>127</v>
      </c>
      <c r="H192" s="138"/>
      <c r="I192" s="138"/>
      <c r="J192" s="257">
        <v>100000</v>
      </c>
      <c r="K192" s="138"/>
      <c r="L192" s="138"/>
      <c r="M192" s="138"/>
      <c r="N192" s="138"/>
      <c r="O192" s="135">
        <v>1</v>
      </c>
      <c r="P192" s="135" t="s">
        <v>150</v>
      </c>
      <c r="Q192" s="135" t="s">
        <v>150</v>
      </c>
      <c r="R192" s="135" t="s">
        <v>150</v>
      </c>
      <c r="S192" s="135" t="s">
        <v>150</v>
      </c>
      <c r="T192" s="135" t="s">
        <v>150</v>
      </c>
      <c r="U192" s="135" t="s">
        <v>150</v>
      </c>
      <c r="V192" s="135" t="s">
        <v>150</v>
      </c>
      <c r="W192" s="135" t="s">
        <v>150</v>
      </c>
      <c r="X192" s="135" t="s">
        <v>150</v>
      </c>
      <c r="Y192" s="138"/>
      <c r="Z192" s="138"/>
    </row>
    <row r="193" spans="2:26" ht="51.75" customHeight="1">
      <c r="B193" s="135">
        <v>185</v>
      </c>
      <c r="C193" s="253" t="s">
        <v>1518</v>
      </c>
      <c r="D193" s="138"/>
      <c r="E193" s="135" t="s">
        <v>47</v>
      </c>
      <c r="F193" s="135" t="s">
        <v>2</v>
      </c>
      <c r="G193" s="169" t="s">
        <v>127</v>
      </c>
      <c r="H193" s="138"/>
      <c r="I193" s="138"/>
      <c r="J193" s="257">
        <v>100000</v>
      </c>
      <c r="K193" s="138"/>
      <c r="L193" s="138"/>
      <c r="M193" s="138"/>
      <c r="N193" s="138"/>
      <c r="O193" s="135">
        <v>1</v>
      </c>
      <c r="P193" s="135" t="s">
        <v>150</v>
      </c>
      <c r="Q193" s="135" t="s">
        <v>150</v>
      </c>
      <c r="R193" s="135" t="s">
        <v>150</v>
      </c>
      <c r="S193" s="135" t="s">
        <v>150</v>
      </c>
      <c r="T193" s="135" t="s">
        <v>150</v>
      </c>
      <c r="U193" s="135" t="s">
        <v>150</v>
      </c>
      <c r="V193" s="135" t="s">
        <v>150</v>
      </c>
      <c r="W193" s="135" t="s">
        <v>150</v>
      </c>
      <c r="X193" s="135" t="s">
        <v>150</v>
      </c>
      <c r="Y193" s="138"/>
      <c r="Z193" s="138"/>
    </row>
    <row r="194" spans="2:26" ht="51.75" customHeight="1">
      <c r="B194" s="135">
        <v>186</v>
      </c>
      <c r="C194" s="253" t="s">
        <v>1519</v>
      </c>
      <c r="D194" s="138"/>
      <c r="E194" s="135" t="s">
        <v>47</v>
      </c>
      <c r="F194" s="135" t="s">
        <v>2</v>
      </c>
      <c r="G194" s="169" t="s">
        <v>127</v>
      </c>
      <c r="H194" s="138"/>
      <c r="I194" s="138"/>
      <c r="J194" s="257">
        <v>100000</v>
      </c>
      <c r="K194" s="138"/>
      <c r="L194" s="138"/>
      <c r="M194" s="138"/>
      <c r="N194" s="138"/>
      <c r="O194" s="135">
        <v>1</v>
      </c>
      <c r="P194" s="135" t="s">
        <v>150</v>
      </c>
      <c r="Q194" s="135" t="s">
        <v>150</v>
      </c>
      <c r="R194" s="135" t="s">
        <v>150</v>
      </c>
      <c r="S194" s="135" t="s">
        <v>150</v>
      </c>
      <c r="T194" s="135" t="s">
        <v>150</v>
      </c>
      <c r="U194" s="135" t="s">
        <v>150</v>
      </c>
      <c r="V194" s="135" t="s">
        <v>150</v>
      </c>
      <c r="W194" s="135" t="s">
        <v>150</v>
      </c>
      <c r="X194" s="135" t="s">
        <v>150</v>
      </c>
      <c r="Y194" s="138"/>
      <c r="Z194" s="138"/>
    </row>
    <row r="195" spans="2:26" ht="51.75" customHeight="1">
      <c r="B195" s="135">
        <v>187</v>
      </c>
      <c r="C195" s="253" t="s">
        <v>1520</v>
      </c>
      <c r="D195" s="138"/>
      <c r="E195" s="135" t="s">
        <v>47</v>
      </c>
      <c r="F195" s="135" t="s">
        <v>2</v>
      </c>
      <c r="G195" s="169" t="s">
        <v>127</v>
      </c>
      <c r="H195" s="138"/>
      <c r="I195" s="138"/>
      <c r="J195" s="257">
        <v>100000</v>
      </c>
      <c r="K195" s="138"/>
      <c r="L195" s="138"/>
      <c r="M195" s="138"/>
      <c r="N195" s="138"/>
      <c r="O195" s="135">
        <v>1</v>
      </c>
      <c r="P195" s="135" t="s">
        <v>150</v>
      </c>
      <c r="Q195" s="135" t="s">
        <v>150</v>
      </c>
      <c r="R195" s="135" t="s">
        <v>150</v>
      </c>
      <c r="S195" s="135" t="s">
        <v>150</v>
      </c>
      <c r="T195" s="135" t="s">
        <v>150</v>
      </c>
      <c r="U195" s="135" t="s">
        <v>150</v>
      </c>
      <c r="V195" s="135" t="s">
        <v>150</v>
      </c>
      <c r="W195" s="135" t="s">
        <v>150</v>
      </c>
      <c r="X195" s="135" t="s">
        <v>150</v>
      </c>
      <c r="Y195" s="138"/>
      <c r="Z195" s="138"/>
    </row>
    <row r="196" spans="2:26" ht="51.75" customHeight="1">
      <c r="B196" s="135">
        <v>188</v>
      </c>
      <c r="C196" s="253" t="s">
        <v>1521</v>
      </c>
      <c r="D196" s="138"/>
      <c r="E196" s="135" t="s">
        <v>47</v>
      </c>
      <c r="F196" s="135" t="s">
        <v>2</v>
      </c>
      <c r="G196" s="169" t="s">
        <v>127</v>
      </c>
      <c r="H196" s="138"/>
      <c r="I196" s="138"/>
      <c r="J196" s="257">
        <v>100000</v>
      </c>
      <c r="K196" s="138"/>
      <c r="L196" s="138"/>
      <c r="M196" s="138"/>
      <c r="N196" s="138"/>
      <c r="O196" s="135">
        <v>1</v>
      </c>
      <c r="P196" s="135" t="s">
        <v>150</v>
      </c>
      <c r="Q196" s="135" t="s">
        <v>150</v>
      </c>
      <c r="R196" s="135" t="s">
        <v>150</v>
      </c>
      <c r="S196" s="135" t="s">
        <v>150</v>
      </c>
      <c r="T196" s="135" t="s">
        <v>150</v>
      </c>
      <c r="U196" s="135" t="s">
        <v>150</v>
      </c>
      <c r="V196" s="135" t="s">
        <v>150</v>
      </c>
      <c r="W196" s="135" t="s">
        <v>150</v>
      </c>
      <c r="X196" s="135" t="s">
        <v>150</v>
      </c>
      <c r="Y196" s="138"/>
      <c r="Z196" s="138"/>
    </row>
    <row r="197" spans="2:26" ht="51.75" customHeight="1">
      <c r="B197" s="135">
        <v>189</v>
      </c>
      <c r="C197" s="253" t="s">
        <v>1522</v>
      </c>
      <c r="D197" s="138"/>
      <c r="E197" s="135" t="s">
        <v>47</v>
      </c>
      <c r="F197" s="135" t="s">
        <v>2</v>
      </c>
      <c r="G197" s="169" t="s">
        <v>127</v>
      </c>
      <c r="H197" s="138"/>
      <c r="I197" s="138"/>
      <c r="J197" s="257">
        <v>100000</v>
      </c>
      <c r="K197" s="138"/>
      <c r="L197" s="138"/>
      <c r="M197" s="138"/>
      <c r="N197" s="138"/>
      <c r="O197" s="135">
        <v>1</v>
      </c>
      <c r="P197" s="135" t="s">
        <v>150</v>
      </c>
      <c r="Q197" s="135" t="s">
        <v>150</v>
      </c>
      <c r="R197" s="135" t="s">
        <v>150</v>
      </c>
      <c r="S197" s="135" t="s">
        <v>150</v>
      </c>
      <c r="T197" s="135" t="s">
        <v>150</v>
      </c>
      <c r="U197" s="135" t="s">
        <v>150</v>
      </c>
      <c r="V197" s="135" t="s">
        <v>150</v>
      </c>
      <c r="W197" s="135" t="s">
        <v>150</v>
      </c>
      <c r="X197" s="135" t="s">
        <v>150</v>
      </c>
      <c r="Y197" s="138"/>
      <c r="Z197" s="138"/>
    </row>
    <row r="198" spans="2:26" ht="51.75" customHeight="1">
      <c r="B198" s="135">
        <v>190</v>
      </c>
      <c r="C198" s="253" t="s">
        <v>1523</v>
      </c>
      <c r="D198" s="138"/>
      <c r="E198" s="135" t="s">
        <v>47</v>
      </c>
      <c r="F198" s="135" t="s">
        <v>2</v>
      </c>
      <c r="G198" s="169" t="s">
        <v>127</v>
      </c>
      <c r="H198" s="138"/>
      <c r="I198" s="138"/>
      <c r="J198" s="257">
        <v>100000</v>
      </c>
      <c r="K198" s="138"/>
      <c r="L198" s="138"/>
      <c r="M198" s="138"/>
      <c r="N198" s="138"/>
      <c r="O198" s="135">
        <v>1</v>
      </c>
      <c r="P198" s="135" t="s">
        <v>150</v>
      </c>
      <c r="Q198" s="135" t="s">
        <v>150</v>
      </c>
      <c r="R198" s="135" t="s">
        <v>150</v>
      </c>
      <c r="S198" s="135" t="s">
        <v>150</v>
      </c>
      <c r="T198" s="135" t="s">
        <v>150</v>
      </c>
      <c r="U198" s="135" t="s">
        <v>150</v>
      </c>
      <c r="V198" s="135" t="s">
        <v>150</v>
      </c>
      <c r="W198" s="135" t="s">
        <v>150</v>
      </c>
      <c r="X198" s="135" t="s">
        <v>150</v>
      </c>
      <c r="Y198" s="138"/>
      <c r="Z198" s="138"/>
    </row>
    <row r="199" spans="2:26" ht="51.75" customHeight="1">
      <c r="B199" s="135">
        <v>191</v>
      </c>
      <c r="C199" s="253" t="s">
        <v>1524</v>
      </c>
      <c r="D199" s="138"/>
      <c r="E199" s="135" t="s">
        <v>47</v>
      </c>
      <c r="F199" s="135" t="s">
        <v>2</v>
      </c>
      <c r="G199" s="169" t="s">
        <v>127</v>
      </c>
      <c r="H199" s="138"/>
      <c r="I199" s="138"/>
      <c r="J199" s="257">
        <v>100000</v>
      </c>
      <c r="K199" s="138"/>
      <c r="L199" s="138"/>
      <c r="M199" s="138"/>
      <c r="N199" s="138"/>
      <c r="O199" s="135">
        <v>1</v>
      </c>
      <c r="P199" s="135" t="s">
        <v>150</v>
      </c>
      <c r="Q199" s="135" t="s">
        <v>150</v>
      </c>
      <c r="R199" s="135" t="s">
        <v>150</v>
      </c>
      <c r="S199" s="135" t="s">
        <v>150</v>
      </c>
      <c r="T199" s="135" t="s">
        <v>150</v>
      </c>
      <c r="U199" s="135" t="s">
        <v>150</v>
      </c>
      <c r="V199" s="135" t="s">
        <v>150</v>
      </c>
      <c r="W199" s="135" t="s">
        <v>150</v>
      </c>
      <c r="X199" s="135" t="s">
        <v>150</v>
      </c>
      <c r="Y199" s="138"/>
      <c r="Z199" s="138"/>
    </row>
    <row r="200" spans="2:26" ht="51.75" customHeight="1">
      <c r="B200" s="135">
        <v>192</v>
      </c>
      <c r="C200" s="253" t="s">
        <v>1525</v>
      </c>
      <c r="D200" s="138"/>
      <c r="E200" s="135" t="s">
        <v>47</v>
      </c>
      <c r="F200" s="135" t="s">
        <v>2</v>
      </c>
      <c r="G200" s="169" t="s">
        <v>127</v>
      </c>
      <c r="H200" s="138"/>
      <c r="I200" s="138"/>
      <c r="J200" s="257">
        <v>100000</v>
      </c>
      <c r="K200" s="138"/>
      <c r="L200" s="138"/>
      <c r="M200" s="138"/>
      <c r="N200" s="138"/>
      <c r="O200" s="135">
        <v>1</v>
      </c>
      <c r="P200" s="135" t="s">
        <v>150</v>
      </c>
      <c r="Q200" s="135" t="s">
        <v>150</v>
      </c>
      <c r="R200" s="135" t="s">
        <v>150</v>
      </c>
      <c r="S200" s="135" t="s">
        <v>150</v>
      </c>
      <c r="T200" s="135" t="s">
        <v>150</v>
      </c>
      <c r="U200" s="135" t="s">
        <v>150</v>
      </c>
      <c r="V200" s="135" t="s">
        <v>150</v>
      </c>
      <c r="W200" s="135" t="s">
        <v>150</v>
      </c>
      <c r="X200" s="135" t="s">
        <v>150</v>
      </c>
      <c r="Y200" s="138"/>
      <c r="Z200" s="138"/>
    </row>
    <row r="201" spans="2:26" ht="51.75" customHeight="1">
      <c r="B201" s="135">
        <v>193</v>
      </c>
      <c r="C201" s="253" t="s">
        <v>1526</v>
      </c>
      <c r="D201" s="138"/>
      <c r="E201" s="135" t="s">
        <v>47</v>
      </c>
      <c r="F201" s="135" t="s">
        <v>2</v>
      </c>
      <c r="G201" s="169" t="s">
        <v>127</v>
      </c>
      <c r="H201" s="138"/>
      <c r="I201" s="138"/>
      <c r="J201" s="257">
        <v>100000</v>
      </c>
      <c r="K201" s="138"/>
      <c r="L201" s="138"/>
      <c r="M201" s="138"/>
      <c r="N201" s="138"/>
      <c r="O201" s="135">
        <v>1</v>
      </c>
      <c r="P201" s="135" t="s">
        <v>150</v>
      </c>
      <c r="Q201" s="135" t="s">
        <v>150</v>
      </c>
      <c r="R201" s="135" t="s">
        <v>150</v>
      </c>
      <c r="S201" s="135" t="s">
        <v>150</v>
      </c>
      <c r="T201" s="135" t="s">
        <v>150</v>
      </c>
      <c r="U201" s="135" t="s">
        <v>150</v>
      </c>
      <c r="V201" s="135" t="s">
        <v>150</v>
      </c>
      <c r="W201" s="135" t="s">
        <v>150</v>
      </c>
      <c r="X201" s="135" t="s">
        <v>150</v>
      </c>
      <c r="Y201" s="138"/>
      <c r="Z201" s="138"/>
    </row>
    <row r="202" spans="2:26" ht="51.75" customHeight="1">
      <c r="B202" s="135">
        <v>194</v>
      </c>
      <c r="C202" s="253" t="s">
        <v>1527</v>
      </c>
      <c r="D202" s="138"/>
      <c r="E202" s="135" t="s">
        <v>47</v>
      </c>
      <c r="F202" s="135" t="s">
        <v>2</v>
      </c>
      <c r="G202" s="169" t="s">
        <v>127</v>
      </c>
      <c r="H202" s="138"/>
      <c r="I202" s="138"/>
      <c r="J202" s="257">
        <v>100000</v>
      </c>
      <c r="K202" s="138"/>
      <c r="L202" s="138"/>
      <c r="M202" s="138"/>
      <c r="N202" s="138"/>
      <c r="O202" s="135" t="s">
        <v>150</v>
      </c>
      <c r="P202" s="135">
        <v>1</v>
      </c>
      <c r="Q202" s="135" t="s">
        <v>150</v>
      </c>
      <c r="R202" s="135" t="s">
        <v>150</v>
      </c>
      <c r="S202" s="135" t="s">
        <v>150</v>
      </c>
      <c r="T202" s="135" t="s">
        <v>150</v>
      </c>
      <c r="U202" s="135" t="s">
        <v>150</v>
      </c>
      <c r="V202" s="135" t="s">
        <v>150</v>
      </c>
      <c r="W202" s="135" t="s">
        <v>150</v>
      </c>
      <c r="X202" s="135" t="s">
        <v>150</v>
      </c>
      <c r="Y202" s="138"/>
      <c r="Z202" s="138"/>
    </row>
    <row r="203" spans="2:26" ht="51.75" customHeight="1">
      <c r="B203" s="135">
        <v>195</v>
      </c>
      <c r="C203" s="253" t="s">
        <v>1528</v>
      </c>
      <c r="D203" s="138"/>
      <c r="E203" s="135" t="s">
        <v>47</v>
      </c>
      <c r="F203" s="135" t="s">
        <v>2</v>
      </c>
      <c r="G203" s="169" t="s">
        <v>127</v>
      </c>
      <c r="H203" s="138"/>
      <c r="I203" s="138"/>
      <c r="J203" s="257">
        <v>100000</v>
      </c>
      <c r="K203" s="138"/>
      <c r="L203" s="138"/>
      <c r="M203" s="138"/>
      <c r="N203" s="138"/>
      <c r="O203" s="135">
        <v>1</v>
      </c>
      <c r="P203" s="135" t="s">
        <v>150</v>
      </c>
      <c r="Q203" s="135" t="s">
        <v>150</v>
      </c>
      <c r="R203" s="135" t="s">
        <v>150</v>
      </c>
      <c r="S203" s="135" t="s">
        <v>150</v>
      </c>
      <c r="T203" s="135" t="s">
        <v>150</v>
      </c>
      <c r="U203" s="135" t="s">
        <v>150</v>
      </c>
      <c r="V203" s="135" t="s">
        <v>150</v>
      </c>
      <c r="W203" s="135" t="s">
        <v>150</v>
      </c>
      <c r="X203" s="135" t="s">
        <v>150</v>
      </c>
      <c r="Y203" s="138"/>
      <c r="Z203" s="138"/>
    </row>
    <row r="204" spans="2:26" ht="51.75" customHeight="1">
      <c r="B204" s="135">
        <v>196</v>
      </c>
      <c r="C204" s="253" t="s">
        <v>1529</v>
      </c>
      <c r="D204" s="138"/>
      <c r="E204" s="135" t="s">
        <v>47</v>
      </c>
      <c r="F204" s="135" t="s">
        <v>2</v>
      </c>
      <c r="G204" s="169" t="s">
        <v>127</v>
      </c>
      <c r="H204" s="138"/>
      <c r="I204" s="138"/>
      <c r="J204" s="257">
        <v>100000</v>
      </c>
      <c r="K204" s="138"/>
      <c r="L204" s="138"/>
      <c r="M204" s="138"/>
      <c r="N204" s="138"/>
      <c r="O204" s="135">
        <v>1</v>
      </c>
      <c r="P204" s="135" t="s">
        <v>150</v>
      </c>
      <c r="Q204" s="135" t="s">
        <v>150</v>
      </c>
      <c r="R204" s="135" t="s">
        <v>150</v>
      </c>
      <c r="S204" s="135" t="s">
        <v>150</v>
      </c>
      <c r="T204" s="135" t="s">
        <v>150</v>
      </c>
      <c r="U204" s="135" t="s">
        <v>150</v>
      </c>
      <c r="V204" s="135" t="s">
        <v>150</v>
      </c>
      <c r="W204" s="135" t="s">
        <v>150</v>
      </c>
      <c r="X204" s="135" t="s">
        <v>150</v>
      </c>
      <c r="Y204" s="138"/>
      <c r="Z204" s="138"/>
    </row>
    <row r="205" spans="2:26" ht="51.75" customHeight="1">
      <c r="B205" s="135">
        <v>197</v>
      </c>
      <c r="C205" s="253" t="s">
        <v>1530</v>
      </c>
      <c r="D205" s="138"/>
      <c r="E205" s="135" t="s">
        <v>47</v>
      </c>
      <c r="F205" s="135" t="s">
        <v>2</v>
      </c>
      <c r="G205" s="169" t="s">
        <v>127</v>
      </c>
      <c r="H205" s="138"/>
      <c r="I205" s="138"/>
      <c r="J205" s="257">
        <v>100000</v>
      </c>
      <c r="K205" s="138"/>
      <c r="L205" s="138"/>
      <c r="M205" s="138"/>
      <c r="N205" s="138"/>
      <c r="O205" s="135">
        <v>1</v>
      </c>
      <c r="P205" s="135" t="s">
        <v>150</v>
      </c>
      <c r="Q205" s="135" t="s">
        <v>150</v>
      </c>
      <c r="R205" s="135" t="s">
        <v>150</v>
      </c>
      <c r="S205" s="135" t="s">
        <v>150</v>
      </c>
      <c r="T205" s="135" t="s">
        <v>150</v>
      </c>
      <c r="U205" s="135" t="s">
        <v>150</v>
      </c>
      <c r="V205" s="135" t="s">
        <v>150</v>
      </c>
      <c r="W205" s="135" t="s">
        <v>150</v>
      </c>
      <c r="X205" s="135" t="s">
        <v>150</v>
      </c>
      <c r="Y205" s="138"/>
      <c r="Z205" s="138"/>
    </row>
    <row r="206" spans="2:26" ht="51.75" customHeight="1">
      <c r="B206" s="135">
        <v>198</v>
      </c>
      <c r="C206" s="137" t="s">
        <v>291</v>
      </c>
      <c r="D206" s="138"/>
      <c r="E206" s="135" t="s">
        <v>45</v>
      </c>
      <c r="F206" s="135" t="s">
        <v>2</v>
      </c>
      <c r="G206" s="169" t="s">
        <v>148</v>
      </c>
      <c r="H206" s="138"/>
      <c r="I206" s="138"/>
      <c r="J206" s="177">
        <v>1000000</v>
      </c>
      <c r="K206" s="138"/>
      <c r="L206" s="138"/>
      <c r="M206" s="138"/>
      <c r="N206" s="138"/>
      <c r="O206" s="135" t="s">
        <v>150</v>
      </c>
      <c r="P206" s="135" t="s">
        <v>150</v>
      </c>
      <c r="Q206" s="135" t="s">
        <v>150</v>
      </c>
      <c r="R206" s="135" t="s">
        <v>150</v>
      </c>
      <c r="S206" s="135" t="s">
        <v>150</v>
      </c>
      <c r="T206" s="135" t="s">
        <v>150</v>
      </c>
      <c r="U206" s="135" t="s">
        <v>150</v>
      </c>
      <c r="V206" s="135" t="s">
        <v>150</v>
      </c>
      <c r="W206" s="135" t="s">
        <v>150</v>
      </c>
      <c r="X206" s="135">
        <v>1</v>
      </c>
      <c r="Y206" s="138"/>
      <c r="Z206" s="138"/>
    </row>
    <row r="207" spans="2:26" ht="51.75" customHeight="1">
      <c r="B207" s="135">
        <v>199</v>
      </c>
      <c r="C207" s="137" t="s">
        <v>292</v>
      </c>
      <c r="D207" s="138"/>
      <c r="E207" s="135" t="s">
        <v>45</v>
      </c>
      <c r="F207" s="135" t="s">
        <v>2</v>
      </c>
      <c r="G207" s="169" t="s">
        <v>148</v>
      </c>
      <c r="H207" s="138"/>
      <c r="I207" s="138"/>
      <c r="J207" s="177">
        <v>1000000</v>
      </c>
      <c r="K207" s="138"/>
      <c r="L207" s="138"/>
      <c r="M207" s="138"/>
      <c r="N207" s="138"/>
      <c r="O207" s="135" t="s">
        <v>150</v>
      </c>
      <c r="P207" s="135" t="s">
        <v>150</v>
      </c>
      <c r="Q207" s="135" t="s">
        <v>150</v>
      </c>
      <c r="R207" s="135" t="s">
        <v>150</v>
      </c>
      <c r="S207" s="135">
        <v>1</v>
      </c>
      <c r="T207" s="135" t="s">
        <v>150</v>
      </c>
      <c r="U207" s="135" t="s">
        <v>150</v>
      </c>
      <c r="V207" s="135" t="s">
        <v>150</v>
      </c>
      <c r="W207" s="135" t="s">
        <v>150</v>
      </c>
      <c r="X207" s="135" t="s">
        <v>150</v>
      </c>
      <c r="Y207" s="138"/>
      <c r="Z207" s="138"/>
    </row>
    <row r="208" spans="2:26" ht="66.75" customHeight="1">
      <c r="B208" s="135">
        <v>200</v>
      </c>
      <c r="C208" s="137" t="s">
        <v>293</v>
      </c>
      <c r="D208" s="138"/>
      <c r="E208" s="135" t="s">
        <v>45</v>
      </c>
      <c r="F208" s="135" t="s">
        <v>2</v>
      </c>
      <c r="G208" s="169" t="s">
        <v>148</v>
      </c>
      <c r="H208" s="138"/>
      <c r="I208" s="138"/>
      <c r="J208" s="177">
        <v>1000000</v>
      </c>
      <c r="K208" s="138"/>
      <c r="L208" s="138"/>
      <c r="M208" s="138"/>
      <c r="N208" s="138"/>
      <c r="O208" s="135" t="s">
        <v>150</v>
      </c>
      <c r="P208" s="135" t="s">
        <v>150</v>
      </c>
      <c r="Q208" s="135" t="s">
        <v>150</v>
      </c>
      <c r="R208" s="135" t="s">
        <v>150</v>
      </c>
      <c r="S208" s="135" t="s">
        <v>150</v>
      </c>
      <c r="T208" s="135" t="s">
        <v>150</v>
      </c>
      <c r="U208" s="135">
        <v>1</v>
      </c>
      <c r="V208" s="135" t="s">
        <v>150</v>
      </c>
      <c r="W208" s="135" t="s">
        <v>150</v>
      </c>
      <c r="X208" s="135" t="s">
        <v>150</v>
      </c>
      <c r="Y208" s="138"/>
      <c r="Z208" s="138"/>
    </row>
    <row r="209" spans="2:26" ht="51.75" customHeight="1">
      <c r="B209" s="135">
        <v>201</v>
      </c>
      <c r="C209" s="137" t="s">
        <v>294</v>
      </c>
      <c r="D209" s="138"/>
      <c r="E209" s="135" t="s">
        <v>45</v>
      </c>
      <c r="F209" s="135" t="s">
        <v>2</v>
      </c>
      <c r="G209" s="169" t="s">
        <v>148</v>
      </c>
      <c r="H209" s="138"/>
      <c r="I209" s="138"/>
      <c r="J209" s="177">
        <v>500000</v>
      </c>
      <c r="K209" s="138"/>
      <c r="L209" s="138"/>
      <c r="M209" s="138"/>
      <c r="N209" s="138"/>
      <c r="O209" s="135" t="s">
        <v>150</v>
      </c>
      <c r="P209" s="135" t="s">
        <v>150</v>
      </c>
      <c r="Q209" s="135" t="s">
        <v>150</v>
      </c>
      <c r="R209" s="135" t="s">
        <v>150</v>
      </c>
      <c r="S209" s="135">
        <v>1</v>
      </c>
      <c r="T209" s="135" t="s">
        <v>150</v>
      </c>
      <c r="U209" s="135" t="s">
        <v>150</v>
      </c>
      <c r="V209" s="135" t="s">
        <v>150</v>
      </c>
      <c r="W209" s="135" t="s">
        <v>150</v>
      </c>
      <c r="X209" s="135" t="s">
        <v>150</v>
      </c>
      <c r="Y209" s="138"/>
      <c r="Z209" s="138"/>
    </row>
    <row r="210" spans="2:26" ht="51.75" customHeight="1">
      <c r="B210" s="135">
        <v>202</v>
      </c>
      <c r="C210" s="137" t="s">
        <v>295</v>
      </c>
      <c r="D210" s="138"/>
      <c r="E210" s="135" t="s">
        <v>45</v>
      </c>
      <c r="F210" s="135" t="s">
        <v>2</v>
      </c>
      <c r="G210" s="169" t="s">
        <v>148</v>
      </c>
      <c r="H210" s="138"/>
      <c r="I210" s="138"/>
      <c r="J210" s="177">
        <v>1000000</v>
      </c>
      <c r="K210" s="138"/>
      <c r="L210" s="138"/>
      <c r="M210" s="138"/>
      <c r="N210" s="138"/>
      <c r="O210" s="135" t="s">
        <v>150</v>
      </c>
      <c r="P210" s="135" t="s">
        <v>150</v>
      </c>
      <c r="Q210" s="135" t="s">
        <v>150</v>
      </c>
      <c r="R210" s="135" t="s">
        <v>150</v>
      </c>
      <c r="S210" s="135">
        <v>1</v>
      </c>
      <c r="T210" s="135" t="s">
        <v>150</v>
      </c>
      <c r="U210" s="135" t="s">
        <v>150</v>
      </c>
      <c r="V210" s="135" t="s">
        <v>150</v>
      </c>
      <c r="W210" s="135" t="s">
        <v>150</v>
      </c>
      <c r="X210" s="135" t="s">
        <v>150</v>
      </c>
      <c r="Y210" s="138"/>
      <c r="Z210" s="138"/>
    </row>
    <row r="211" spans="2:26" ht="51.75" customHeight="1">
      <c r="B211" s="135">
        <v>203</v>
      </c>
      <c r="C211" s="137" t="s">
        <v>296</v>
      </c>
      <c r="D211" s="138"/>
      <c r="E211" s="135" t="s">
        <v>45</v>
      </c>
      <c r="F211" s="135" t="s">
        <v>2</v>
      </c>
      <c r="G211" s="169" t="s">
        <v>148</v>
      </c>
      <c r="H211" s="138"/>
      <c r="I211" s="138"/>
      <c r="J211" s="177">
        <v>1000000</v>
      </c>
      <c r="K211" s="138"/>
      <c r="L211" s="138"/>
      <c r="M211" s="138"/>
      <c r="N211" s="138"/>
      <c r="O211" s="135" t="s">
        <v>150</v>
      </c>
      <c r="P211" s="135" t="s">
        <v>150</v>
      </c>
      <c r="Q211" s="135" t="s">
        <v>150</v>
      </c>
      <c r="R211" s="135" t="s">
        <v>150</v>
      </c>
      <c r="S211" s="135" t="s">
        <v>150</v>
      </c>
      <c r="T211" s="135" t="s">
        <v>150</v>
      </c>
      <c r="U211" s="135">
        <v>1</v>
      </c>
      <c r="V211" s="135" t="s">
        <v>150</v>
      </c>
      <c r="W211" s="135" t="s">
        <v>150</v>
      </c>
      <c r="X211" s="135" t="s">
        <v>150</v>
      </c>
      <c r="Y211" s="138"/>
      <c r="Z211" s="138"/>
    </row>
    <row r="212" spans="2:26" ht="51.75" customHeight="1">
      <c r="B212" s="135">
        <v>204</v>
      </c>
      <c r="C212" s="137" t="s">
        <v>297</v>
      </c>
      <c r="D212" s="138"/>
      <c r="E212" s="135" t="s">
        <v>45</v>
      </c>
      <c r="F212" s="135" t="s">
        <v>2</v>
      </c>
      <c r="G212" s="169" t="s">
        <v>148</v>
      </c>
      <c r="H212" s="138"/>
      <c r="I212" s="138"/>
      <c r="J212" s="177">
        <v>500000</v>
      </c>
      <c r="K212" s="138"/>
      <c r="L212" s="138"/>
      <c r="M212" s="138"/>
      <c r="N212" s="138"/>
      <c r="O212" s="135" t="s">
        <v>150</v>
      </c>
      <c r="P212" s="135" t="s">
        <v>150</v>
      </c>
      <c r="Q212" s="135" t="s">
        <v>150</v>
      </c>
      <c r="R212" s="135" t="s">
        <v>150</v>
      </c>
      <c r="S212" s="135" t="s">
        <v>150</v>
      </c>
      <c r="T212" s="135" t="s">
        <v>150</v>
      </c>
      <c r="U212" s="135" t="s">
        <v>150</v>
      </c>
      <c r="V212" s="135" t="s">
        <v>150</v>
      </c>
      <c r="W212" s="135" t="s">
        <v>150</v>
      </c>
      <c r="X212" s="135">
        <v>1</v>
      </c>
      <c r="Y212" s="138"/>
      <c r="Z212" s="138"/>
    </row>
    <row r="213" spans="2:26" ht="51.75" customHeight="1">
      <c r="B213" s="135">
        <v>205</v>
      </c>
      <c r="C213" s="137" t="s">
        <v>298</v>
      </c>
      <c r="D213" s="138"/>
      <c r="E213" s="135" t="s">
        <v>45</v>
      </c>
      <c r="F213" s="135" t="s">
        <v>2</v>
      </c>
      <c r="G213" s="169" t="s">
        <v>148</v>
      </c>
      <c r="H213" s="138"/>
      <c r="I213" s="138"/>
      <c r="J213" s="177">
        <v>1000000</v>
      </c>
      <c r="K213" s="138"/>
      <c r="L213" s="138"/>
      <c r="M213" s="138"/>
      <c r="N213" s="138"/>
      <c r="O213" s="135" t="s">
        <v>150</v>
      </c>
      <c r="P213" s="135" t="s">
        <v>150</v>
      </c>
      <c r="Q213" s="135" t="s">
        <v>150</v>
      </c>
      <c r="R213" s="135" t="s">
        <v>150</v>
      </c>
      <c r="S213" s="135" t="s">
        <v>150</v>
      </c>
      <c r="T213" s="135" t="s">
        <v>150</v>
      </c>
      <c r="U213" s="135" t="s">
        <v>150</v>
      </c>
      <c r="V213" s="135" t="s">
        <v>150</v>
      </c>
      <c r="W213" s="135" t="s">
        <v>150</v>
      </c>
      <c r="X213" s="135">
        <v>1</v>
      </c>
      <c r="Y213" s="138"/>
      <c r="Z213" s="138"/>
    </row>
    <row r="214" spans="2:26" ht="51.75" customHeight="1">
      <c r="B214" s="135">
        <v>206</v>
      </c>
      <c r="C214" s="137" t="s">
        <v>299</v>
      </c>
      <c r="D214" s="138"/>
      <c r="E214" s="135" t="s">
        <v>45</v>
      </c>
      <c r="F214" s="135" t="s">
        <v>2</v>
      </c>
      <c r="G214" s="169" t="s">
        <v>148</v>
      </c>
      <c r="H214" s="138"/>
      <c r="I214" s="138"/>
      <c r="J214" s="177">
        <v>500000</v>
      </c>
      <c r="K214" s="138"/>
      <c r="L214" s="138"/>
      <c r="M214" s="138"/>
      <c r="N214" s="138"/>
      <c r="O214" s="135" t="s">
        <v>150</v>
      </c>
      <c r="P214" s="135" t="s">
        <v>150</v>
      </c>
      <c r="Q214" s="135" t="s">
        <v>150</v>
      </c>
      <c r="R214" s="135" t="s">
        <v>150</v>
      </c>
      <c r="S214" s="135">
        <v>1</v>
      </c>
      <c r="T214" s="135" t="s">
        <v>150</v>
      </c>
      <c r="U214" s="135" t="s">
        <v>150</v>
      </c>
      <c r="V214" s="135" t="s">
        <v>150</v>
      </c>
      <c r="W214" s="135" t="s">
        <v>150</v>
      </c>
      <c r="X214" s="135" t="s">
        <v>150</v>
      </c>
      <c r="Y214" s="138"/>
      <c r="Z214" s="138"/>
    </row>
    <row r="215" spans="2:26" ht="51.75" customHeight="1">
      <c r="B215" s="135">
        <v>207</v>
      </c>
      <c r="C215" s="137" t="s">
        <v>300</v>
      </c>
      <c r="D215" s="138"/>
      <c r="E215" s="135" t="s">
        <v>45</v>
      </c>
      <c r="F215" s="135" t="s">
        <v>2</v>
      </c>
      <c r="G215" s="169" t="s">
        <v>148</v>
      </c>
      <c r="H215" s="138"/>
      <c r="I215" s="138"/>
      <c r="J215" s="177">
        <v>1000000</v>
      </c>
      <c r="K215" s="138"/>
      <c r="L215" s="138"/>
      <c r="M215" s="138"/>
      <c r="N215" s="138"/>
      <c r="O215" s="135" t="s">
        <v>150</v>
      </c>
      <c r="P215" s="135" t="s">
        <v>150</v>
      </c>
      <c r="Q215" s="135" t="s">
        <v>150</v>
      </c>
      <c r="R215" s="135" t="s">
        <v>150</v>
      </c>
      <c r="S215" s="135">
        <v>1</v>
      </c>
      <c r="T215" s="135" t="s">
        <v>150</v>
      </c>
      <c r="U215" s="135" t="s">
        <v>150</v>
      </c>
      <c r="V215" s="135" t="s">
        <v>150</v>
      </c>
      <c r="W215" s="135" t="s">
        <v>150</v>
      </c>
      <c r="X215" s="135" t="s">
        <v>150</v>
      </c>
      <c r="Y215" s="138"/>
      <c r="Z215" s="138"/>
    </row>
    <row r="216" spans="2:26" ht="51.75" customHeight="1">
      <c r="B216" s="135">
        <v>208</v>
      </c>
      <c r="C216" s="137" t="s">
        <v>301</v>
      </c>
      <c r="D216" s="138"/>
      <c r="E216" s="135" t="s">
        <v>47</v>
      </c>
      <c r="F216" s="135" t="s">
        <v>2</v>
      </c>
      <c r="G216" s="169" t="s">
        <v>148</v>
      </c>
      <c r="H216" s="138"/>
      <c r="I216" s="138"/>
      <c r="J216" s="177">
        <v>500000</v>
      </c>
      <c r="K216" s="138"/>
      <c r="L216" s="138"/>
      <c r="M216" s="138"/>
      <c r="N216" s="138"/>
      <c r="O216" s="135" t="s">
        <v>150</v>
      </c>
      <c r="P216" s="135">
        <v>1</v>
      </c>
      <c r="Q216" s="135" t="s">
        <v>150</v>
      </c>
      <c r="R216" s="135" t="s">
        <v>150</v>
      </c>
      <c r="S216" s="135" t="s">
        <v>150</v>
      </c>
      <c r="T216" s="135" t="s">
        <v>150</v>
      </c>
      <c r="U216" s="135" t="s">
        <v>150</v>
      </c>
      <c r="V216" s="135" t="s">
        <v>150</v>
      </c>
      <c r="W216" s="135" t="s">
        <v>150</v>
      </c>
      <c r="X216" s="135" t="s">
        <v>150</v>
      </c>
      <c r="Y216" s="138"/>
      <c r="Z216" s="138"/>
    </row>
    <row r="217" spans="2:26" ht="51.75" customHeight="1">
      <c r="B217" s="135">
        <v>209</v>
      </c>
      <c r="C217" s="237" t="s">
        <v>594</v>
      </c>
      <c r="D217" s="138"/>
      <c r="E217" s="135" t="s">
        <v>45</v>
      </c>
      <c r="F217" s="135" t="s">
        <v>2</v>
      </c>
      <c r="G217" s="169" t="s">
        <v>148</v>
      </c>
      <c r="H217" s="138"/>
      <c r="I217" s="138"/>
      <c r="J217" s="238">
        <v>1000000</v>
      </c>
      <c r="K217" s="138"/>
      <c r="L217" s="138"/>
      <c r="M217" s="138"/>
      <c r="N217" s="138"/>
      <c r="O217" s="135" t="s">
        <v>150</v>
      </c>
      <c r="P217" s="135">
        <v>1</v>
      </c>
      <c r="Q217" s="135" t="s">
        <v>150</v>
      </c>
      <c r="R217" s="135" t="s">
        <v>150</v>
      </c>
      <c r="S217" s="135" t="s">
        <v>150</v>
      </c>
      <c r="T217" s="135" t="s">
        <v>150</v>
      </c>
      <c r="U217" s="135" t="s">
        <v>150</v>
      </c>
      <c r="V217" s="135" t="s">
        <v>150</v>
      </c>
      <c r="W217" s="135" t="s">
        <v>150</v>
      </c>
      <c r="X217" s="135" t="s">
        <v>150</v>
      </c>
      <c r="Y217" s="138"/>
      <c r="Z217" s="138"/>
    </row>
    <row r="218" spans="2:26" ht="51.75" customHeight="1">
      <c r="B218" s="135">
        <v>210</v>
      </c>
      <c r="C218" s="237" t="s">
        <v>595</v>
      </c>
      <c r="D218" s="138"/>
      <c r="E218" s="135" t="s">
        <v>45</v>
      </c>
      <c r="F218" s="135" t="s">
        <v>2</v>
      </c>
      <c r="G218" s="169" t="s">
        <v>148</v>
      </c>
      <c r="H218" s="138"/>
      <c r="I218" s="138"/>
      <c r="J218" s="238">
        <v>1000000</v>
      </c>
      <c r="K218" s="138"/>
      <c r="L218" s="138"/>
      <c r="M218" s="138"/>
      <c r="N218" s="138"/>
      <c r="O218" s="135" t="s">
        <v>150</v>
      </c>
      <c r="P218" s="135">
        <v>1</v>
      </c>
      <c r="Q218" s="135" t="s">
        <v>150</v>
      </c>
      <c r="R218" s="135" t="s">
        <v>150</v>
      </c>
      <c r="S218" s="135" t="s">
        <v>150</v>
      </c>
      <c r="T218" s="135" t="s">
        <v>150</v>
      </c>
      <c r="U218" s="135" t="s">
        <v>150</v>
      </c>
      <c r="V218" s="135" t="s">
        <v>150</v>
      </c>
      <c r="W218" s="135" t="s">
        <v>150</v>
      </c>
      <c r="X218" s="135" t="s">
        <v>150</v>
      </c>
      <c r="Y218" s="138"/>
      <c r="Z218" s="138"/>
    </row>
    <row r="219" spans="2:26" ht="51.75" customHeight="1">
      <c r="B219" s="135">
        <v>211</v>
      </c>
      <c r="C219" s="237" t="s">
        <v>596</v>
      </c>
      <c r="D219" s="138"/>
      <c r="E219" s="135" t="s">
        <v>45</v>
      </c>
      <c r="F219" s="135" t="s">
        <v>2</v>
      </c>
      <c r="G219" s="169" t="s">
        <v>148</v>
      </c>
      <c r="H219" s="138"/>
      <c r="I219" s="138"/>
      <c r="J219" s="238">
        <v>500000</v>
      </c>
      <c r="K219" s="138"/>
      <c r="L219" s="138"/>
      <c r="M219" s="138"/>
      <c r="N219" s="138"/>
      <c r="O219" s="135" t="s">
        <v>150</v>
      </c>
      <c r="P219" s="135">
        <v>1</v>
      </c>
      <c r="Q219" s="135" t="s">
        <v>150</v>
      </c>
      <c r="R219" s="135" t="s">
        <v>150</v>
      </c>
      <c r="S219" s="135" t="s">
        <v>150</v>
      </c>
      <c r="T219" s="135" t="s">
        <v>150</v>
      </c>
      <c r="U219" s="135" t="s">
        <v>150</v>
      </c>
      <c r="V219" s="135" t="s">
        <v>150</v>
      </c>
      <c r="W219" s="135" t="s">
        <v>150</v>
      </c>
      <c r="X219" s="135" t="s">
        <v>150</v>
      </c>
      <c r="Y219" s="138"/>
      <c r="Z219" s="138"/>
    </row>
    <row r="220" spans="2:26" ht="51.75" customHeight="1">
      <c r="B220" s="135">
        <v>212</v>
      </c>
      <c r="C220" s="237" t="s">
        <v>597</v>
      </c>
      <c r="D220" s="138"/>
      <c r="E220" s="135" t="s">
        <v>45</v>
      </c>
      <c r="F220" s="135" t="s">
        <v>2</v>
      </c>
      <c r="G220" s="169" t="s">
        <v>148</v>
      </c>
      <c r="H220" s="138"/>
      <c r="I220" s="138"/>
      <c r="J220" s="238">
        <v>1000000</v>
      </c>
      <c r="K220" s="138"/>
      <c r="L220" s="138"/>
      <c r="M220" s="138"/>
      <c r="N220" s="138"/>
      <c r="O220" s="135" t="s">
        <v>150</v>
      </c>
      <c r="P220" s="135">
        <v>1</v>
      </c>
      <c r="Q220" s="135" t="s">
        <v>150</v>
      </c>
      <c r="R220" s="135" t="s">
        <v>150</v>
      </c>
      <c r="S220" s="135" t="s">
        <v>150</v>
      </c>
      <c r="T220" s="135" t="s">
        <v>150</v>
      </c>
      <c r="U220" s="135" t="s">
        <v>150</v>
      </c>
      <c r="V220" s="135" t="s">
        <v>150</v>
      </c>
      <c r="W220" s="135" t="s">
        <v>150</v>
      </c>
      <c r="X220" s="135" t="s">
        <v>150</v>
      </c>
      <c r="Y220" s="138"/>
      <c r="Z220" s="138"/>
    </row>
    <row r="221" spans="2:26" ht="51.75" customHeight="1">
      <c r="B221" s="135">
        <v>213</v>
      </c>
      <c r="C221" s="237" t="s">
        <v>598</v>
      </c>
      <c r="D221" s="138"/>
      <c r="E221" s="135" t="s">
        <v>45</v>
      </c>
      <c r="F221" s="135" t="s">
        <v>2</v>
      </c>
      <c r="G221" s="169" t="s">
        <v>148</v>
      </c>
      <c r="H221" s="138"/>
      <c r="I221" s="138"/>
      <c r="J221" s="238">
        <v>500000</v>
      </c>
      <c r="K221" s="138"/>
      <c r="L221" s="138"/>
      <c r="M221" s="138"/>
      <c r="N221" s="138"/>
      <c r="O221" s="135" t="s">
        <v>150</v>
      </c>
      <c r="P221" s="135" t="s">
        <v>150</v>
      </c>
      <c r="Q221" s="135" t="s">
        <v>150</v>
      </c>
      <c r="R221" s="135" t="s">
        <v>150</v>
      </c>
      <c r="S221" s="135" t="s">
        <v>150</v>
      </c>
      <c r="T221" s="135" t="s">
        <v>150</v>
      </c>
      <c r="U221" s="135" t="s">
        <v>150</v>
      </c>
      <c r="V221" s="135" t="s">
        <v>150</v>
      </c>
      <c r="W221" s="135" t="s">
        <v>150</v>
      </c>
      <c r="X221" s="135">
        <v>1</v>
      </c>
      <c r="Y221" s="138"/>
      <c r="Z221" s="138"/>
    </row>
    <row r="222" spans="2:26" ht="51.75" customHeight="1">
      <c r="B222" s="135">
        <v>214</v>
      </c>
      <c r="C222" s="237" t="s">
        <v>599</v>
      </c>
      <c r="D222" s="138"/>
      <c r="E222" s="135" t="s">
        <v>45</v>
      </c>
      <c r="F222" s="135" t="s">
        <v>2</v>
      </c>
      <c r="G222" s="169" t="s">
        <v>148</v>
      </c>
      <c r="H222" s="138"/>
      <c r="I222" s="138"/>
      <c r="J222" s="238">
        <v>500000</v>
      </c>
      <c r="K222" s="138"/>
      <c r="L222" s="138"/>
      <c r="M222" s="138"/>
      <c r="N222" s="138"/>
      <c r="O222" s="135" t="s">
        <v>150</v>
      </c>
      <c r="P222" s="135">
        <v>1</v>
      </c>
      <c r="Q222" s="135" t="s">
        <v>150</v>
      </c>
      <c r="R222" s="135" t="s">
        <v>150</v>
      </c>
      <c r="S222" s="135" t="s">
        <v>150</v>
      </c>
      <c r="T222" s="135" t="s">
        <v>150</v>
      </c>
      <c r="U222" s="135" t="s">
        <v>150</v>
      </c>
      <c r="V222" s="135" t="s">
        <v>150</v>
      </c>
      <c r="W222" s="135" t="s">
        <v>150</v>
      </c>
      <c r="X222" s="135" t="s">
        <v>150</v>
      </c>
      <c r="Y222" s="138"/>
      <c r="Z222" s="138"/>
    </row>
    <row r="223" spans="2:26" ht="51.75" customHeight="1">
      <c r="B223" s="135">
        <v>215</v>
      </c>
      <c r="C223" s="237" t="s">
        <v>600</v>
      </c>
      <c r="D223" s="138"/>
      <c r="E223" s="135" t="s">
        <v>45</v>
      </c>
      <c r="F223" s="135" t="s">
        <v>2</v>
      </c>
      <c r="G223" s="169" t="s">
        <v>148</v>
      </c>
      <c r="H223" s="138"/>
      <c r="I223" s="138"/>
      <c r="J223" s="238">
        <v>1000000</v>
      </c>
      <c r="K223" s="138"/>
      <c r="L223" s="138"/>
      <c r="M223" s="138"/>
      <c r="N223" s="138"/>
      <c r="O223" s="135" t="s">
        <v>150</v>
      </c>
      <c r="P223" s="135">
        <v>1</v>
      </c>
      <c r="Q223" s="135" t="s">
        <v>150</v>
      </c>
      <c r="R223" s="135" t="s">
        <v>150</v>
      </c>
      <c r="S223" s="135" t="s">
        <v>150</v>
      </c>
      <c r="T223" s="135" t="s">
        <v>150</v>
      </c>
      <c r="U223" s="135" t="s">
        <v>150</v>
      </c>
      <c r="V223" s="135" t="s">
        <v>150</v>
      </c>
      <c r="W223" s="135" t="s">
        <v>150</v>
      </c>
      <c r="X223" s="135" t="s">
        <v>150</v>
      </c>
      <c r="Y223" s="138"/>
      <c r="Z223" s="138"/>
    </row>
    <row r="224" spans="2:26" ht="51.75" customHeight="1">
      <c r="B224" s="135">
        <v>216</v>
      </c>
      <c r="C224" s="237" t="s">
        <v>601</v>
      </c>
      <c r="D224" s="138"/>
      <c r="E224" s="135" t="s">
        <v>45</v>
      </c>
      <c r="F224" s="135" t="s">
        <v>2</v>
      </c>
      <c r="G224" s="169" t="s">
        <v>148</v>
      </c>
      <c r="H224" s="138"/>
      <c r="I224" s="138"/>
      <c r="J224" s="238">
        <v>1000000</v>
      </c>
      <c r="K224" s="138"/>
      <c r="L224" s="138"/>
      <c r="M224" s="138"/>
      <c r="N224" s="138"/>
      <c r="O224" s="135" t="s">
        <v>150</v>
      </c>
      <c r="P224" s="135">
        <v>1</v>
      </c>
      <c r="Q224" s="135" t="s">
        <v>150</v>
      </c>
      <c r="R224" s="135" t="s">
        <v>150</v>
      </c>
      <c r="S224" s="135" t="s">
        <v>150</v>
      </c>
      <c r="T224" s="135" t="s">
        <v>150</v>
      </c>
      <c r="U224" s="135" t="s">
        <v>150</v>
      </c>
      <c r="V224" s="135" t="s">
        <v>150</v>
      </c>
      <c r="W224" s="135" t="s">
        <v>150</v>
      </c>
      <c r="X224" s="135" t="s">
        <v>150</v>
      </c>
      <c r="Y224" s="138"/>
      <c r="Z224" s="138"/>
    </row>
    <row r="225" spans="2:26" ht="51.75" customHeight="1">
      <c r="B225" s="135">
        <v>217</v>
      </c>
      <c r="C225" s="237" t="s">
        <v>602</v>
      </c>
      <c r="D225" s="138"/>
      <c r="E225" s="135" t="s">
        <v>45</v>
      </c>
      <c r="F225" s="135" t="s">
        <v>2</v>
      </c>
      <c r="G225" s="169" t="s">
        <v>148</v>
      </c>
      <c r="H225" s="138"/>
      <c r="I225" s="138"/>
      <c r="J225" s="238">
        <v>1000000</v>
      </c>
      <c r="K225" s="138"/>
      <c r="L225" s="138"/>
      <c r="M225" s="138"/>
      <c r="N225" s="138"/>
      <c r="O225" s="135" t="s">
        <v>150</v>
      </c>
      <c r="P225" s="135">
        <v>1</v>
      </c>
      <c r="Q225" s="135" t="s">
        <v>150</v>
      </c>
      <c r="R225" s="135" t="s">
        <v>150</v>
      </c>
      <c r="S225" s="135" t="s">
        <v>150</v>
      </c>
      <c r="T225" s="135" t="s">
        <v>150</v>
      </c>
      <c r="U225" s="135" t="s">
        <v>150</v>
      </c>
      <c r="V225" s="135" t="s">
        <v>150</v>
      </c>
      <c r="W225" s="135" t="s">
        <v>150</v>
      </c>
      <c r="X225" s="135" t="s">
        <v>150</v>
      </c>
      <c r="Y225" s="138"/>
      <c r="Z225" s="138"/>
    </row>
    <row r="226" spans="2:26" ht="51.75" customHeight="1">
      <c r="B226" s="135">
        <v>218</v>
      </c>
      <c r="C226" s="237" t="s">
        <v>603</v>
      </c>
      <c r="D226" s="110"/>
      <c r="E226" s="130" t="s">
        <v>49</v>
      </c>
      <c r="F226" s="135" t="s">
        <v>2</v>
      </c>
      <c r="G226" s="169" t="s">
        <v>148</v>
      </c>
      <c r="H226" s="110"/>
      <c r="I226" s="110"/>
      <c r="J226" s="238">
        <v>1000000</v>
      </c>
      <c r="K226" s="138"/>
      <c r="L226" s="138"/>
      <c r="M226" s="138"/>
      <c r="N226" s="138"/>
      <c r="O226" s="135" t="s">
        <v>150</v>
      </c>
      <c r="P226" s="135">
        <v>1</v>
      </c>
      <c r="Q226" s="135" t="s">
        <v>150</v>
      </c>
      <c r="R226" s="135" t="s">
        <v>150</v>
      </c>
      <c r="S226" s="135" t="s">
        <v>150</v>
      </c>
      <c r="T226" s="135" t="s">
        <v>150</v>
      </c>
      <c r="U226" s="135" t="s">
        <v>150</v>
      </c>
      <c r="V226" s="135" t="s">
        <v>150</v>
      </c>
      <c r="W226" s="135" t="s">
        <v>150</v>
      </c>
      <c r="X226" s="135" t="s">
        <v>150</v>
      </c>
      <c r="Y226" s="138"/>
      <c r="Z226" s="138"/>
    </row>
    <row r="227" spans="2:26" ht="51.75" customHeight="1">
      <c r="B227" s="135">
        <v>219</v>
      </c>
      <c r="C227" s="237" t="s">
        <v>1531</v>
      </c>
      <c r="D227" s="138"/>
      <c r="E227" s="135" t="s">
        <v>45</v>
      </c>
      <c r="F227" s="135" t="s">
        <v>2</v>
      </c>
      <c r="G227" s="169" t="s">
        <v>148</v>
      </c>
      <c r="H227" s="138"/>
      <c r="I227" s="138"/>
      <c r="J227" s="238">
        <v>1000000</v>
      </c>
      <c r="K227" s="138"/>
      <c r="L227" s="138"/>
      <c r="M227" s="138"/>
      <c r="N227" s="138"/>
      <c r="O227" s="135">
        <v>1</v>
      </c>
      <c r="P227" s="135" t="s">
        <v>150</v>
      </c>
      <c r="Q227" s="135" t="s">
        <v>150</v>
      </c>
      <c r="R227" s="135" t="s">
        <v>150</v>
      </c>
      <c r="S227" s="135" t="s">
        <v>150</v>
      </c>
      <c r="T227" s="135" t="s">
        <v>150</v>
      </c>
      <c r="U227" s="135" t="s">
        <v>150</v>
      </c>
      <c r="V227" s="135" t="s">
        <v>150</v>
      </c>
      <c r="W227" s="135" t="s">
        <v>150</v>
      </c>
      <c r="X227" s="135" t="s">
        <v>150</v>
      </c>
      <c r="Y227" s="138"/>
      <c r="Z227" s="138"/>
    </row>
    <row r="228" spans="2:26" ht="51.75" customHeight="1">
      <c r="B228" s="135">
        <v>220</v>
      </c>
      <c r="C228" s="237" t="s">
        <v>1532</v>
      </c>
      <c r="D228" s="138"/>
      <c r="E228" s="135" t="s">
        <v>45</v>
      </c>
      <c r="F228" s="135" t="s">
        <v>2</v>
      </c>
      <c r="G228" s="169" t="s">
        <v>148</v>
      </c>
      <c r="H228" s="138"/>
      <c r="I228" s="138"/>
      <c r="J228" s="238">
        <v>1000000</v>
      </c>
      <c r="K228" s="138"/>
      <c r="L228" s="138"/>
      <c r="M228" s="138"/>
      <c r="N228" s="138"/>
      <c r="O228" s="135">
        <v>1</v>
      </c>
      <c r="P228" s="135" t="s">
        <v>150</v>
      </c>
      <c r="Q228" s="135" t="s">
        <v>150</v>
      </c>
      <c r="R228" s="135" t="s">
        <v>150</v>
      </c>
      <c r="S228" s="135" t="s">
        <v>150</v>
      </c>
      <c r="T228" s="135" t="s">
        <v>150</v>
      </c>
      <c r="U228" s="135" t="s">
        <v>150</v>
      </c>
      <c r="V228" s="135" t="s">
        <v>150</v>
      </c>
      <c r="W228" s="135" t="s">
        <v>150</v>
      </c>
      <c r="X228" s="135" t="s">
        <v>150</v>
      </c>
      <c r="Y228" s="138"/>
      <c r="Z228" s="138"/>
    </row>
    <row r="229" spans="2:26" ht="51.75" customHeight="1">
      <c r="B229" s="135">
        <v>221</v>
      </c>
      <c r="C229" s="237" t="s">
        <v>1533</v>
      </c>
      <c r="D229" s="138"/>
      <c r="E229" s="135" t="s">
        <v>45</v>
      </c>
      <c r="F229" s="135" t="s">
        <v>2</v>
      </c>
      <c r="G229" s="169" t="s">
        <v>148</v>
      </c>
      <c r="H229" s="138"/>
      <c r="I229" s="138"/>
      <c r="J229" s="238">
        <v>800000</v>
      </c>
      <c r="K229" s="138"/>
      <c r="L229" s="138"/>
      <c r="M229" s="138"/>
      <c r="N229" s="138"/>
      <c r="O229" s="135">
        <v>1</v>
      </c>
      <c r="P229" s="135" t="s">
        <v>150</v>
      </c>
      <c r="Q229" s="135" t="s">
        <v>150</v>
      </c>
      <c r="R229" s="135" t="s">
        <v>150</v>
      </c>
      <c r="S229" s="135" t="s">
        <v>150</v>
      </c>
      <c r="T229" s="135" t="s">
        <v>150</v>
      </c>
      <c r="U229" s="135" t="s">
        <v>150</v>
      </c>
      <c r="V229" s="135" t="s">
        <v>150</v>
      </c>
      <c r="W229" s="135" t="s">
        <v>150</v>
      </c>
      <c r="X229" s="135" t="s">
        <v>150</v>
      </c>
      <c r="Y229" s="138"/>
      <c r="Z229" s="138"/>
    </row>
    <row r="230" spans="2:26" ht="51.75" customHeight="1">
      <c r="B230" s="135">
        <v>222</v>
      </c>
      <c r="C230" s="237" t="s">
        <v>1534</v>
      </c>
      <c r="D230" s="138"/>
      <c r="E230" s="135" t="s">
        <v>45</v>
      </c>
      <c r="F230" s="135" t="s">
        <v>2</v>
      </c>
      <c r="G230" s="169" t="s">
        <v>148</v>
      </c>
      <c r="H230" s="138"/>
      <c r="I230" s="138"/>
      <c r="J230" s="238">
        <v>1000000</v>
      </c>
      <c r="K230" s="138"/>
      <c r="L230" s="138"/>
      <c r="M230" s="138"/>
      <c r="N230" s="138"/>
      <c r="O230" s="135">
        <v>1</v>
      </c>
      <c r="P230" s="135" t="s">
        <v>150</v>
      </c>
      <c r="Q230" s="135" t="s">
        <v>150</v>
      </c>
      <c r="R230" s="135" t="s">
        <v>150</v>
      </c>
      <c r="S230" s="135" t="s">
        <v>150</v>
      </c>
      <c r="T230" s="135" t="s">
        <v>150</v>
      </c>
      <c r="U230" s="135" t="s">
        <v>150</v>
      </c>
      <c r="V230" s="135" t="s">
        <v>150</v>
      </c>
      <c r="W230" s="135" t="s">
        <v>150</v>
      </c>
      <c r="X230" s="135" t="s">
        <v>150</v>
      </c>
      <c r="Y230" s="138"/>
      <c r="Z230" s="138"/>
    </row>
    <row r="231" spans="2:26" ht="51.75" customHeight="1">
      <c r="B231" s="135">
        <v>223</v>
      </c>
      <c r="C231" s="237" t="s">
        <v>1535</v>
      </c>
      <c r="D231" s="138"/>
      <c r="E231" s="135" t="s">
        <v>45</v>
      </c>
      <c r="F231" s="135" t="s">
        <v>2</v>
      </c>
      <c r="G231" s="169" t="s">
        <v>148</v>
      </c>
      <c r="H231" s="138"/>
      <c r="I231" s="138"/>
      <c r="J231" s="238">
        <v>1000000</v>
      </c>
      <c r="K231" s="138"/>
      <c r="L231" s="138"/>
      <c r="M231" s="138"/>
      <c r="N231" s="138"/>
      <c r="O231" s="135" t="s">
        <v>150</v>
      </c>
      <c r="P231" s="135">
        <v>1</v>
      </c>
      <c r="Q231" s="135" t="s">
        <v>150</v>
      </c>
      <c r="R231" s="135" t="s">
        <v>150</v>
      </c>
      <c r="S231" s="135" t="s">
        <v>150</v>
      </c>
      <c r="T231" s="135" t="s">
        <v>150</v>
      </c>
      <c r="U231" s="135" t="s">
        <v>150</v>
      </c>
      <c r="V231" s="135" t="s">
        <v>150</v>
      </c>
      <c r="W231" s="135" t="s">
        <v>150</v>
      </c>
      <c r="X231" s="135" t="s">
        <v>150</v>
      </c>
      <c r="Y231" s="138"/>
      <c r="Z231" s="138"/>
    </row>
    <row r="232" spans="2:26" ht="51.75" customHeight="1">
      <c r="B232" s="135">
        <v>224</v>
      </c>
      <c r="C232" s="237" t="s">
        <v>1536</v>
      </c>
      <c r="D232" s="138"/>
      <c r="E232" s="135" t="s">
        <v>45</v>
      </c>
      <c r="F232" s="135" t="s">
        <v>2</v>
      </c>
      <c r="G232" s="169" t="s">
        <v>148</v>
      </c>
      <c r="H232" s="138"/>
      <c r="I232" s="138"/>
      <c r="J232" s="238">
        <v>1000000</v>
      </c>
      <c r="K232" s="138"/>
      <c r="L232" s="138"/>
      <c r="M232" s="138"/>
      <c r="N232" s="138"/>
      <c r="O232" s="135">
        <v>1</v>
      </c>
      <c r="P232" s="135" t="s">
        <v>150</v>
      </c>
      <c r="Q232" s="135" t="s">
        <v>150</v>
      </c>
      <c r="R232" s="135" t="s">
        <v>150</v>
      </c>
      <c r="S232" s="135" t="s">
        <v>150</v>
      </c>
      <c r="T232" s="135" t="s">
        <v>150</v>
      </c>
      <c r="U232" s="135" t="s">
        <v>150</v>
      </c>
      <c r="V232" s="135" t="s">
        <v>150</v>
      </c>
      <c r="W232" s="135" t="s">
        <v>150</v>
      </c>
      <c r="X232" s="135" t="s">
        <v>150</v>
      </c>
      <c r="Y232" s="138"/>
      <c r="Z232" s="138"/>
    </row>
    <row r="233" spans="2:26" ht="51.75" customHeight="1">
      <c r="B233" s="135">
        <v>225</v>
      </c>
      <c r="C233" s="237" t="s">
        <v>1537</v>
      </c>
      <c r="D233" s="138"/>
      <c r="E233" s="135" t="s">
        <v>45</v>
      </c>
      <c r="F233" s="135" t="s">
        <v>2</v>
      </c>
      <c r="G233" s="169" t="s">
        <v>148</v>
      </c>
      <c r="H233" s="138"/>
      <c r="I233" s="138"/>
      <c r="J233" s="238">
        <v>1000000</v>
      </c>
      <c r="K233" s="138"/>
      <c r="L233" s="138"/>
      <c r="M233" s="138"/>
      <c r="N233" s="138"/>
      <c r="O233" s="135">
        <v>1</v>
      </c>
      <c r="P233" s="135" t="s">
        <v>150</v>
      </c>
      <c r="Q233" s="135" t="s">
        <v>150</v>
      </c>
      <c r="R233" s="135" t="s">
        <v>150</v>
      </c>
      <c r="S233" s="135" t="s">
        <v>150</v>
      </c>
      <c r="T233" s="135" t="s">
        <v>150</v>
      </c>
      <c r="U233" s="135" t="s">
        <v>150</v>
      </c>
      <c r="V233" s="135" t="s">
        <v>150</v>
      </c>
      <c r="W233" s="135" t="s">
        <v>150</v>
      </c>
      <c r="X233" s="135" t="s">
        <v>150</v>
      </c>
      <c r="Y233" s="138"/>
      <c r="Z233" s="138"/>
    </row>
    <row r="234" spans="2:26" ht="51.75" customHeight="1">
      <c r="B234" s="135">
        <v>226</v>
      </c>
      <c r="C234" s="237" t="s">
        <v>1538</v>
      </c>
      <c r="D234" s="138"/>
      <c r="E234" s="135" t="s">
        <v>45</v>
      </c>
      <c r="F234" s="135" t="s">
        <v>2</v>
      </c>
      <c r="G234" s="169" t="s">
        <v>148</v>
      </c>
      <c r="H234" s="138"/>
      <c r="I234" s="138"/>
      <c r="J234" s="238">
        <v>1000000</v>
      </c>
      <c r="K234" s="138"/>
      <c r="L234" s="138"/>
      <c r="M234" s="138"/>
      <c r="N234" s="138"/>
      <c r="O234" s="135" t="s">
        <v>150</v>
      </c>
      <c r="P234" s="135" t="s">
        <v>150</v>
      </c>
      <c r="Q234" s="135" t="s">
        <v>150</v>
      </c>
      <c r="R234" s="135" t="s">
        <v>150</v>
      </c>
      <c r="S234" s="135" t="s">
        <v>150</v>
      </c>
      <c r="T234" s="135" t="s">
        <v>150</v>
      </c>
      <c r="U234" s="135" t="s">
        <v>150</v>
      </c>
      <c r="V234" s="135" t="s">
        <v>150</v>
      </c>
      <c r="W234" s="135" t="s">
        <v>150</v>
      </c>
      <c r="X234" s="135">
        <v>1</v>
      </c>
      <c r="Y234" s="138"/>
      <c r="Z234" s="138"/>
    </row>
    <row r="235" spans="2:26" ht="51.75" customHeight="1">
      <c r="B235" s="135">
        <v>227</v>
      </c>
      <c r="C235" s="237" t="s">
        <v>1539</v>
      </c>
      <c r="D235" s="138"/>
      <c r="E235" s="135" t="s">
        <v>45</v>
      </c>
      <c r="F235" s="135" t="s">
        <v>2</v>
      </c>
      <c r="G235" s="169" t="s">
        <v>148</v>
      </c>
      <c r="H235" s="138"/>
      <c r="I235" s="138"/>
      <c r="J235" s="238">
        <v>500000</v>
      </c>
      <c r="K235" s="138"/>
      <c r="L235" s="138"/>
      <c r="M235" s="138"/>
      <c r="N235" s="138"/>
      <c r="O235" s="135">
        <v>1</v>
      </c>
      <c r="P235" s="135" t="s">
        <v>150</v>
      </c>
      <c r="Q235" s="135" t="s">
        <v>150</v>
      </c>
      <c r="R235" s="135" t="s">
        <v>150</v>
      </c>
      <c r="S235" s="135" t="s">
        <v>150</v>
      </c>
      <c r="T235" s="135" t="s">
        <v>150</v>
      </c>
      <c r="U235" s="135" t="s">
        <v>150</v>
      </c>
      <c r="V235" s="135" t="s">
        <v>150</v>
      </c>
      <c r="W235" s="135" t="s">
        <v>150</v>
      </c>
      <c r="X235" s="135" t="s">
        <v>150</v>
      </c>
      <c r="Y235" s="138"/>
      <c r="Z235" s="138"/>
    </row>
    <row r="236" spans="2:26" ht="51.75" customHeight="1">
      <c r="B236" s="135">
        <v>228</v>
      </c>
      <c r="C236" s="237" t="s">
        <v>1540</v>
      </c>
      <c r="D236" s="138"/>
      <c r="E236" s="135" t="s">
        <v>45</v>
      </c>
      <c r="F236" s="135" t="s">
        <v>2</v>
      </c>
      <c r="G236" s="169" t="s">
        <v>148</v>
      </c>
      <c r="H236" s="138"/>
      <c r="I236" s="138"/>
      <c r="J236" s="238">
        <v>1000000</v>
      </c>
      <c r="K236" s="138"/>
      <c r="L236" s="138"/>
      <c r="M236" s="138"/>
      <c r="N236" s="138"/>
      <c r="O236" s="135">
        <v>1</v>
      </c>
      <c r="P236" s="135" t="s">
        <v>150</v>
      </c>
      <c r="Q236" s="135" t="s">
        <v>150</v>
      </c>
      <c r="R236" s="135" t="s">
        <v>150</v>
      </c>
      <c r="S236" s="135" t="s">
        <v>150</v>
      </c>
      <c r="T236" s="135" t="s">
        <v>150</v>
      </c>
      <c r="U236" s="135" t="s">
        <v>150</v>
      </c>
      <c r="V236" s="135" t="s">
        <v>150</v>
      </c>
      <c r="W236" s="135" t="s">
        <v>150</v>
      </c>
      <c r="X236" s="135" t="s">
        <v>150</v>
      </c>
      <c r="Y236" s="138"/>
      <c r="Z236" s="138"/>
    </row>
    <row r="237" spans="2:26" ht="51.75" customHeight="1">
      <c r="B237" s="135">
        <v>229</v>
      </c>
      <c r="C237" s="237" t="s">
        <v>1541</v>
      </c>
      <c r="D237" s="138"/>
      <c r="E237" s="135" t="s">
        <v>45</v>
      </c>
      <c r="F237" s="135" t="s">
        <v>2</v>
      </c>
      <c r="G237" s="169" t="s">
        <v>148</v>
      </c>
      <c r="H237" s="138"/>
      <c r="I237" s="138"/>
      <c r="J237" s="238">
        <v>1000000</v>
      </c>
      <c r="K237" s="138"/>
      <c r="L237" s="138"/>
      <c r="M237" s="138"/>
      <c r="N237" s="138"/>
      <c r="O237" s="135">
        <v>1</v>
      </c>
      <c r="P237" s="135" t="s">
        <v>150</v>
      </c>
      <c r="Q237" s="135" t="s">
        <v>150</v>
      </c>
      <c r="R237" s="135" t="s">
        <v>150</v>
      </c>
      <c r="S237" s="135" t="s">
        <v>150</v>
      </c>
      <c r="T237" s="135" t="s">
        <v>150</v>
      </c>
      <c r="U237" s="135" t="s">
        <v>150</v>
      </c>
      <c r="V237" s="135" t="s">
        <v>150</v>
      </c>
      <c r="W237" s="135" t="s">
        <v>150</v>
      </c>
      <c r="X237" s="135" t="s">
        <v>150</v>
      </c>
      <c r="Y237" s="138"/>
      <c r="Z237" s="138"/>
    </row>
    <row r="238" spans="2:26" ht="51.75" customHeight="1">
      <c r="B238" s="135">
        <v>230</v>
      </c>
      <c r="C238" s="237" t="s">
        <v>1542</v>
      </c>
      <c r="D238" s="138"/>
      <c r="E238" s="135" t="s">
        <v>45</v>
      </c>
      <c r="F238" s="135" t="s">
        <v>2</v>
      </c>
      <c r="G238" s="169" t="s">
        <v>148</v>
      </c>
      <c r="H238" s="138"/>
      <c r="I238" s="138"/>
      <c r="J238" s="238">
        <v>500000</v>
      </c>
      <c r="K238" s="138"/>
      <c r="L238" s="138"/>
      <c r="M238" s="138"/>
      <c r="N238" s="138"/>
      <c r="O238" s="135" t="s">
        <v>150</v>
      </c>
      <c r="P238" s="135">
        <v>1</v>
      </c>
      <c r="Q238" s="135" t="s">
        <v>150</v>
      </c>
      <c r="R238" s="135" t="s">
        <v>150</v>
      </c>
      <c r="S238" s="135" t="s">
        <v>150</v>
      </c>
      <c r="T238" s="135" t="s">
        <v>150</v>
      </c>
      <c r="U238" s="135" t="s">
        <v>150</v>
      </c>
      <c r="V238" s="135" t="s">
        <v>150</v>
      </c>
      <c r="W238" s="135" t="s">
        <v>150</v>
      </c>
      <c r="X238" s="135" t="s">
        <v>150</v>
      </c>
      <c r="Y238" s="138"/>
      <c r="Z238" s="138"/>
    </row>
    <row r="239" spans="2:26" ht="51.75" customHeight="1">
      <c r="B239" s="135">
        <v>231</v>
      </c>
      <c r="C239" s="237" t="s">
        <v>1543</v>
      </c>
      <c r="D239" s="138"/>
      <c r="E239" s="135" t="s">
        <v>45</v>
      </c>
      <c r="F239" s="135" t="s">
        <v>2</v>
      </c>
      <c r="G239" s="169" t="s">
        <v>148</v>
      </c>
      <c r="H239" s="138"/>
      <c r="I239" s="138"/>
      <c r="J239" s="238">
        <v>500000</v>
      </c>
      <c r="K239" s="138"/>
      <c r="L239" s="138"/>
      <c r="M239" s="138"/>
      <c r="N239" s="138"/>
      <c r="O239" s="135">
        <v>1</v>
      </c>
      <c r="P239" s="135" t="s">
        <v>150</v>
      </c>
      <c r="Q239" s="135" t="s">
        <v>150</v>
      </c>
      <c r="R239" s="135" t="s">
        <v>150</v>
      </c>
      <c r="S239" s="135" t="s">
        <v>150</v>
      </c>
      <c r="T239" s="135" t="s">
        <v>150</v>
      </c>
      <c r="U239" s="135" t="s">
        <v>150</v>
      </c>
      <c r="V239" s="135" t="s">
        <v>150</v>
      </c>
      <c r="W239" s="135" t="s">
        <v>150</v>
      </c>
      <c r="X239" s="135" t="s">
        <v>150</v>
      </c>
      <c r="Y239" s="138"/>
      <c r="Z239" s="138"/>
    </row>
    <row r="240" spans="2:26" ht="51.75" customHeight="1">
      <c r="B240" s="135">
        <v>232</v>
      </c>
      <c r="C240" s="237" t="s">
        <v>1544</v>
      </c>
      <c r="D240" s="138"/>
      <c r="E240" s="135" t="s">
        <v>45</v>
      </c>
      <c r="F240" s="135" t="s">
        <v>2</v>
      </c>
      <c r="G240" s="169" t="s">
        <v>148</v>
      </c>
      <c r="H240" s="138"/>
      <c r="I240" s="138"/>
      <c r="J240" s="238">
        <v>1000000</v>
      </c>
      <c r="K240" s="138"/>
      <c r="L240" s="138"/>
      <c r="M240" s="138"/>
      <c r="N240" s="138"/>
      <c r="O240" s="135">
        <v>1</v>
      </c>
      <c r="P240" s="135" t="s">
        <v>150</v>
      </c>
      <c r="Q240" s="135" t="s">
        <v>150</v>
      </c>
      <c r="R240" s="135" t="s">
        <v>150</v>
      </c>
      <c r="S240" s="135" t="s">
        <v>150</v>
      </c>
      <c r="T240" s="135" t="s">
        <v>150</v>
      </c>
      <c r="U240" s="135" t="s">
        <v>150</v>
      </c>
      <c r="V240" s="135" t="s">
        <v>150</v>
      </c>
      <c r="W240" s="135" t="s">
        <v>150</v>
      </c>
      <c r="X240" s="135" t="s">
        <v>150</v>
      </c>
      <c r="Y240" s="138"/>
      <c r="Z240" s="138"/>
    </row>
    <row r="241" spans="2:26" ht="51.75" customHeight="1">
      <c r="B241" s="135">
        <v>233</v>
      </c>
      <c r="C241" s="237" t="s">
        <v>1545</v>
      </c>
      <c r="D241" s="138"/>
      <c r="E241" s="135" t="s">
        <v>45</v>
      </c>
      <c r="F241" s="135" t="s">
        <v>2</v>
      </c>
      <c r="G241" s="169" t="s">
        <v>148</v>
      </c>
      <c r="H241" s="138"/>
      <c r="I241" s="138"/>
      <c r="J241" s="238">
        <v>1000000</v>
      </c>
      <c r="K241" s="138"/>
      <c r="L241" s="138"/>
      <c r="M241" s="138"/>
      <c r="N241" s="138"/>
      <c r="O241" s="135">
        <v>1</v>
      </c>
      <c r="P241" s="135" t="s">
        <v>150</v>
      </c>
      <c r="Q241" s="135" t="s">
        <v>150</v>
      </c>
      <c r="R241" s="135" t="s">
        <v>150</v>
      </c>
      <c r="S241" s="135" t="s">
        <v>150</v>
      </c>
      <c r="T241" s="135" t="s">
        <v>150</v>
      </c>
      <c r="U241" s="135" t="s">
        <v>150</v>
      </c>
      <c r="V241" s="135" t="s">
        <v>150</v>
      </c>
      <c r="W241" s="135" t="s">
        <v>150</v>
      </c>
      <c r="X241" s="135" t="s">
        <v>150</v>
      </c>
      <c r="Y241" s="138"/>
      <c r="Z241" s="138"/>
    </row>
    <row r="242" spans="2:26" ht="51.75" customHeight="1">
      <c r="B242" s="135">
        <v>234</v>
      </c>
      <c r="C242" s="237" t="s">
        <v>1546</v>
      </c>
      <c r="D242" s="138"/>
      <c r="E242" s="135" t="s">
        <v>45</v>
      </c>
      <c r="F242" s="135" t="s">
        <v>2</v>
      </c>
      <c r="G242" s="169" t="s">
        <v>148</v>
      </c>
      <c r="H242" s="138"/>
      <c r="I242" s="138"/>
      <c r="J242" s="238">
        <v>1000000</v>
      </c>
      <c r="K242" s="138"/>
      <c r="L242" s="138"/>
      <c r="M242" s="138"/>
      <c r="N242" s="138"/>
      <c r="O242" s="135">
        <v>1</v>
      </c>
      <c r="P242" s="135" t="s">
        <v>150</v>
      </c>
      <c r="Q242" s="135" t="s">
        <v>150</v>
      </c>
      <c r="R242" s="135" t="s">
        <v>150</v>
      </c>
      <c r="S242" s="135" t="s">
        <v>150</v>
      </c>
      <c r="T242" s="135" t="s">
        <v>150</v>
      </c>
      <c r="U242" s="135" t="s">
        <v>150</v>
      </c>
      <c r="V242" s="135" t="s">
        <v>150</v>
      </c>
      <c r="W242" s="135" t="s">
        <v>150</v>
      </c>
      <c r="X242" s="135" t="s">
        <v>150</v>
      </c>
      <c r="Y242" s="138"/>
      <c r="Z242" s="138"/>
    </row>
    <row r="243" spans="2:26" ht="51.75" customHeight="1">
      <c r="B243" s="135">
        <v>235</v>
      </c>
      <c r="C243" s="237" t="s">
        <v>1547</v>
      </c>
      <c r="D243" s="138"/>
      <c r="E243" s="135" t="s">
        <v>45</v>
      </c>
      <c r="F243" s="135" t="s">
        <v>2</v>
      </c>
      <c r="G243" s="169" t="s">
        <v>148</v>
      </c>
      <c r="H243" s="138"/>
      <c r="I243" s="138"/>
      <c r="J243" s="238">
        <v>1000000</v>
      </c>
      <c r="K243" s="138"/>
      <c r="L243" s="138"/>
      <c r="M243" s="138"/>
      <c r="N243" s="138"/>
      <c r="O243" s="135" t="s">
        <v>150</v>
      </c>
      <c r="P243" s="135">
        <v>1</v>
      </c>
      <c r="Q243" s="135" t="s">
        <v>150</v>
      </c>
      <c r="R243" s="135" t="s">
        <v>150</v>
      </c>
      <c r="S243" s="135" t="s">
        <v>150</v>
      </c>
      <c r="T243" s="135" t="s">
        <v>150</v>
      </c>
      <c r="U243" s="135" t="s">
        <v>150</v>
      </c>
      <c r="V243" s="135" t="s">
        <v>150</v>
      </c>
      <c r="W243" s="135" t="s">
        <v>150</v>
      </c>
      <c r="X243" s="135" t="s">
        <v>150</v>
      </c>
      <c r="Y243" s="138"/>
      <c r="Z243" s="138"/>
    </row>
    <row r="244" spans="2:26" ht="51.75" customHeight="1">
      <c r="B244" s="135">
        <v>236</v>
      </c>
      <c r="C244" s="237" t="s">
        <v>1548</v>
      </c>
      <c r="D244" s="138"/>
      <c r="E244" s="135" t="s">
        <v>45</v>
      </c>
      <c r="F244" s="135" t="s">
        <v>2</v>
      </c>
      <c r="G244" s="169" t="s">
        <v>148</v>
      </c>
      <c r="H244" s="138"/>
      <c r="I244" s="138"/>
      <c r="J244" s="238">
        <v>1000000</v>
      </c>
      <c r="K244" s="138"/>
      <c r="L244" s="138"/>
      <c r="M244" s="138"/>
      <c r="N244" s="138"/>
      <c r="O244" s="135">
        <v>1</v>
      </c>
      <c r="P244" s="135" t="s">
        <v>150</v>
      </c>
      <c r="Q244" s="135" t="s">
        <v>150</v>
      </c>
      <c r="R244" s="135" t="s">
        <v>150</v>
      </c>
      <c r="S244" s="135" t="s">
        <v>150</v>
      </c>
      <c r="T244" s="135" t="s">
        <v>150</v>
      </c>
      <c r="U244" s="135" t="s">
        <v>150</v>
      </c>
      <c r="V244" s="135" t="s">
        <v>150</v>
      </c>
      <c r="W244" s="135" t="s">
        <v>150</v>
      </c>
      <c r="X244" s="135" t="s">
        <v>150</v>
      </c>
      <c r="Y244" s="138"/>
      <c r="Z244" s="138"/>
    </row>
    <row r="245" spans="2:26" ht="51.75" customHeight="1">
      <c r="B245" s="135">
        <v>237</v>
      </c>
      <c r="C245" s="237" t="s">
        <v>1549</v>
      </c>
      <c r="D245" s="138"/>
      <c r="E245" s="135" t="s">
        <v>45</v>
      </c>
      <c r="F245" s="135" t="s">
        <v>2</v>
      </c>
      <c r="G245" s="169" t="s">
        <v>148</v>
      </c>
      <c r="H245" s="138"/>
      <c r="I245" s="138"/>
      <c r="J245" s="238">
        <v>1000000</v>
      </c>
      <c r="K245" s="138"/>
      <c r="L245" s="138"/>
      <c r="M245" s="138"/>
      <c r="N245" s="138"/>
      <c r="O245" s="135">
        <v>1</v>
      </c>
      <c r="P245" s="135" t="s">
        <v>150</v>
      </c>
      <c r="Q245" s="135" t="s">
        <v>150</v>
      </c>
      <c r="R245" s="135" t="s">
        <v>150</v>
      </c>
      <c r="S245" s="135" t="s">
        <v>150</v>
      </c>
      <c r="T245" s="135" t="s">
        <v>150</v>
      </c>
      <c r="U245" s="135" t="s">
        <v>150</v>
      </c>
      <c r="V245" s="135" t="s">
        <v>150</v>
      </c>
      <c r="W245" s="135" t="s">
        <v>150</v>
      </c>
      <c r="X245" s="135" t="s">
        <v>150</v>
      </c>
      <c r="Y245" s="138"/>
      <c r="Z245" s="138"/>
    </row>
    <row r="246" spans="2:26" ht="51.75" customHeight="1">
      <c r="B246" s="135">
        <v>238</v>
      </c>
      <c r="C246" s="237" t="s">
        <v>1550</v>
      </c>
      <c r="D246" s="138"/>
      <c r="E246" s="135" t="s">
        <v>45</v>
      </c>
      <c r="F246" s="135" t="s">
        <v>2</v>
      </c>
      <c r="G246" s="169" t="s">
        <v>148</v>
      </c>
      <c r="H246" s="138"/>
      <c r="I246" s="138"/>
      <c r="J246" s="238">
        <v>500000</v>
      </c>
      <c r="K246" s="138"/>
      <c r="L246" s="138"/>
      <c r="M246" s="138"/>
      <c r="N246" s="138"/>
      <c r="O246" s="135">
        <v>1</v>
      </c>
      <c r="P246" s="135" t="s">
        <v>150</v>
      </c>
      <c r="Q246" s="135" t="s">
        <v>150</v>
      </c>
      <c r="R246" s="135" t="s">
        <v>150</v>
      </c>
      <c r="S246" s="135" t="s">
        <v>150</v>
      </c>
      <c r="T246" s="135" t="s">
        <v>150</v>
      </c>
      <c r="U246" s="135" t="s">
        <v>150</v>
      </c>
      <c r="V246" s="135" t="s">
        <v>150</v>
      </c>
      <c r="W246" s="135" t="s">
        <v>150</v>
      </c>
      <c r="X246" s="135" t="s">
        <v>150</v>
      </c>
      <c r="Y246" s="138"/>
      <c r="Z246" s="138"/>
    </row>
    <row r="247" spans="2:26" ht="51.75" customHeight="1">
      <c r="B247" s="135">
        <v>239</v>
      </c>
      <c r="C247" s="237" t="s">
        <v>1551</v>
      </c>
      <c r="D247" s="138"/>
      <c r="E247" s="135" t="s">
        <v>45</v>
      </c>
      <c r="F247" s="135" t="s">
        <v>2</v>
      </c>
      <c r="G247" s="169" t="s">
        <v>148</v>
      </c>
      <c r="H247" s="138"/>
      <c r="I247" s="138"/>
      <c r="J247" s="238">
        <v>1000000</v>
      </c>
      <c r="K247" s="138"/>
      <c r="L247" s="138"/>
      <c r="M247" s="138"/>
      <c r="N247" s="138"/>
      <c r="O247" s="135">
        <v>1</v>
      </c>
      <c r="P247" s="135" t="s">
        <v>150</v>
      </c>
      <c r="Q247" s="135" t="s">
        <v>150</v>
      </c>
      <c r="R247" s="135" t="s">
        <v>150</v>
      </c>
      <c r="S247" s="135" t="s">
        <v>150</v>
      </c>
      <c r="T247" s="135" t="s">
        <v>150</v>
      </c>
      <c r="U247" s="135" t="s">
        <v>150</v>
      </c>
      <c r="V247" s="135" t="s">
        <v>150</v>
      </c>
      <c r="W247" s="135" t="s">
        <v>150</v>
      </c>
      <c r="X247" s="135" t="s">
        <v>150</v>
      </c>
      <c r="Y247" s="138"/>
      <c r="Z247" s="138"/>
    </row>
    <row r="248" spans="2:26" ht="51.75" customHeight="1">
      <c r="B248" s="135">
        <v>240</v>
      </c>
      <c r="C248" s="237" t="s">
        <v>1552</v>
      </c>
      <c r="D248" s="138"/>
      <c r="E248" s="135" t="s">
        <v>45</v>
      </c>
      <c r="F248" s="135" t="s">
        <v>2</v>
      </c>
      <c r="G248" s="169" t="s">
        <v>148</v>
      </c>
      <c r="H248" s="138"/>
      <c r="I248" s="138"/>
      <c r="J248" s="238">
        <v>500000</v>
      </c>
      <c r="K248" s="138"/>
      <c r="L248" s="138"/>
      <c r="M248" s="138"/>
      <c r="N248" s="138"/>
      <c r="O248" s="135">
        <v>1</v>
      </c>
      <c r="P248" s="135" t="s">
        <v>150</v>
      </c>
      <c r="Q248" s="135" t="s">
        <v>150</v>
      </c>
      <c r="R248" s="135" t="s">
        <v>150</v>
      </c>
      <c r="S248" s="135" t="s">
        <v>150</v>
      </c>
      <c r="T248" s="135" t="s">
        <v>150</v>
      </c>
      <c r="U248" s="135" t="s">
        <v>150</v>
      </c>
      <c r="V248" s="135" t="s">
        <v>150</v>
      </c>
      <c r="W248" s="135" t="s">
        <v>150</v>
      </c>
      <c r="X248" s="135" t="s">
        <v>150</v>
      </c>
      <c r="Y248" s="138"/>
      <c r="Z248" s="138"/>
    </row>
    <row r="249" spans="2:26" ht="51.75" customHeight="1">
      <c r="B249" s="135">
        <v>241</v>
      </c>
      <c r="C249" s="237" t="s">
        <v>1553</v>
      </c>
      <c r="D249" s="138"/>
      <c r="E249" s="135" t="s">
        <v>45</v>
      </c>
      <c r="F249" s="135" t="s">
        <v>2</v>
      </c>
      <c r="G249" s="169" t="s">
        <v>148</v>
      </c>
      <c r="H249" s="138"/>
      <c r="I249" s="138"/>
      <c r="J249" s="238">
        <v>500000</v>
      </c>
      <c r="K249" s="138"/>
      <c r="L249" s="138"/>
      <c r="M249" s="138"/>
      <c r="N249" s="138"/>
      <c r="O249" s="135" t="s">
        <v>150</v>
      </c>
      <c r="P249" s="135">
        <v>1</v>
      </c>
      <c r="Q249" s="135" t="s">
        <v>150</v>
      </c>
      <c r="R249" s="135" t="s">
        <v>150</v>
      </c>
      <c r="S249" s="135" t="s">
        <v>150</v>
      </c>
      <c r="T249" s="135" t="s">
        <v>150</v>
      </c>
      <c r="U249" s="135" t="s">
        <v>150</v>
      </c>
      <c r="V249" s="135" t="s">
        <v>150</v>
      </c>
      <c r="W249" s="135" t="s">
        <v>150</v>
      </c>
      <c r="X249" s="135" t="s">
        <v>150</v>
      </c>
      <c r="Y249" s="138"/>
      <c r="Z249" s="138"/>
    </row>
    <row r="250" spans="2:26" ht="51.75" customHeight="1">
      <c r="B250" s="135">
        <v>242</v>
      </c>
      <c r="C250" s="237" t="s">
        <v>1554</v>
      </c>
      <c r="D250" s="138"/>
      <c r="E250" s="135" t="s">
        <v>45</v>
      </c>
      <c r="F250" s="135" t="s">
        <v>2</v>
      </c>
      <c r="G250" s="169" t="s">
        <v>148</v>
      </c>
      <c r="H250" s="138"/>
      <c r="I250" s="138"/>
      <c r="J250" s="238">
        <v>1000000</v>
      </c>
      <c r="K250" s="138"/>
      <c r="L250" s="138"/>
      <c r="M250" s="138"/>
      <c r="N250" s="138"/>
      <c r="O250" s="135">
        <v>1</v>
      </c>
      <c r="P250" s="135" t="s">
        <v>150</v>
      </c>
      <c r="Q250" s="135" t="s">
        <v>150</v>
      </c>
      <c r="R250" s="135" t="s">
        <v>150</v>
      </c>
      <c r="S250" s="135" t="s">
        <v>150</v>
      </c>
      <c r="T250" s="135" t="s">
        <v>150</v>
      </c>
      <c r="U250" s="135" t="s">
        <v>150</v>
      </c>
      <c r="V250" s="135" t="s">
        <v>150</v>
      </c>
      <c r="W250" s="135" t="s">
        <v>150</v>
      </c>
      <c r="X250" s="135" t="s">
        <v>150</v>
      </c>
      <c r="Y250" s="138"/>
      <c r="Z250" s="138"/>
    </row>
    <row r="251" spans="2:26" ht="51.75" customHeight="1">
      <c r="B251" s="135">
        <v>243</v>
      </c>
      <c r="C251" s="237" t="s">
        <v>1555</v>
      </c>
      <c r="D251" s="138"/>
      <c r="E251" s="135" t="s">
        <v>45</v>
      </c>
      <c r="F251" s="135" t="s">
        <v>2</v>
      </c>
      <c r="G251" s="169" t="s">
        <v>148</v>
      </c>
      <c r="H251" s="138"/>
      <c r="I251" s="138"/>
      <c r="J251" s="238">
        <v>500000</v>
      </c>
      <c r="K251" s="138"/>
      <c r="L251" s="138"/>
      <c r="M251" s="138"/>
      <c r="N251" s="138"/>
      <c r="O251" s="135" t="s">
        <v>150</v>
      </c>
      <c r="P251" s="135">
        <v>1</v>
      </c>
      <c r="Q251" s="135" t="s">
        <v>150</v>
      </c>
      <c r="R251" s="135" t="s">
        <v>150</v>
      </c>
      <c r="S251" s="135" t="s">
        <v>150</v>
      </c>
      <c r="T251" s="135" t="s">
        <v>150</v>
      </c>
      <c r="U251" s="135" t="s">
        <v>150</v>
      </c>
      <c r="V251" s="135" t="s">
        <v>150</v>
      </c>
      <c r="W251" s="135" t="s">
        <v>150</v>
      </c>
      <c r="X251" s="135" t="s">
        <v>150</v>
      </c>
      <c r="Y251" s="138"/>
      <c r="Z251" s="138"/>
    </row>
    <row r="252" spans="2:26" ht="51.75" customHeight="1">
      <c r="B252" s="135">
        <v>244</v>
      </c>
      <c r="C252" s="237" t="s">
        <v>1556</v>
      </c>
      <c r="D252" s="138"/>
      <c r="E252" s="135" t="s">
        <v>45</v>
      </c>
      <c r="F252" s="135" t="s">
        <v>2</v>
      </c>
      <c r="G252" s="169" t="s">
        <v>148</v>
      </c>
      <c r="H252" s="138"/>
      <c r="I252" s="138"/>
      <c r="J252" s="238">
        <v>1000000</v>
      </c>
      <c r="K252" s="138"/>
      <c r="L252" s="138"/>
      <c r="M252" s="138"/>
      <c r="N252" s="138"/>
      <c r="O252" s="135">
        <v>1</v>
      </c>
      <c r="P252" s="135" t="s">
        <v>150</v>
      </c>
      <c r="Q252" s="135" t="s">
        <v>150</v>
      </c>
      <c r="R252" s="135" t="s">
        <v>150</v>
      </c>
      <c r="S252" s="135" t="s">
        <v>150</v>
      </c>
      <c r="T252" s="135" t="s">
        <v>150</v>
      </c>
      <c r="U252" s="135" t="s">
        <v>150</v>
      </c>
      <c r="V252" s="135" t="s">
        <v>150</v>
      </c>
      <c r="W252" s="135" t="s">
        <v>150</v>
      </c>
      <c r="X252" s="135" t="s">
        <v>150</v>
      </c>
      <c r="Y252" s="138"/>
      <c r="Z252" s="138"/>
    </row>
    <row r="253" spans="2:26" ht="51.75" customHeight="1">
      <c r="B253" s="135">
        <v>245</v>
      </c>
      <c r="C253" s="237" t="s">
        <v>1557</v>
      </c>
      <c r="D253" s="138"/>
      <c r="E253" s="135" t="s">
        <v>45</v>
      </c>
      <c r="F253" s="135" t="s">
        <v>2</v>
      </c>
      <c r="G253" s="169" t="s">
        <v>148</v>
      </c>
      <c r="H253" s="138"/>
      <c r="I253" s="138"/>
      <c r="J253" s="238">
        <v>1000000</v>
      </c>
      <c r="K253" s="138"/>
      <c r="L253" s="138"/>
      <c r="M253" s="138"/>
      <c r="N253" s="138"/>
      <c r="O253" s="135" t="s">
        <v>150</v>
      </c>
      <c r="P253" s="135">
        <v>1</v>
      </c>
      <c r="Q253" s="135" t="s">
        <v>150</v>
      </c>
      <c r="R253" s="135" t="s">
        <v>150</v>
      </c>
      <c r="S253" s="135" t="s">
        <v>150</v>
      </c>
      <c r="T253" s="135" t="s">
        <v>150</v>
      </c>
      <c r="U253" s="135" t="s">
        <v>150</v>
      </c>
      <c r="V253" s="135" t="s">
        <v>150</v>
      </c>
      <c r="W253" s="135" t="s">
        <v>150</v>
      </c>
      <c r="X253" s="135" t="s">
        <v>150</v>
      </c>
      <c r="Y253" s="138"/>
      <c r="Z253" s="138"/>
    </row>
    <row r="254" spans="2:26" ht="51.75" customHeight="1">
      <c r="B254" s="135">
        <v>246</v>
      </c>
      <c r="C254" s="237" t="s">
        <v>1558</v>
      </c>
      <c r="D254" s="138"/>
      <c r="E254" s="135" t="s">
        <v>45</v>
      </c>
      <c r="F254" s="135" t="s">
        <v>2</v>
      </c>
      <c r="G254" s="169" t="s">
        <v>148</v>
      </c>
      <c r="H254" s="138"/>
      <c r="I254" s="138"/>
      <c r="J254" s="238">
        <v>1000000</v>
      </c>
      <c r="K254" s="138"/>
      <c r="L254" s="138"/>
      <c r="M254" s="138"/>
      <c r="N254" s="138"/>
      <c r="O254" s="135" t="s">
        <v>150</v>
      </c>
      <c r="P254" s="135">
        <v>1</v>
      </c>
      <c r="Q254" s="135" t="s">
        <v>150</v>
      </c>
      <c r="R254" s="135" t="s">
        <v>150</v>
      </c>
      <c r="S254" s="135" t="s">
        <v>150</v>
      </c>
      <c r="T254" s="135" t="s">
        <v>150</v>
      </c>
      <c r="U254" s="135" t="s">
        <v>150</v>
      </c>
      <c r="V254" s="135" t="s">
        <v>150</v>
      </c>
      <c r="W254" s="135" t="s">
        <v>150</v>
      </c>
      <c r="X254" s="135" t="s">
        <v>150</v>
      </c>
      <c r="Y254" s="138"/>
      <c r="Z254" s="138"/>
    </row>
    <row r="255" spans="2:26" ht="51.75" customHeight="1">
      <c r="B255" s="135">
        <v>247</v>
      </c>
      <c r="C255" s="237" t="s">
        <v>1559</v>
      </c>
      <c r="D255" s="138"/>
      <c r="E255" s="135" t="s">
        <v>45</v>
      </c>
      <c r="F255" s="135" t="s">
        <v>2</v>
      </c>
      <c r="G255" s="169" t="s">
        <v>148</v>
      </c>
      <c r="H255" s="138"/>
      <c r="I255" s="138"/>
      <c r="J255" s="238">
        <v>500000</v>
      </c>
      <c r="K255" s="138"/>
      <c r="L255" s="138"/>
      <c r="M255" s="138"/>
      <c r="N255" s="138"/>
      <c r="O255" s="135">
        <v>1</v>
      </c>
      <c r="P255" s="135" t="s">
        <v>150</v>
      </c>
      <c r="Q255" s="135" t="s">
        <v>150</v>
      </c>
      <c r="R255" s="135" t="s">
        <v>150</v>
      </c>
      <c r="S255" s="135" t="s">
        <v>150</v>
      </c>
      <c r="T255" s="135" t="s">
        <v>150</v>
      </c>
      <c r="U255" s="135" t="s">
        <v>150</v>
      </c>
      <c r="V255" s="135" t="s">
        <v>150</v>
      </c>
      <c r="W255" s="135" t="s">
        <v>150</v>
      </c>
      <c r="X255" s="135" t="s">
        <v>150</v>
      </c>
      <c r="Y255" s="138"/>
      <c r="Z255" s="138"/>
    </row>
    <row r="256" spans="2:26" ht="51.75" customHeight="1">
      <c r="B256" s="135">
        <v>248</v>
      </c>
      <c r="C256" s="237" t="s">
        <v>1560</v>
      </c>
      <c r="D256" s="138"/>
      <c r="E256" s="135" t="s">
        <v>45</v>
      </c>
      <c r="F256" s="135" t="s">
        <v>2</v>
      </c>
      <c r="G256" s="169" t="s">
        <v>148</v>
      </c>
      <c r="H256" s="138"/>
      <c r="I256" s="138"/>
      <c r="J256" s="238">
        <v>1000000</v>
      </c>
      <c r="K256" s="138"/>
      <c r="L256" s="138"/>
      <c r="M256" s="138"/>
      <c r="N256" s="138"/>
      <c r="O256" s="135" t="s">
        <v>150</v>
      </c>
      <c r="P256" s="135">
        <v>1</v>
      </c>
      <c r="Q256" s="135" t="s">
        <v>150</v>
      </c>
      <c r="R256" s="135" t="s">
        <v>150</v>
      </c>
      <c r="S256" s="135" t="s">
        <v>150</v>
      </c>
      <c r="T256" s="135" t="s">
        <v>150</v>
      </c>
      <c r="U256" s="135" t="s">
        <v>150</v>
      </c>
      <c r="V256" s="135" t="s">
        <v>150</v>
      </c>
      <c r="W256" s="135" t="s">
        <v>150</v>
      </c>
      <c r="X256" s="135" t="s">
        <v>150</v>
      </c>
      <c r="Y256" s="138"/>
      <c r="Z256" s="138"/>
    </row>
    <row r="257" spans="2:26" ht="51.75" customHeight="1">
      <c r="B257" s="135">
        <v>249</v>
      </c>
      <c r="C257" s="237" t="s">
        <v>1561</v>
      </c>
      <c r="D257" s="138"/>
      <c r="E257" s="135" t="s">
        <v>45</v>
      </c>
      <c r="F257" s="135" t="s">
        <v>2</v>
      </c>
      <c r="G257" s="169" t="s">
        <v>148</v>
      </c>
      <c r="H257" s="138"/>
      <c r="I257" s="138"/>
      <c r="J257" s="238">
        <v>1000000</v>
      </c>
      <c r="K257" s="138"/>
      <c r="L257" s="138"/>
      <c r="M257" s="138"/>
      <c r="N257" s="138"/>
      <c r="O257" s="135" t="s">
        <v>150</v>
      </c>
      <c r="P257" s="135">
        <v>1</v>
      </c>
      <c r="Q257" s="135" t="s">
        <v>150</v>
      </c>
      <c r="R257" s="135" t="s">
        <v>150</v>
      </c>
      <c r="S257" s="135" t="s">
        <v>150</v>
      </c>
      <c r="T257" s="135" t="s">
        <v>150</v>
      </c>
      <c r="U257" s="135" t="s">
        <v>150</v>
      </c>
      <c r="V257" s="135" t="s">
        <v>150</v>
      </c>
      <c r="W257" s="135" t="s">
        <v>150</v>
      </c>
      <c r="X257" s="135" t="s">
        <v>150</v>
      </c>
      <c r="Y257" s="138"/>
      <c r="Z257" s="138"/>
    </row>
    <row r="258" spans="2:26" ht="51.75" customHeight="1">
      <c r="B258" s="135">
        <v>250</v>
      </c>
      <c r="C258" s="237" t="s">
        <v>1562</v>
      </c>
      <c r="D258" s="138"/>
      <c r="E258" s="135" t="s">
        <v>45</v>
      </c>
      <c r="F258" s="135" t="s">
        <v>2</v>
      </c>
      <c r="G258" s="169" t="s">
        <v>148</v>
      </c>
      <c r="H258" s="138"/>
      <c r="I258" s="138"/>
      <c r="J258" s="238">
        <v>500000</v>
      </c>
      <c r="K258" s="138"/>
      <c r="L258" s="138"/>
      <c r="M258" s="138"/>
      <c r="N258" s="138"/>
      <c r="O258" s="135" t="s">
        <v>150</v>
      </c>
      <c r="P258" s="135">
        <v>1</v>
      </c>
      <c r="Q258" s="135" t="s">
        <v>150</v>
      </c>
      <c r="R258" s="135" t="s">
        <v>150</v>
      </c>
      <c r="S258" s="135" t="s">
        <v>150</v>
      </c>
      <c r="T258" s="135" t="s">
        <v>150</v>
      </c>
      <c r="U258" s="135" t="s">
        <v>150</v>
      </c>
      <c r="V258" s="135" t="s">
        <v>150</v>
      </c>
      <c r="W258" s="135" t="s">
        <v>150</v>
      </c>
      <c r="X258" s="135" t="s">
        <v>150</v>
      </c>
      <c r="Y258" s="138"/>
      <c r="Z258" s="138"/>
    </row>
    <row r="259" spans="2:26" ht="51.75" customHeight="1">
      <c r="B259" s="135">
        <v>251</v>
      </c>
      <c r="C259" s="237" t="s">
        <v>1563</v>
      </c>
      <c r="D259" s="138"/>
      <c r="E259" s="135" t="s">
        <v>45</v>
      </c>
      <c r="F259" s="135" t="s">
        <v>2</v>
      </c>
      <c r="G259" s="169" t="s">
        <v>148</v>
      </c>
      <c r="H259" s="138"/>
      <c r="I259" s="138"/>
      <c r="J259" s="238">
        <v>1000000</v>
      </c>
      <c r="K259" s="138"/>
      <c r="L259" s="138"/>
      <c r="M259" s="138"/>
      <c r="N259" s="138"/>
      <c r="O259" s="135" t="s">
        <v>150</v>
      </c>
      <c r="P259" s="135" t="s">
        <v>150</v>
      </c>
      <c r="Q259" s="135" t="s">
        <v>150</v>
      </c>
      <c r="R259" s="135" t="s">
        <v>150</v>
      </c>
      <c r="S259" s="135" t="s">
        <v>150</v>
      </c>
      <c r="T259" s="135" t="s">
        <v>150</v>
      </c>
      <c r="U259" s="135" t="s">
        <v>150</v>
      </c>
      <c r="V259" s="135" t="s">
        <v>150</v>
      </c>
      <c r="W259" s="135" t="s">
        <v>150</v>
      </c>
      <c r="X259" s="135">
        <v>1</v>
      </c>
      <c r="Y259" s="138"/>
      <c r="Z259" s="138"/>
    </row>
    <row r="260" spans="2:26" ht="51.75" customHeight="1">
      <c r="B260" s="135">
        <v>252</v>
      </c>
      <c r="C260" s="237" t="s">
        <v>1564</v>
      </c>
      <c r="D260" s="138"/>
      <c r="E260" s="135" t="s">
        <v>45</v>
      </c>
      <c r="F260" s="135" t="s">
        <v>2</v>
      </c>
      <c r="G260" s="169" t="s">
        <v>148</v>
      </c>
      <c r="H260" s="138"/>
      <c r="I260" s="138"/>
      <c r="J260" s="238">
        <v>500000</v>
      </c>
      <c r="K260" s="138"/>
      <c r="L260" s="138"/>
      <c r="M260" s="138"/>
      <c r="N260" s="138"/>
      <c r="O260" s="135">
        <v>1</v>
      </c>
      <c r="P260" s="135" t="s">
        <v>150</v>
      </c>
      <c r="Q260" s="135" t="s">
        <v>150</v>
      </c>
      <c r="R260" s="135" t="s">
        <v>150</v>
      </c>
      <c r="S260" s="135" t="s">
        <v>150</v>
      </c>
      <c r="T260" s="135" t="s">
        <v>150</v>
      </c>
      <c r="U260" s="135" t="s">
        <v>150</v>
      </c>
      <c r="V260" s="135" t="s">
        <v>150</v>
      </c>
      <c r="W260" s="135" t="s">
        <v>150</v>
      </c>
      <c r="X260" s="135" t="s">
        <v>150</v>
      </c>
      <c r="Y260" s="138"/>
      <c r="Z260" s="138"/>
    </row>
    <row r="261" spans="2:26" ht="51.75" customHeight="1">
      <c r="B261" s="135">
        <v>253</v>
      </c>
      <c r="C261" s="237" t="s">
        <v>1565</v>
      </c>
      <c r="D261" s="138"/>
      <c r="E261" s="135" t="s">
        <v>45</v>
      </c>
      <c r="F261" s="135" t="s">
        <v>2</v>
      </c>
      <c r="G261" s="169" t="s">
        <v>148</v>
      </c>
      <c r="H261" s="138"/>
      <c r="I261" s="138"/>
      <c r="J261" s="238">
        <v>500000</v>
      </c>
      <c r="K261" s="138"/>
      <c r="L261" s="138"/>
      <c r="M261" s="138"/>
      <c r="N261" s="138"/>
      <c r="O261" s="135" t="s">
        <v>150</v>
      </c>
      <c r="P261" s="135">
        <v>1</v>
      </c>
      <c r="Q261" s="135" t="s">
        <v>150</v>
      </c>
      <c r="R261" s="135" t="s">
        <v>150</v>
      </c>
      <c r="S261" s="135" t="s">
        <v>150</v>
      </c>
      <c r="T261" s="135" t="s">
        <v>150</v>
      </c>
      <c r="U261" s="135" t="s">
        <v>150</v>
      </c>
      <c r="V261" s="135" t="s">
        <v>150</v>
      </c>
      <c r="W261" s="135" t="s">
        <v>150</v>
      </c>
      <c r="X261" s="135" t="s">
        <v>150</v>
      </c>
      <c r="Y261" s="138"/>
      <c r="Z261" s="138"/>
    </row>
    <row r="262" spans="2:26" ht="51.75" customHeight="1">
      <c r="B262" s="135">
        <v>254</v>
      </c>
      <c r="C262" s="237" t="s">
        <v>1566</v>
      </c>
      <c r="D262" s="138"/>
      <c r="E262" s="135" t="s">
        <v>45</v>
      </c>
      <c r="F262" s="135" t="s">
        <v>2</v>
      </c>
      <c r="G262" s="169" t="s">
        <v>148</v>
      </c>
      <c r="H262" s="138"/>
      <c r="I262" s="138"/>
      <c r="J262" s="238">
        <v>500000</v>
      </c>
      <c r="K262" s="138"/>
      <c r="L262" s="138"/>
      <c r="M262" s="138"/>
      <c r="N262" s="138"/>
      <c r="O262" s="135">
        <v>1</v>
      </c>
      <c r="P262" s="135" t="s">
        <v>150</v>
      </c>
      <c r="Q262" s="135" t="s">
        <v>150</v>
      </c>
      <c r="R262" s="135" t="s">
        <v>150</v>
      </c>
      <c r="S262" s="135" t="s">
        <v>150</v>
      </c>
      <c r="T262" s="135" t="s">
        <v>150</v>
      </c>
      <c r="U262" s="135" t="s">
        <v>150</v>
      </c>
      <c r="V262" s="135" t="s">
        <v>150</v>
      </c>
      <c r="W262" s="135" t="s">
        <v>150</v>
      </c>
      <c r="X262" s="135" t="s">
        <v>150</v>
      </c>
      <c r="Y262" s="138"/>
      <c r="Z262" s="138"/>
    </row>
    <row r="263" spans="2:26" ht="51.75" customHeight="1">
      <c r="B263" s="135">
        <v>255</v>
      </c>
      <c r="C263" s="237" t="s">
        <v>1567</v>
      </c>
      <c r="D263" s="138"/>
      <c r="E263" s="135" t="s">
        <v>45</v>
      </c>
      <c r="F263" s="135" t="s">
        <v>2</v>
      </c>
      <c r="G263" s="169" t="s">
        <v>148</v>
      </c>
      <c r="H263" s="138"/>
      <c r="I263" s="138"/>
      <c r="J263" s="238">
        <v>700000</v>
      </c>
      <c r="K263" s="138"/>
      <c r="L263" s="138"/>
      <c r="M263" s="138"/>
      <c r="N263" s="138"/>
      <c r="O263" s="135">
        <v>1</v>
      </c>
      <c r="P263" s="135" t="s">
        <v>150</v>
      </c>
      <c r="Q263" s="135" t="s">
        <v>150</v>
      </c>
      <c r="R263" s="135" t="s">
        <v>150</v>
      </c>
      <c r="S263" s="135" t="s">
        <v>150</v>
      </c>
      <c r="T263" s="135" t="s">
        <v>150</v>
      </c>
      <c r="U263" s="135" t="s">
        <v>150</v>
      </c>
      <c r="V263" s="135" t="s">
        <v>150</v>
      </c>
      <c r="W263" s="135" t="s">
        <v>150</v>
      </c>
      <c r="X263" s="135" t="s">
        <v>150</v>
      </c>
      <c r="Y263" s="138"/>
      <c r="Z263" s="138"/>
    </row>
    <row r="264" spans="2:26" ht="51.75" customHeight="1">
      <c r="B264" s="135">
        <v>256</v>
      </c>
      <c r="C264" s="237" t="s">
        <v>1568</v>
      </c>
      <c r="D264" s="138"/>
      <c r="E264" s="135" t="s">
        <v>45</v>
      </c>
      <c r="F264" s="135" t="s">
        <v>2</v>
      </c>
      <c r="G264" s="169" t="s">
        <v>148</v>
      </c>
      <c r="H264" s="138"/>
      <c r="I264" s="138"/>
      <c r="J264" s="238">
        <v>1000000</v>
      </c>
      <c r="K264" s="138"/>
      <c r="L264" s="138"/>
      <c r="M264" s="138"/>
      <c r="N264" s="138"/>
      <c r="O264" s="135">
        <v>1</v>
      </c>
      <c r="P264" s="135" t="s">
        <v>150</v>
      </c>
      <c r="Q264" s="135" t="s">
        <v>150</v>
      </c>
      <c r="R264" s="135" t="s">
        <v>150</v>
      </c>
      <c r="S264" s="135" t="s">
        <v>150</v>
      </c>
      <c r="T264" s="135" t="s">
        <v>150</v>
      </c>
      <c r="U264" s="135" t="s">
        <v>150</v>
      </c>
      <c r="V264" s="135" t="s">
        <v>150</v>
      </c>
      <c r="W264" s="135" t="s">
        <v>150</v>
      </c>
      <c r="X264" s="135" t="s">
        <v>150</v>
      </c>
      <c r="Y264" s="138"/>
      <c r="Z264" s="138"/>
    </row>
    <row r="265" spans="2:26" ht="51.75" customHeight="1">
      <c r="B265" s="135">
        <v>257</v>
      </c>
      <c r="C265" s="237" t="s">
        <v>1569</v>
      </c>
      <c r="D265" s="138"/>
      <c r="E265" s="135" t="s">
        <v>45</v>
      </c>
      <c r="F265" s="135" t="s">
        <v>2</v>
      </c>
      <c r="G265" s="169" t="s">
        <v>148</v>
      </c>
      <c r="H265" s="138"/>
      <c r="I265" s="138"/>
      <c r="J265" s="238">
        <v>1000000</v>
      </c>
      <c r="K265" s="138"/>
      <c r="L265" s="138"/>
      <c r="M265" s="138"/>
      <c r="N265" s="138"/>
      <c r="O265" s="135" t="s">
        <v>150</v>
      </c>
      <c r="P265" s="135">
        <v>1</v>
      </c>
      <c r="Q265" s="135" t="s">
        <v>150</v>
      </c>
      <c r="R265" s="135" t="s">
        <v>150</v>
      </c>
      <c r="S265" s="135" t="s">
        <v>150</v>
      </c>
      <c r="T265" s="135" t="s">
        <v>150</v>
      </c>
      <c r="U265" s="135" t="s">
        <v>150</v>
      </c>
      <c r="V265" s="135" t="s">
        <v>150</v>
      </c>
      <c r="W265" s="135" t="s">
        <v>150</v>
      </c>
      <c r="X265" s="135" t="s">
        <v>150</v>
      </c>
      <c r="Y265" s="138"/>
      <c r="Z265" s="138"/>
    </row>
    <row r="266" spans="2:26" ht="51.75" customHeight="1">
      <c r="B266" s="135">
        <v>258</v>
      </c>
      <c r="C266" s="237" t="s">
        <v>1570</v>
      </c>
      <c r="D266" s="138"/>
      <c r="E266" s="135" t="s">
        <v>45</v>
      </c>
      <c r="F266" s="135" t="s">
        <v>2</v>
      </c>
      <c r="G266" s="169" t="s">
        <v>148</v>
      </c>
      <c r="H266" s="138"/>
      <c r="I266" s="138"/>
      <c r="J266" s="238">
        <v>1000000</v>
      </c>
      <c r="K266" s="138"/>
      <c r="L266" s="138"/>
      <c r="M266" s="138"/>
      <c r="N266" s="138"/>
      <c r="O266" s="135">
        <v>1</v>
      </c>
      <c r="P266" s="135" t="s">
        <v>150</v>
      </c>
      <c r="Q266" s="135" t="s">
        <v>150</v>
      </c>
      <c r="R266" s="135" t="s">
        <v>150</v>
      </c>
      <c r="S266" s="135" t="s">
        <v>150</v>
      </c>
      <c r="T266" s="135" t="s">
        <v>150</v>
      </c>
      <c r="U266" s="135" t="s">
        <v>150</v>
      </c>
      <c r="V266" s="135" t="s">
        <v>150</v>
      </c>
      <c r="W266" s="135" t="s">
        <v>150</v>
      </c>
      <c r="X266" s="135" t="s">
        <v>150</v>
      </c>
      <c r="Y266" s="138"/>
      <c r="Z266" s="138"/>
    </row>
    <row r="267" spans="2:26" ht="51.75" customHeight="1">
      <c r="B267" s="135">
        <v>259</v>
      </c>
      <c r="C267" s="237" t="s">
        <v>1571</v>
      </c>
      <c r="D267" s="138"/>
      <c r="E267" s="135" t="s">
        <v>45</v>
      </c>
      <c r="F267" s="135" t="s">
        <v>2</v>
      </c>
      <c r="G267" s="169" t="s">
        <v>148</v>
      </c>
      <c r="H267" s="138"/>
      <c r="I267" s="138"/>
      <c r="J267" s="238">
        <v>1000000</v>
      </c>
      <c r="K267" s="138"/>
      <c r="L267" s="138"/>
      <c r="M267" s="138"/>
      <c r="N267" s="138"/>
      <c r="O267" s="135">
        <v>1</v>
      </c>
      <c r="P267" s="135" t="s">
        <v>150</v>
      </c>
      <c r="Q267" s="135" t="s">
        <v>150</v>
      </c>
      <c r="R267" s="135" t="s">
        <v>150</v>
      </c>
      <c r="S267" s="135" t="s">
        <v>150</v>
      </c>
      <c r="T267" s="135" t="s">
        <v>150</v>
      </c>
      <c r="U267" s="135" t="s">
        <v>150</v>
      </c>
      <c r="V267" s="135" t="s">
        <v>150</v>
      </c>
      <c r="W267" s="135" t="s">
        <v>150</v>
      </c>
      <c r="X267" s="135" t="s">
        <v>150</v>
      </c>
      <c r="Y267" s="138"/>
      <c r="Z267" s="138"/>
    </row>
    <row r="268" spans="2:26" ht="51.75" customHeight="1">
      <c r="B268" s="135">
        <v>260</v>
      </c>
      <c r="C268" s="237" t="s">
        <v>1572</v>
      </c>
      <c r="D268" s="138"/>
      <c r="E268" s="135" t="s">
        <v>45</v>
      </c>
      <c r="F268" s="135" t="s">
        <v>2</v>
      </c>
      <c r="G268" s="169" t="s">
        <v>148</v>
      </c>
      <c r="H268" s="138"/>
      <c r="I268" s="138"/>
      <c r="J268" s="238">
        <v>1000000</v>
      </c>
      <c r="K268" s="138"/>
      <c r="L268" s="138"/>
      <c r="M268" s="138"/>
      <c r="N268" s="138"/>
      <c r="O268" s="135" t="s">
        <v>150</v>
      </c>
      <c r="P268" s="135">
        <v>1</v>
      </c>
      <c r="Q268" s="135" t="s">
        <v>150</v>
      </c>
      <c r="R268" s="135" t="s">
        <v>150</v>
      </c>
      <c r="S268" s="135" t="s">
        <v>150</v>
      </c>
      <c r="T268" s="135" t="s">
        <v>150</v>
      </c>
      <c r="U268" s="135" t="s">
        <v>150</v>
      </c>
      <c r="V268" s="135" t="s">
        <v>150</v>
      </c>
      <c r="W268" s="135" t="s">
        <v>150</v>
      </c>
      <c r="X268" s="135" t="s">
        <v>150</v>
      </c>
      <c r="Y268" s="138"/>
      <c r="Z268" s="138"/>
    </row>
    <row r="269" spans="2:26" ht="51.75" customHeight="1">
      <c r="B269" s="135">
        <v>261</v>
      </c>
      <c r="C269" s="237" t="s">
        <v>1573</v>
      </c>
      <c r="D269" s="138"/>
      <c r="E269" s="135" t="s">
        <v>45</v>
      </c>
      <c r="F269" s="135" t="s">
        <v>2</v>
      </c>
      <c r="G269" s="169" t="s">
        <v>148</v>
      </c>
      <c r="H269" s="138"/>
      <c r="I269" s="138"/>
      <c r="J269" s="238">
        <v>1000000</v>
      </c>
      <c r="K269" s="138"/>
      <c r="L269" s="138"/>
      <c r="M269" s="138"/>
      <c r="N269" s="138"/>
      <c r="O269" s="135">
        <v>1</v>
      </c>
      <c r="P269" s="135" t="s">
        <v>150</v>
      </c>
      <c r="Q269" s="135" t="s">
        <v>150</v>
      </c>
      <c r="R269" s="135" t="s">
        <v>150</v>
      </c>
      <c r="S269" s="135" t="s">
        <v>150</v>
      </c>
      <c r="T269" s="135" t="s">
        <v>150</v>
      </c>
      <c r="U269" s="135" t="s">
        <v>150</v>
      </c>
      <c r="V269" s="135" t="s">
        <v>150</v>
      </c>
      <c r="W269" s="135" t="s">
        <v>150</v>
      </c>
      <c r="X269" s="135" t="s">
        <v>150</v>
      </c>
      <c r="Y269" s="138"/>
      <c r="Z269" s="138"/>
    </row>
    <row r="270" spans="2:26" ht="51.75" customHeight="1">
      <c r="B270" s="135">
        <v>262</v>
      </c>
      <c r="C270" s="237" t="s">
        <v>1574</v>
      </c>
      <c r="D270" s="138"/>
      <c r="E270" s="135" t="s">
        <v>45</v>
      </c>
      <c r="F270" s="135" t="s">
        <v>2</v>
      </c>
      <c r="G270" s="169" t="s">
        <v>148</v>
      </c>
      <c r="H270" s="138"/>
      <c r="I270" s="138"/>
      <c r="J270" s="238">
        <v>1000000</v>
      </c>
      <c r="K270" s="138"/>
      <c r="L270" s="138"/>
      <c r="M270" s="138"/>
      <c r="N270" s="138"/>
      <c r="O270" s="135" t="s">
        <v>150</v>
      </c>
      <c r="P270" s="135">
        <v>1</v>
      </c>
      <c r="Q270" s="135" t="s">
        <v>150</v>
      </c>
      <c r="R270" s="135" t="s">
        <v>150</v>
      </c>
      <c r="S270" s="135" t="s">
        <v>150</v>
      </c>
      <c r="T270" s="135" t="s">
        <v>150</v>
      </c>
      <c r="U270" s="135" t="s">
        <v>150</v>
      </c>
      <c r="V270" s="135" t="s">
        <v>150</v>
      </c>
      <c r="W270" s="135" t="s">
        <v>150</v>
      </c>
      <c r="X270" s="135" t="s">
        <v>150</v>
      </c>
      <c r="Y270" s="138"/>
      <c r="Z270" s="138"/>
    </row>
    <row r="271" spans="2:26" ht="51.75" customHeight="1">
      <c r="B271" s="135">
        <v>263</v>
      </c>
      <c r="C271" s="237" t="s">
        <v>1575</v>
      </c>
      <c r="D271" s="138"/>
      <c r="E271" s="135" t="s">
        <v>36</v>
      </c>
      <c r="F271" s="135" t="s">
        <v>2</v>
      </c>
      <c r="G271" s="169" t="s">
        <v>148</v>
      </c>
      <c r="H271" s="138"/>
      <c r="I271" s="138"/>
      <c r="J271" s="238">
        <v>100000</v>
      </c>
      <c r="K271" s="138"/>
      <c r="L271" s="138"/>
      <c r="M271" s="138"/>
      <c r="N271" s="138"/>
      <c r="O271" s="135">
        <v>1</v>
      </c>
      <c r="P271" s="135" t="s">
        <v>150</v>
      </c>
      <c r="Q271" s="135" t="s">
        <v>150</v>
      </c>
      <c r="R271" s="135" t="s">
        <v>150</v>
      </c>
      <c r="S271" s="135" t="s">
        <v>150</v>
      </c>
      <c r="T271" s="135" t="s">
        <v>150</v>
      </c>
      <c r="U271" s="135" t="s">
        <v>150</v>
      </c>
      <c r="V271" s="135" t="s">
        <v>150</v>
      </c>
      <c r="W271" s="135" t="s">
        <v>150</v>
      </c>
      <c r="X271" s="135" t="s">
        <v>150</v>
      </c>
      <c r="Y271" s="138"/>
      <c r="Z271" s="138"/>
    </row>
    <row r="272" spans="2:26" ht="51.75" customHeight="1">
      <c r="B272" s="135">
        <v>264</v>
      </c>
      <c r="C272" s="237" t="s">
        <v>1576</v>
      </c>
      <c r="D272" s="138"/>
      <c r="E272" s="135" t="s">
        <v>36</v>
      </c>
      <c r="F272" s="135" t="s">
        <v>2</v>
      </c>
      <c r="G272" s="169" t="s">
        <v>148</v>
      </c>
      <c r="H272" s="138"/>
      <c r="I272" s="138"/>
      <c r="J272" s="238">
        <v>500000</v>
      </c>
      <c r="K272" s="138"/>
      <c r="L272" s="138"/>
      <c r="M272" s="138"/>
      <c r="N272" s="138"/>
      <c r="O272" s="135">
        <v>1</v>
      </c>
      <c r="P272" s="135" t="s">
        <v>150</v>
      </c>
      <c r="Q272" s="135" t="s">
        <v>150</v>
      </c>
      <c r="R272" s="135" t="s">
        <v>150</v>
      </c>
      <c r="S272" s="135" t="s">
        <v>150</v>
      </c>
      <c r="T272" s="135" t="s">
        <v>150</v>
      </c>
      <c r="U272" s="135" t="s">
        <v>150</v>
      </c>
      <c r="V272" s="135" t="s">
        <v>150</v>
      </c>
      <c r="W272" s="135" t="s">
        <v>150</v>
      </c>
      <c r="X272" s="135" t="s">
        <v>150</v>
      </c>
      <c r="Y272" s="138"/>
      <c r="Z272" s="138"/>
    </row>
    <row r="273" spans="2:26" ht="51.75" customHeight="1">
      <c r="B273" s="135">
        <v>265</v>
      </c>
      <c r="C273" s="237" t="s">
        <v>1577</v>
      </c>
      <c r="D273" s="138"/>
      <c r="E273" s="135" t="s">
        <v>49</v>
      </c>
      <c r="F273" s="135" t="s">
        <v>2</v>
      </c>
      <c r="G273" s="169" t="s">
        <v>148</v>
      </c>
      <c r="H273" s="138"/>
      <c r="I273" s="138"/>
      <c r="J273" s="238">
        <v>1000000</v>
      </c>
      <c r="K273" s="138"/>
      <c r="L273" s="138"/>
      <c r="M273" s="138"/>
      <c r="N273" s="138"/>
      <c r="O273" s="135">
        <v>1</v>
      </c>
      <c r="P273" s="135" t="s">
        <v>150</v>
      </c>
      <c r="Q273" s="135" t="s">
        <v>150</v>
      </c>
      <c r="R273" s="135" t="s">
        <v>150</v>
      </c>
      <c r="S273" s="135" t="s">
        <v>150</v>
      </c>
      <c r="T273" s="135" t="s">
        <v>150</v>
      </c>
      <c r="U273" s="135" t="s">
        <v>150</v>
      </c>
      <c r="V273" s="135" t="s">
        <v>150</v>
      </c>
      <c r="W273" s="135" t="s">
        <v>150</v>
      </c>
      <c r="X273" s="135" t="s">
        <v>150</v>
      </c>
      <c r="Y273" s="138"/>
      <c r="Z273" s="138"/>
    </row>
    <row r="274" spans="2:26" ht="51.75" customHeight="1">
      <c r="B274" s="135">
        <v>266</v>
      </c>
      <c r="C274" s="237" t="s">
        <v>1578</v>
      </c>
      <c r="D274" s="138"/>
      <c r="E274" s="135" t="s">
        <v>49</v>
      </c>
      <c r="F274" s="135" t="s">
        <v>2</v>
      </c>
      <c r="G274" s="169" t="s">
        <v>148</v>
      </c>
      <c r="H274" s="138"/>
      <c r="I274" s="138"/>
      <c r="J274" s="238">
        <v>1000000</v>
      </c>
      <c r="K274" s="138"/>
      <c r="L274" s="138"/>
      <c r="M274" s="138"/>
      <c r="N274" s="138"/>
      <c r="O274" s="135">
        <v>1</v>
      </c>
      <c r="P274" s="135" t="s">
        <v>150</v>
      </c>
      <c r="Q274" s="135" t="s">
        <v>150</v>
      </c>
      <c r="R274" s="135" t="s">
        <v>150</v>
      </c>
      <c r="S274" s="135" t="s">
        <v>150</v>
      </c>
      <c r="T274" s="135" t="s">
        <v>150</v>
      </c>
      <c r="U274" s="135" t="s">
        <v>150</v>
      </c>
      <c r="V274" s="135" t="s">
        <v>150</v>
      </c>
      <c r="W274" s="135" t="s">
        <v>150</v>
      </c>
      <c r="X274" s="135" t="s">
        <v>150</v>
      </c>
      <c r="Y274" s="138"/>
      <c r="Z274" s="138"/>
    </row>
    <row r="275" spans="2:26" ht="51.75" customHeight="1">
      <c r="B275" s="135">
        <v>267</v>
      </c>
      <c r="C275" s="237" t="s">
        <v>1579</v>
      </c>
      <c r="D275" s="138"/>
      <c r="E275" s="135" t="s">
        <v>49</v>
      </c>
      <c r="F275" s="135" t="s">
        <v>2</v>
      </c>
      <c r="G275" s="169" t="s">
        <v>148</v>
      </c>
      <c r="H275" s="138"/>
      <c r="I275" s="138"/>
      <c r="J275" s="238">
        <v>500000</v>
      </c>
      <c r="K275" s="138"/>
      <c r="L275" s="138"/>
      <c r="M275" s="138"/>
      <c r="N275" s="138"/>
      <c r="O275" s="135" t="s">
        <v>150</v>
      </c>
      <c r="P275" s="135">
        <v>1</v>
      </c>
      <c r="Q275" s="135" t="s">
        <v>150</v>
      </c>
      <c r="R275" s="135" t="s">
        <v>150</v>
      </c>
      <c r="S275" s="135" t="s">
        <v>150</v>
      </c>
      <c r="T275" s="135" t="s">
        <v>150</v>
      </c>
      <c r="U275" s="135" t="s">
        <v>150</v>
      </c>
      <c r="V275" s="135" t="s">
        <v>150</v>
      </c>
      <c r="W275" s="135" t="s">
        <v>150</v>
      </c>
      <c r="X275" s="135" t="s">
        <v>150</v>
      </c>
      <c r="Y275" s="138"/>
      <c r="Z275" s="138"/>
    </row>
    <row r="276" spans="2:26" ht="51.75" customHeight="1">
      <c r="B276" s="135">
        <v>268</v>
      </c>
      <c r="C276" s="237" t="s">
        <v>1580</v>
      </c>
      <c r="D276" s="138"/>
      <c r="E276" s="135" t="s">
        <v>49</v>
      </c>
      <c r="F276" s="135" t="s">
        <v>2</v>
      </c>
      <c r="G276" s="169" t="s">
        <v>148</v>
      </c>
      <c r="H276" s="138"/>
      <c r="I276" s="138"/>
      <c r="J276" s="238">
        <v>500000</v>
      </c>
      <c r="K276" s="138"/>
      <c r="L276" s="138"/>
      <c r="M276" s="138"/>
      <c r="N276" s="138"/>
      <c r="O276" s="135">
        <v>1</v>
      </c>
      <c r="P276" s="135" t="s">
        <v>150</v>
      </c>
      <c r="Q276" s="135" t="s">
        <v>150</v>
      </c>
      <c r="R276" s="135" t="s">
        <v>150</v>
      </c>
      <c r="S276" s="135" t="s">
        <v>150</v>
      </c>
      <c r="T276" s="135" t="s">
        <v>150</v>
      </c>
      <c r="U276" s="135" t="s">
        <v>150</v>
      </c>
      <c r="V276" s="135" t="s">
        <v>150</v>
      </c>
      <c r="W276" s="135" t="s">
        <v>150</v>
      </c>
      <c r="X276" s="135" t="s">
        <v>150</v>
      </c>
      <c r="Y276" s="138"/>
      <c r="Z276" s="138"/>
    </row>
    <row r="277" spans="2:26" ht="51.75" customHeight="1">
      <c r="B277" s="135">
        <v>269</v>
      </c>
      <c r="C277" s="237" t="s">
        <v>1581</v>
      </c>
      <c r="D277" s="138"/>
      <c r="E277" s="135" t="s">
        <v>49</v>
      </c>
      <c r="F277" s="135" t="s">
        <v>2</v>
      </c>
      <c r="G277" s="169" t="s">
        <v>148</v>
      </c>
      <c r="H277" s="138"/>
      <c r="I277" s="138"/>
      <c r="J277" s="238">
        <v>1000000</v>
      </c>
      <c r="K277" s="138"/>
      <c r="L277" s="138"/>
      <c r="M277" s="138"/>
      <c r="N277" s="138"/>
      <c r="O277" s="135">
        <v>1</v>
      </c>
      <c r="P277" s="135" t="s">
        <v>150</v>
      </c>
      <c r="Q277" s="135" t="s">
        <v>150</v>
      </c>
      <c r="R277" s="135" t="s">
        <v>150</v>
      </c>
      <c r="S277" s="135" t="s">
        <v>150</v>
      </c>
      <c r="T277" s="135" t="s">
        <v>150</v>
      </c>
      <c r="U277" s="135" t="s">
        <v>150</v>
      </c>
      <c r="V277" s="135" t="s">
        <v>150</v>
      </c>
      <c r="W277" s="135" t="s">
        <v>150</v>
      </c>
      <c r="X277" s="135" t="s">
        <v>150</v>
      </c>
      <c r="Y277" s="138"/>
      <c r="Z277" s="138"/>
    </row>
    <row r="278" spans="2:26" ht="51.75" customHeight="1">
      <c r="B278" s="135">
        <v>270</v>
      </c>
      <c r="C278" s="237" t="s">
        <v>1582</v>
      </c>
      <c r="D278" s="138"/>
      <c r="E278" s="135" t="s">
        <v>49</v>
      </c>
      <c r="F278" s="135" t="s">
        <v>2</v>
      </c>
      <c r="G278" s="169" t="s">
        <v>148</v>
      </c>
      <c r="H278" s="138"/>
      <c r="I278" s="138"/>
      <c r="J278" s="238">
        <v>500000</v>
      </c>
      <c r="K278" s="138"/>
      <c r="L278" s="138"/>
      <c r="M278" s="138"/>
      <c r="N278" s="138"/>
      <c r="O278" s="135">
        <v>1</v>
      </c>
      <c r="P278" s="135" t="s">
        <v>150</v>
      </c>
      <c r="Q278" s="135" t="s">
        <v>150</v>
      </c>
      <c r="R278" s="135" t="s">
        <v>150</v>
      </c>
      <c r="S278" s="135" t="s">
        <v>150</v>
      </c>
      <c r="T278" s="135" t="s">
        <v>150</v>
      </c>
      <c r="U278" s="135" t="s">
        <v>150</v>
      </c>
      <c r="V278" s="135" t="s">
        <v>150</v>
      </c>
      <c r="W278" s="135" t="s">
        <v>150</v>
      </c>
      <c r="X278" s="135" t="s">
        <v>150</v>
      </c>
      <c r="Y278" s="138"/>
      <c r="Z278" s="138"/>
    </row>
    <row r="279" spans="2:26" ht="51.75" customHeight="1">
      <c r="B279" s="135">
        <v>271</v>
      </c>
      <c r="C279" s="237" t="s">
        <v>1583</v>
      </c>
      <c r="D279" s="138"/>
      <c r="E279" s="135" t="s">
        <v>37</v>
      </c>
      <c r="F279" s="135" t="s">
        <v>2</v>
      </c>
      <c r="G279" s="169" t="s">
        <v>148</v>
      </c>
      <c r="H279" s="138"/>
      <c r="I279" s="138"/>
      <c r="J279" s="238">
        <v>1000000</v>
      </c>
      <c r="K279" s="138"/>
      <c r="L279" s="138"/>
      <c r="M279" s="138"/>
      <c r="N279" s="138"/>
      <c r="O279" s="135">
        <v>1</v>
      </c>
      <c r="P279" s="135" t="s">
        <v>150</v>
      </c>
      <c r="Q279" s="135" t="s">
        <v>150</v>
      </c>
      <c r="R279" s="135" t="s">
        <v>150</v>
      </c>
      <c r="S279" s="135" t="s">
        <v>150</v>
      </c>
      <c r="T279" s="135" t="s">
        <v>150</v>
      </c>
      <c r="U279" s="135" t="s">
        <v>150</v>
      </c>
      <c r="V279" s="135" t="s">
        <v>150</v>
      </c>
      <c r="W279" s="135" t="s">
        <v>150</v>
      </c>
      <c r="X279" s="135" t="s">
        <v>150</v>
      </c>
      <c r="Y279" s="138"/>
      <c r="Z279" s="138"/>
    </row>
    <row r="280" spans="2:26" ht="51.75" customHeight="1">
      <c r="B280" s="135">
        <v>272</v>
      </c>
      <c r="C280" s="237" t="s">
        <v>1584</v>
      </c>
      <c r="D280" s="138"/>
      <c r="E280" s="135" t="s">
        <v>37</v>
      </c>
      <c r="F280" s="135" t="s">
        <v>2</v>
      </c>
      <c r="G280" s="169" t="s">
        <v>148</v>
      </c>
      <c r="H280" s="138"/>
      <c r="I280" s="138"/>
      <c r="J280" s="238">
        <v>1000000</v>
      </c>
      <c r="K280" s="138"/>
      <c r="L280" s="138"/>
      <c r="M280" s="138"/>
      <c r="N280" s="138"/>
      <c r="O280" s="135">
        <v>1</v>
      </c>
      <c r="P280" s="135" t="s">
        <v>150</v>
      </c>
      <c r="Q280" s="135" t="s">
        <v>150</v>
      </c>
      <c r="R280" s="135" t="s">
        <v>150</v>
      </c>
      <c r="S280" s="135" t="s">
        <v>150</v>
      </c>
      <c r="T280" s="135" t="s">
        <v>150</v>
      </c>
      <c r="U280" s="135" t="s">
        <v>150</v>
      </c>
      <c r="V280" s="135" t="s">
        <v>150</v>
      </c>
      <c r="W280" s="135" t="s">
        <v>150</v>
      </c>
      <c r="X280" s="135" t="s">
        <v>150</v>
      </c>
      <c r="Y280" s="138"/>
      <c r="Z280" s="138"/>
    </row>
    <row r="281" spans="2:26" ht="51.75" customHeight="1">
      <c r="B281" s="135">
        <v>273</v>
      </c>
      <c r="C281" s="237" t="s">
        <v>1585</v>
      </c>
      <c r="D281" s="138"/>
      <c r="E281" s="135" t="s">
        <v>37</v>
      </c>
      <c r="F281" s="135" t="s">
        <v>2</v>
      </c>
      <c r="G281" s="169" t="s">
        <v>148</v>
      </c>
      <c r="H281" s="138"/>
      <c r="I281" s="138"/>
      <c r="J281" s="238">
        <v>1000000</v>
      </c>
      <c r="K281" s="138"/>
      <c r="L281" s="138"/>
      <c r="M281" s="138"/>
      <c r="N281" s="138"/>
      <c r="O281" s="135">
        <v>1</v>
      </c>
      <c r="P281" s="135" t="s">
        <v>150</v>
      </c>
      <c r="Q281" s="135" t="s">
        <v>150</v>
      </c>
      <c r="R281" s="135" t="s">
        <v>150</v>
      </c>
      <c r="S281" s="135" t="s">
        <v>150</v>
      </c>
      <c r="T281" s="135" t="s">
        <v>150</v>
      </c>
      <c r="U281" s="135" t="s">
        <v>150</v>
      </c>
      <c r="V281" s="135" t="s">
        <v>150</v>
      </c>
      <c r="W281" s="135" t="s">
        <v>150</v>
      </c>
      <c r="X281" s="135" t="s">
        <v>150</v>
      </c>
      <c r="Y281" s="138"/>
      <c r="Z281" s="138"/>
    </row>
    <row r="282" spans="2:26" ht="51.75" customHeight="1">
      <c r="B282" s="135">
        <v>274</v>
      </c>
      <c r="C282" s="237" t="s">
        <v>1586</v>
      </c>
      <c r="D282" s="138"/>
      <c r="E282" s="135" t="s">
        <v>50</v>
      </c>
      <c r="F282" s="135" t="s">
        <v>2</v>
      </c>
      <c r="G282" s="169" t="s">
        <v>148</v>
      </c>
      <c r="H282" s="138"/>
      <c r="I282" s="138"/>
      <c r="J282" s="238">
        <v>10000000</v>
      </c>
      <c r="K282" s="138"/>
      <c r="L282" s="138"/>
      <c r="M282" s="138"/>
      <c r="N282" s="138"/>
      <c r="O282" s="135">
        <v>1</v>
      </c>
      <c r="P282" s="135" t="s">
        <v>150</v>
      </c>
      <c r="Q282" s="135" t="s">
        <v>150</v>
      </c>
      <c r="R282" s="135" t="s">
        <v>150</v>
      </c>
      <c r="S282" s="135" t="s">
        <v>150</v>
      </c>
      <c r="T282" s="135" t="s">
        <v>150</v>
      </c>
      <c r="U282" s="135" t="s">
        <v>150</v>
      </c>
      <c r="V282" s="135" t="s">
        <v>150</v>
      </c>
      <c r="W282" s="135" t="s">
        <v>150</v>
      </c>
      <c r="X282" s="135" t="s">
        <v>150</v>
      </c>
      <c r="Y282" s="138"/>
      <c r="Z282" s="138"/>
    </row>
    <row r="283" spans="2:26" ht="51.75" customHeight="1">
      <c r="B283" s="135">
        <v>275</v>
      </c>
      <c r="C283" s="237" t="s">
        <v>1587</v>
      </c>
      <c r="D283" s="138"/>
      <c r="E283" s="135" t="s">
        <v>47</v>
      </c>
      <c r="F283" s="135" t="s">
        <v>2</v>
      </c>
      <c r="G283" s="169" t="s">
        <v>148</v>
      </c>
      <c r="H283" s="138"/>
      <c r="I283" s="138"/>
      <c r="J283" s="238">
        <v>500000</v>
      </c>
      <c r="K283" s="138"/>
      <c r="L283" s="138"/>
      <c r="M283" s="138"/>
      <c r="N283" s="138"/>
      <c r="O283" s="135">
        <v>1</v>
      </c>
      <c r="P283" s="135" t="s">
        <v>150</v>
      </c>
      <c r="Q283" s="135" t="s">
        <v>150</v>
      </c>
      <c r="R283" s="135" t="s">
        <v>150</v>
      </c>
      <c r="S283" s="135" t="s">
        <v>150</v>
      </c>
      <c r="T283" s="135" t="s">
        <v>150</v>
      </c>
      <c r="U283" s="135" t="s">
        <v>150</v>
      </c>
      <c r="V283" s="135" t="s">
        <v>150</v>
      </c>
      <c r="W283" s="135" t="s">
        <v>150</v>
      </c>
      <c r="X283" s="135" t="s">
        <v>150</v>
      </c>
      <c r="Y283" s="138"/>
      <c r="Z283" s="138"/>
    </row>
    <row r="284" spans="2:26" ht="51.75" customHeight="1">
      <c r="B284" s="135">
        <v>276</v>
      </c>
      <c r="C284" s="237" t="s">
        <v>1588</v>
      </c>
      <c r="D284" s="138"/>
      <c r="E284" s="135" t="s">
        <v>47</v>
      </c>
      <c r="F284" s="135" t="s">
        <v>2</v>
      </c>
      <c r="G284" s="169" t="s">
        <v>148</v>
      </c>
      <c r="H284" s="138"/>
      <c r="I284" s="138"/>
      <c r="J284" s="238">
        <v>500000</v>
      </c>
      <c r="K284" s="138"/>
      <c r="L284" s="138"/>
      <c r="M284" s="138"/>
      <c r="N284" s="138"/>
      <c r="O284" s="135">
        <v>1</v>
      </c>
      <c r="P284" s="135" t="s">
        <v>150</v>
      </c>
      <c r="Q284" s="135" t="s">
        <v>150</v>
      </c>
      <c r="R284" s="135" t="s">
        <v>150</v>
      </c>
      <c r="S284" s="135" t="s">
        <v>150</v>
      </c>
      <c r="T284" s="135" t="s">
        <v>150</v>
      </c>
      <c r="U284" s="135" t="s">
        <v>150</v>
      </c>
      <c r="V284" s="135" t="s">
        <v>150</v>
      </c>
      <c r="W284" s="135" t="s">
        <v>150</v>
      </c>
      <c r="X284" s="135" t="s">
        <v>150</v>
      </c>
      <c r="Y284" s="138"/>
      <c r="Z284" s="138"/>
    </row>
    <row r="285" spans="2:26" ht="51.75" customHeight="1">
      <c r="B285" s="135">
        <v>277</v>
      </c>
      <c r="C285" s="237" t="s">
        <v>1589</v>
      </c>
      <c r="D285" s="138"/>
      <c r="E285" s="135" t="s">
        <v>47</v>
      </c>
      <c r="F285" s="135" t="s">
        <v>2</v>
      </c>
      <c r="G285" s="169" t="s">
        <v>148</v>
      </c>
      <c r="H285" s="138"/>
      <c r="I285" s="138"/>
      <c r="J285" s="238">
        <v>500000</v>
      </c>
      <c r="K285" s="138"/>
      <c r="L285" s="138"/>
      <c r="M285" s="138"/>
      <c r="N285" s="138"/>
      <c r="O285" s="135">
        <v>1</v>
      </c>
      <c r="P285" s="135" t="s">
        <v>150</v>
      </c>
      <c r="Q285" s="135" t="s">
        <v>150</v>
      </c>
      <c r="R285" s="135" t="s">
        <v>150</v>
      </c>
      <c r="S285" s="135" t="s">
        <v>150</v>
      </c>
      <c r="T285" s="135" t="s">
        <v>150</v>
      </c>
      <c r="U285" s="135" t="s">
        <v>150</v>
      </c>
      <c r="V285" s="135" t="s">
        <v>150</v>
      </c>
      <c r="W285" s="135" t="s">
        <v>150</v>
      </c>
      <c r="X285" s="135" t="s">
        <v>150</v>
      </c>
      <c r="Y285" s="138"/>
      <c r="Z285" s="138"/>
    </row>
    <row r="286" spans="2:26" ht="51.75" customHeight="1">
      <c r="B286" s="135">
        <v>278</v>
      </c>
      <c r="C286" s="237" t="s">
        <v>1590</v>
      </c>
      <c r="D286" s="138"/>
      <c r="E286" s="135" t="s">
        <v>47</v>
      </c>
      <c r="F286" s="135" t="s">
        <v>2</v>
      </c>
      <c r="G286" s="169" t="s">
        <v>148</v>
      </c>
      <c r="H286" s="138"/>
      <c r="I286" s="138"/>
      <c r="J286" s="238">
        <v>500000</v>
      </c>
      <c r="K286" s="138"/>
      <c r="L286" s="138"/>
      <c r="M286" s="138"/>
      <c r="N286" s="138"/>
      <c r="O286" s="135">
        <v>1</v>
      </c>
      <c r="P286" s="135" t="s">
        <v>150</v>
      </c>
      <c r="Q286" s="135" t="s">
        <v>150</v>
      </c>
      <c r="R286" s="135" t="s">
        <v>150</v>
      </c>
      <c r="S286" s="135" t="s">
        <v>150</v>
      </c>
      <c r="T286" s="135" t="s">
        <v>150</v>
      </c>
      <c r="U286" s="135" t="s">
        <v>150</v>
      </c>
      <c r="V286" s="135" t="s">
        <v>150</v>
      </c>
      <c r="W286" s="135" t="s">
        <v>150</v>
      </c>
      <c r="X286" s="135" t="s">
        <v>150</v>
      </c>
      <c r="Y286" s="138"/>
      <c r="Z286" s="138"/>
    </row>
    <row r="287" spans="2:26" ht="51.75" customHeight="1">
      <c r="B287" s="135">
        <v>279</v>
      </c>
      <c r="C287" s="237" t="s">
        <v>1591</v>
      </c>
      <c r="D287" s="138"/>
      <c r="E287" s="135" t="s">
        <v>47</v>
      </c>
      <c r="F287" s="135" t="s">
        <v>2</v>
      </c>
      <c r="G287" s="169" t="s">
        <v>148</v>
      </c>
      <c r="H287" s="138"/>
      <c r="I287" s="138"/>
      <c r="J287" s="238">
        <v>500000</v>
      </c>
      <c r="K287" s="138"/>
      <c r="L287" s="138"/>
      <c r="M287" s="138"/>
      <c r="N287" s="138"/>
      <c r="O287" s="135">
        <v>1</v>
      </c>
      <c r="P287" s="135" t="s">
        <v>150</v>
      </c>
      <c r="Q287" s="135" t="s">
        <v>150</v>
      </c>
      <c r="R287" s="135" t="s">
        <v>150</v>
      </c>
      <c r="S287" s="135" t="s">
        <v>150</v>
      </c>
      <c r="T287" s="135" t="s">
        <v>150</v>
      </c>
      <c r="U287" s="135" t="s">
        <v>150</v>
      </c>
      <c r="V287" s="135" t="s">
        <v>150</v>
      </c>
      <c r="W287" s="135" t="s">
        <v>150</v>
      </c>
      <c r="X287" s="135" t="s">
        <v>150</v>
      </c>
      <c r="Y287" s="138"/>
      <c r="Z287" s="138"/>
    </row>
    <row r="288" spans="2:26" ht="51.75" customHeight="1">
      <c r="B288" s="135">
        <v>280</v>
      </c>
      <c r="C288" s="237" t="s">
        <v>1592</v>
      </c>
      <c r="D288" s="138"/>
      <c r="E288" s="135" t="s">
        <v>47</v>
      </c>
      <c r="F288" s="135" t="s">
        <v>2</v>
      </c>
      <c r="G288" s="169" t="s">
        <v>148</v>
      </c>
      <c r="H288" s="138"/>
      <c r="I288" s="138"/>
      <c r="J288" s="238">
        <v>500000</v>
      </c>
      <c r="K288" s="138"/>
      <c r="L288" s="138"/>
      <c r="M288" s="138"/>
      <c r="N288" s="138"/>
      <c r="O288" s="135">
        <v>1</v>
      </c>
      <c r="P288" s="135" t="s">
        <v>150</v>
      </c>
      <c r="Q288" s="135" t="s">
        <v>150</v>
      </c>
      <c r="R288" s="135" t="s">
        <v>150</v>
      </c>
      <c r="S288" s="135" t="s">
        <v>150</v>
      </c>
      <c r="T288" s="135" t="s">
        <v>150</v>
      </c>
      <c r="U288" s="135" t="s">
        <v>150</v>
      </c>
      <c r="V288" s="135" t="s">
        <v>150</v>
      </c>
      <c r="W288" s="135" t="s">
        <v>150</v>
      </c>
      <c r="X288" s="135" t="s">
        <v>150</v>
      </c>
      <c r="Y288" s="138"/>
      <c r="Z288" s="138"/>
    </row>
    <row r="289" spans="2:26" ht="51.75" customHeight="1">
      <c r="B289" s="135">
        <v>281</v>
      </c>
      <c r="C289" s="237" t="s">
        <v>1593</v>
      </c>
      <c r="D289" s="138"/>
      <c r="E289" s="135" t="s">
        <v>47</v>
      </c>
      <c r="F289" s="135" t="s">
        <v>2</v>
      </c>
      <c r="G289" s="169" t="s">
        <v>148</v>
      </c>
      <c r="H289" s="138"/>
      <c r="I289" s="138"/>
      <c r="J289" s="238">
        <v>500000</v>
      </c>
      <c r="K289" s="138"/>
      <c r="L289" s="138"/>
      <c r="M289" s="138"/>
      <c r="N289" s="138"/>
      <c r="O289" s="135">
        <v>1</v>
      </c>
      <c r="P289" s="135" t="s">
        <v>150</v>
      </c>
      <c r="Q289" s="135" t="s">
        <v>150</v>
      </c>
      <c r="R289" s="135" t="s">
        <v>150</v>
      </c>
      <c r="S289" s="135" t="s">
        <v>150</v>
      </c>
      <c r="T289" s="135" t="s">
        <v>150</v>
      </c>
      <c r="U289" s="135" t="s">
        <v>150</v>
      </c>
      <c r="V289" s="135" t="s">
        <v>150</v>
      </c>
      <c r="W289" s="135" t="s">
        <v>150</v>
      </c>
      <c r="X289" s="135" t="s">
        <v>150</v>
      </c>
      <c r="Y289" s="138"/>
      <c r="Z289" s="138"/>
    </row>
    <row r="290" spans="2:26" ht="51.75" customHeight="1">
      <c r="B290" s="135">
        <v>282</v>
      </c>
      <c r="C290" s="237" t="s">
        <v>1594</v>
      </c>
      <c r="D290" s="138"/>
      <c r="E290" s="135" t="s">
        <v>47</v>
      </c>
      <c r="F290" s="135" t="s">
        <v>2</v>
      </c>
      <c r="G290" s="169" t="s">
        <v>148</v>
      </c>
      <c r="H290" s="138"/>
      <c r="I290" s="138"/>
      <c r="J290" s="238">
        <v>500000</v>
      </c>
      <c r="K290" s="138"/>
      <c r="L290" s="138"/>
      <c r="M290" s="138"/>
      <c r="N290" s="138"/>
      <c r="O290" s="135">
        <v>1</v>
      </c>
      <c r="P290" s="135" t="s">
        <v>150</v>
      </c>
      <c r="Q290" s="135" t="s">
        <v>150</v>
      </c>
      <c r="R290" s="135" t="s">
        <v>150</v>
      </c>
      <c r="S290" s="135" t="s">
        <v>150</v>
      </c>
      <c r="T290" s="135" t="s">
        <v>150</v>
      </c>
      <c r="U290" s="135" t="s">
        <v>150</v>
      </c>
      <c r="V290" s="135" t="s">
        <v>150</v>
      </c>
      <c r="W290" s="135" t="s">
        <v>150</v>
      </c>
      <c r="X290" s="135" t="s">
        <v>150</v>
      </c>
      <c r="Y290" s="138"/>
      <c r="Z290" s="138"/>
    </row>
    <row r="291" spans="2:26" ht="51.75" customHeight="1">
      <c r="B291" s="135">
        <v>283</v>
      </c>
      <c r="C291" s="237" t="s">
        <v>1595</v>
      </c>
      <c r="D291" s="138"/>
      <c r="E291" s="135" t="s">
        <v>47</v>
      </c>
      <c r="F291" s="135" t="s">
        <v>2</v>
      </c>
      <c r="G291" s="169" t="s">
        <v>148</v>
      </c>
      <c r="H291" s="138"/>
      <c r="I291" s="138"/>
      <c r="J291" s="238">
        <v>500000</v>
      </c>
      <c r="K291" s="138"/>
      <c r="L291" s="138"/>
      <c r="M291" s="138"/>
      <c r="N291" s="138"/>
      <c r="O291" s="135">
        <v>1</v>
      </c>
      <c r="P291" s="135" t="s">
        <v>150</v>
      </c>
      <c r="Q291" s="135" t="s">
        <v>150</v>
      </c>
      <c r="R291" s="135" t="s">
        <v>150</v>
      </c>
      <c r="S291" s="135" t="s">
        <v>150</v>
      </c>
      <c r="T291" s="135" t="s">
        <v>150</v>
      </c>
      <c r="U291" s="135" t="s">
        <v>150</v>
      </c>
      <c r="V291" s="135" t="s">
        <v>150</v>
      </c>
      <c r="W291" s="135" t="s">
        <v>150</v>
      </c>
      <c r="X291" s="135" t="s">
        <v>150</v>
      </c>
      <c r="Y291" s="138"/>
      <c r="Z291" s="138"/>
    </row>
    <row r="292" spans="2:26" ht="51.75" customHeight="1">
      <c r="B292" s="135">
        <v>284</v>
      </c>
      <c r="C292" s="237" t="s">
        <v>1596</v>
      </c>
      <c r="D292" s="138"/>
      <c r="E292" s="135" t="s">
        <v>47</v>
      </c>
      <c r="F292" s="135" t="s">
        <v>2</v>
      </c>
      <c r="G292" s="169" t="s">
        <v>148</v>
      </c>
      <c r="H292" s="138"/>
      <c r="I292" s="138"/>
      <c r="J292" s="238">
        <v>500000</v>
      </c>
      <c r="K292" s="138"/>
      <c r="L292" s="138"/>
      <c r="M292" s="138"/>
      <c r="N292" s="138"/>
      <c r="O292" s="135">
        <v>1</v>
      </c>
      <c r="P292" s="135" t="s">
        <v>150</v>
      </c>
      <c r="Q292" s="135" t="s">
        <v>150</v>
      </c>
      <c r="R292" s="135" t="s">
        <v>150</v>
      </c>
      <c r="S292" s="135" t="s">
        <v>150</v>
      </c>
      <c r="T292" s="135" t="s">
        <v>150</v>
      </c>
      <c r="U292" s="135" t="s">
        <v>150</v>
      </c>
      <c r="V292" s="135" t="s">
        <v>150</v>
      </c>
      <c r="W292" s="135" t="s">
        <v>150</v>
      </c>
      <c r="X292" s="135" t="s">
        <v>150</v>
      </c>
      <c r="Y292" s="138"/>
      <c r="Z292" s="138"/>
    </row>
    <row r="293" spans="2:26" ht="51.75" customHeight="1">
      <c r="B293" s="135">
        <v>285</v>
      </c>
      <c r="C293" s="237" t="s">
        <v>1597</v>
      </c>
      <c r="D293" s="138"/>
      <c r="E293" s="135" t="s">
        <v>47</v>
      </c>
      <c r="F293" s="135" t="s">
        <v>2</v>
      </c>
      <c r="G293" s="169" t="s">
        <v>148</v>
      </c>
      <c r="H293" s="138"/>
      <c r="I293" s="138"/>
      <c r="J293" s="238">
        <v>500000</v>
      </c>
      <c r="K293" s="138"/>
      <c r="L293" s="138"/>
      <c r="M293" s="138"/>
      <c r="N293" s="138"/>
      <c r="O293" s="135">
        <v>1</v>
      </c>
      <c r="P293" s="135" t="s">
        <v>150</v>
      </c>
      <c r="Q293" s="135" t="s">
        <v>150</v>
      </c>
      <c r="R293" s="135" t="s">
        <v>150</v>
      </c>
      <c r="S293" s="135" t="s">
        <v>150</v>
      </c>
      <c r="T293" s="135" t="s">
        <v>150</v>
      </c>
      <c r="U293" s="135" t="s">
        <v>150</v>
      </c>
      <c r="V293" s="135" t="s">
        <v>150</v>
      </c>
      <c r="W293" s="135" t="s">
        <v>150</v>
      </c>
      <c r="X293" s="135" t="s">
        <v>150</v>
      </c>
      <c r="Y293" s="138"/>
      <c r="Z293" s="138"/>
    </row>
    <row r="294" spans="2:26" ht="51.75" customHeight="1">
      <c r="B294" s="135">
        <v>286</v>
      </c>
      <c r="C294" s="237" t="s">
        <v>1598</v>
      </c>
      <c r="D294" s="138"/>
      <c r="E294" s="135" t="s">
        <v>47</v>
      </c>
      <c r="F294" s="135" t="s">
        <v>2</v>
      </c>
      <c r="G294" s="169" t="s">
        <v>148</v>
      </c>
      <c r="H294" s="138"/>
      <c r="I294" s="138"/>
      <c r="J294" s="238">
        <v>500000</v>
      </c>
      <c r="K294" s="138"/>
      <c r="L294" s="138"/>
      <c r="M294" s="138"/>
      <c r="N294" s="138"/>
      <c r="O294" s="135">
        <v>1</v>
      </c>
      <c r="P294" s="135" t="s">
        <v>150</v>
      </c>
      <c r="Q294" s="135" t="s">
        <v>150</v>
      </c>
      <c r="R294" s="135" t="s">
        <v>150</v>
      </c>
      <c r="S294" s="135" t="s">
        <v>150</v>
      </c>
      <c r="T294" s="135" t="s">
        <v>150</v>
      </c>
      <c r="U294" s="135" t="s">
        <v>150</v>
      </c>
      <c r="V294" s="135" t="s">
        <v>150</v>
      </c>
      <c r="W294" s="135" t="s">
        <v>150</v>
      </c>
      <c r="X294" s="135" t="s">
        <v>150</v>
      </c>
      <c r="Y294" s="138"/>
      <c r="Z294" s="138"/>
    </row>
    <row r="295" spans="2:26" ht="51.75" customHeight="1">
      <c r="B295" s="135">
        <v>287</v>
      </c>
      <c r="C295" s="237" t="s">
        <v>1599</v>
      </c>
      <c r="D295" s="138"/>
      <c r="E295" s="135" t="s">
        <v>47</v>
      </c>
      <c r="F295" s="135" t="s">
        <v>2</v>
      </c>
      <c r="G295" s="169" t="s">
        <v>148</v>
      </c>
      <c r="H295" s="138"/>
      <c r="I295" s="138"/>
      <c r="J295" s="238">
        <v>500000</v>
      </c>
      <c r="K295" s="138"/>
      <c r="L295" s="138"/>
      <c r="M295" s="138"/>
      <c r="N295" s="138"/>
      <c r="O295" s="135">
        <v>1</v>
      </c>
      <c r="P295" s="135" t="s">
        <v>150</v>
      </c>
      <c r="Q295" s="135" t="s">
        <v>150</v>
      </c>
      <c r="R295" s="135" t="s">
        <v>150</v>
      </c>
      <c r="S295" s="135" t="s">
        <v>150</v>
      </c>
      <c r="T295" s="135" t="s">
        <v>150</v>
      </c>
      <c r="U295" s="135" t="s">
        <v>150</v>
      </c>
      <c r="V295" s="135" t="s">
        <v>150</v>
      </c>
      <c r="W295" s="135" t="s">
        <v>150</v>
      </c>
      <c r="X295" s="135" t="s">
        <v>150</v>
      </c>
      <c r="Y295" s="138"/>
      <c r="Z295" s="138"/>
    </row>
    <row r="296" spans="2:26" ht="51.75" customHeight="1">
      <c r="B296" s="135">
        <v>288</v>
      </c>
      <c r="C296" s="237" t="s">
        <v>1600</v>
      </c>
      <c r="D296" s="138"/>
      <c r="E296" s="135" t="s">
        <v>47</v>
      </c>
      <c r="F296" s="135" t="s">
        <v>2</v>
      </c>
      <c r="G296" s="169" t="s">
        <v>148</v>
      </c>
      <c r="H296" s="138"/>
      <c r="I296" s="138"/>
      <c r="J296" s="238">
        <v>500000</v>
      </c>
      <c r="K296" s="138"/>
      <c r="L296" s="138"/>
      <c r="M296" s="138"/>
      <c r="N296" s="138"/>
      <c r="O296" s="135">
        <v>1</v>
      </c>
      <c r="P296" s="135" t="s">
        <v>150</v>
      </c>
      <c r="Q296" s="135" t="s">
        <v>150</v>
      </c>
      <c r="R296" s="135" t="s">
        <v>150</v>
      </c>
      <c r="S296" s="135" t="s">
        <v>150</v>
      </c>
      <c r="T296" s="135" t="s">
        <v>150</v>
      </c>
      <c r="U296" s="135" t="s">
        <v>150</v>
      </c>
      <c r="V296" s="135" t="s">
        <v>150</v>
      </c>
      <c r="W296" s="135" t="s">
        <v>150</v>
      </c>
      <c r="X296" s="135" t="s">
        <v>150</v>
      </c>
      <c r="Y296" s="138"/>
      <c r="Z296" s="138"/>
    </row>
    <row r="297" spans="2:26" ht="51.75" customHeight="1">
      <c r="B297" s="135">
        <v>289</v>
      </c>
      <c r="C297" s="237" t="s">
        <v>1601</v>
      </c>
      <c r="D297" s="138"/>
      <c r="E297" s="135" t="s">
        <v>47</v>
      </c>
      <c r="F297" s="135" t="s">
        <v>2</v>
      </c>
      <c r="G297" s="169" t="s">
        <v>148</v>
      </c>
      <c r="H297" s="138"/>
      <c r="I297" s="138"/>
      <c r="J297" s="238">
        <v>500000</v>
      </c>
      <c r="K297" s="138"/>
      <c r="L297" s="138"/>
      <c r="M297" s="138"/>
      <c r="N297" s="138"/>
      <c r="O297" s="135">
        <v>1</v>
      </c>
      <c r="P297" s="135" t="s">
        <v>150</v>
      </c>
      <c r="Q297" s="135" t="s">
        <v>150</v>
      </c>
      <c r="R297" s="135" t="s">
        <v>150</v>
      </c>
      <c r="S297" s="135" t="s">
        <v>150</v>
      </c>
      <c r="T297" s="135" t="s">
        <v>150</v>
      </c>
      <c r="U297" s="135" t="s">
        <v>150</v>
      </c>
      <c r="V297" s="135" t="s">
        <v>150</v>
      </c>
      <c r="W297" s="135" t="s">
        <v>150</v>
      </c>
      <c r="X297" s="135" t="s">
        <v>150</v>
      </c>
      <c r="Y297" s="138"/>
      <c r="Z297" s="138"/>
    </row>
    <row r="298" spans="2:26" ht="51.75" customHeight="1">
      <c r="B298" s="135">
        <v>290</v>
      </c>
      <c r="C298" s="237" t="s">
        <v>1602</v>
      </c>
      <c r="D298" s="138"/>
      <c r="E298" s="135" t="s">
        <v>47</v>
      </c>
      <c r="F298" s="135" t="s">
        <v>2</v>
      </c>
      <c r="G298" s="169" t="s">
        <v>148</v>
      </c>
      <c r="H298" s="138"/>
      <c r="I298" s="138"/>
      <c r="J298" s="238">
        <v>500000</v>
      </c>
      <c r="K298" s="138"/>
      <c r="L298" s="138"/>
      <c r="M298" s="138"/>
      <c r="N298" s="138"/>
      <c r="O298" s="135">
        <v>1</v>
      </c>
      <c r="P298" s="135" t="s">
        <v>150</v>
      </c>
      <c r="Q298" s="135" t="s">
        <v>150</v>
      </c>
      <c r="R298" s="135" t="s">
        <v>150</v>
      </c>
      <c r="S298" s="135" t="s">
        <v>150</v>
      </c>
      <c r="T298" s="135" t="s">
        <v>150</v>
      </c>
      <c r="U298" s="135" t="s">
        <v>150</v>
      </c>
      <c r="V298" s="135" t="s">
        <v>150</v>
      </c>
      <c r="W298" s="135" t="s">
        <v>150</v>
      </c>
      <c r="X298" s="135" t="s">
        <v>150</v>
      </c>
      <c r="Y298" s="138"/>
      <c r="Z298" s="138"/>
    </row>
    <row r="299" spans="2:26" ht="51.75" customHeight="1">
      <c r="B299" s="135">
        <v>291</v>
      </c>
      <c r="C299" s="237" t="s">
        <v>1603</v>
      </c>
      <c r="D299" s="138"/>
      <c r="E299" s="135" t="s">
        <v>47</v>
      </c>
      <c r="F299" s="135" t="s">
        <v>2</v>
      </c>
      <c r="G299" s="169" t="s">
        <v>148</v>
      </c>
      <c r="H299" s="138"/>
      <c r="I299" s="138"/>
      <c r="J299" s="238">
        <v>500000</v>
      </c>
      <c r="K299" s="138"/>
      <c r="L299" s="138"/>
      <c r="M299" s="138"/>
      <c r="N299" s="138"/>
      <c r="O299" s="135">
        <v>1</v>
      </c>
      <c r="P299" s="135" t="s">
        <v>150</v>
      </c>
      <c r="Q299" s="135" t="s">
        <v>150</v>
      </c>
      <c r="R299" s="135" t="s">
        <v>150</v>
      </c>
      <c r="S299" s="135" t="s">
        <v>150</v>
      </c>
      <c r="T299" s="135" t="s">
        <v>150</v>
      </c>
      <c r="U299" s="135" t="s">
        <v>150</v>
      </c>
      <c r="V299" s="135" t="s">
        <v>150</v>
      </c>
      <c r="W299" s="135" t="s">
        <v>150</v>
      </c>
      <c r="X299" s="135" t="s">
        <v>150</v>
      </c>
      <c r="Y299" s="138"/>
      <c r="Z299" s="138"/>
    </row>
    <row r="300" spans="2:26" ht="51.75" customHeight="1">
      <c r="B300" s="135">
        <v>292</v>
      </c>
      <c r="C300" s="237" t="s">
        <v>1604</v>
      </c>
      <c r="D300" s="138"/>
      <c r="E300" s="135" t="s">
        <v>47</v>
      </c>
      <c r="F300" s="135" t="s">
        <v>2</v>
      </c>
      <c r="G300" s="169" t="s">
        <v>148</v>
      </c>
      <c r="H300" s="138"/>
      <c r="I300" s="138"/>
      <c r="J300" s="238">
        <v>500000</v>
      </c>
      <c r="K300" s="138"/>
      <c r="L300" s="138"/>
      <c r="M300" s="138"/>
      <c r="N300" s="138"/>
      <c r="O300" s="135">
        <v>1</v>
      </c>
      <c r="P300" s="135" t="s">
        <v>150</v>
      </c>
      <c r="Q300" s="135" t="s">
        <v>150</v>
      </c>
      <c r="R300" s="135" t="s">
        <v>150</v>
      </c>
      <c r="S300" s="135" t="s">
        <v>150</v>
      </c>
      <c r="T300" s="135" t="s">
        <v>150</v>
      </c>
      <c r="U300" s="135" t="s">
        <v>150</v>
      </c>
      <c r="V300" s="135" t="s">
        <v>150</v>
      </c>
      <c r="W300" s="135" t="s">
        <v>150</v>
      </c>
      <c r="X300" s="135" t="s">
        <v>150</v>
      </c>
      <c r="Y300" s="138"/>
      <c r="Z300" s="138"/>
    </row>
    <row r="301" spans="2:26" ht="51.75" customHeight="1">
      <c r="B301" s="135">
        <v>293</v>
      </c>
      <c r="C301" s="237" t="s">
        <v>1605</v>
      </c>
      <c r="D301" s="138"/>
      <c r="E301" s="135" t="s">
        <v>47</v>
      </c>
      <c r="F301" s="135" t="s">
        <v>2</v>
      </c>
      <c r="G301" s="169" t="s">
        <v>148</v>
      </c>
      <c r="H301" s="138"/>
      <c r="I301" s="138"/>
      <c r="J301" s="238">
        <v>500000</v>
      </c>
      <c r="K301" s="138"/>
      <c r="L301" s="138"/>
      <c r="M301" s="138"/>
      <c r="N301" s="138"/>
      <c r="O301" s="135">
        <v>1</v>
      </c>
      <c r="P301" s="135" t="s">
        <v>150</v>
      </c>
      <c r="Q301" s="135" t="s">
        <v>150</v>
      </c>
      <c r="R301" s="135" t="s">
        <v>150</v>
      </c>
      <c r="S301" s="135" t="s">
        <v>150</v>
      </c>
      <c r="T301" s="135" t="s">
        <v>150</v>
      </c>
      <c r="U301" s="135" t="s">
        <v>150</v>
      </c>
      <c r="V301" s="135" t="s">
        <v>150</v>
      </c>
      <c r="W301" s="135" t="s">
        <v>150</v>
      </c>
      <c r="X301" s="135" t="s">
        <v>150</v>
      </c>
      <c r="Y301" s="138"/>
      <c r="Z301" s="138"/>
    </row>
    <row r="302" spans="2:26" ht="51.75" customHeight="1">
      <c r="B302" s="135">
        <v>294</v>
      </c>
      <c r="C302" s="237" t="s">
        <v>1606</v>
      </c>
      <c r="D302" s="138"/>
      <c r="E302" s="135" t="s">
        <v>47</v>
      </c>
      <c r="F302" s="135" t="s">
        <v>2</v>
      </c>
      <c r="G302" s="169" t="s">
        <v>148</v>
      </c>
      <c r="H302" s="138"/>
      <c r="I302" s="138"/>
      <c r="J302" s="238">
        <v>500000</v>
      </c>
      <c r="K302" s="138"/>
      <c r="L302" s="138"/>
      <c r="M302" s="138"/>
      <c r="N302" s="138"/>
      <c r="O302" s="135">
        <v>1</v>
      </c>
      <c r="P302" s="135" t="s">
        <v>150</v>
      </c>
      <c r="Q302" s="135" t="s">
        <v>150</v>
      </c>
      <c r="R302" s="135" t="s">
        <v>150</v>
      </c>
      <c r="S302" s="135" t="s">
        <v>150</v>
      </c>
      <c r="T302" s="135" t="s">
        <v>150</v>
      </c>
      <c r="U302" s="135" t="s">
        <v>150</v>
      </c>
      <c r="V302" s="135" t="s">
        <v>150</v>
      </c>
      <c r="W302" s="135" t="s">
        <v>150</v>
      </c>
      <c r="X302" s="135" t="s">
        <v>150</v>
      </c>
      <c r="Y302" s="138"/>
      <c r="Z302" s="138"/>
    </row>
    <row r="303" spans="2:26" ht="51.75" customHeight="1">
      <c r="B303" s="135">
        <v>295</v>
      </c>
      <c r="C303" s="237" t="s">
        <v>1607</v>
      </c>
      <c r="D303" s="138"/>
      <c r="E303" s="135" t="s">
        <v>47</v>
      </c>
      <c r="F303" s="135" t="s">
        <v>2</v>
      </c>
      <c r="G303" s="169" t="s">
        <v>148</v>
      </c>
      <c r="H303" s="138"/>
      <c r="I303" s="138"/>
      <c r="J303" s="238">
        <v>500000</v>
      </c>
      <c r="K303" s="138"/>
      <c r="L303" s="138"/>
      <c r="M303" s="138"/>
      <c r="N303" s="138"/>
      <c r="O303" s="135">
        <v>1</v>
      </c>
      <c r="P303" s="135" t="s">
        <v>150</v>
      </c>
      <c r="Q303" s="135" t="s">
        <v>150</v>
      </c>
      <c r="R303" s="135" t="s">
        <v>150</v>
      </c>
      <c r="S303" s="135" t="s">
        <v>150</v>
      </c>
      <c r="T303" s="135" t="s">
        <v>150</v>
      </c>
      <c r="U303" s="135" t="s">
        <v>150</v>
      </c>
      <c r="V303" s="135" t="s">
        <v>150</v>
      </c>
      <c r="W303" s="135" t="s">
        <v>150</v>
      </c>
      <c r="X303" s="135" t="s">
        <v>150</v>
      </c>
      <c r="Y303" s="138"/>
      <c r="Z303" s="138"/>
    </row>
    <row r="304" spans="2:26" ht="51.75" customHeight="1">
      <c r="B304" s="135">
        <v>296</v>
      </c>
      <c r="C304" s="237" t="s">
        <v>1608</v>
      </c>
      <c r="D304" s="138"/>
      <c r="E304" s="135" t="s">
        <v>47</v>
      </c>
      <c r="F304" s="135" t="s">
        <v>2</v>
      </c>
      <c r="G304" s="169" t="s">
        <v>148</v>
      </c>
      <c r="H304" s="138"/>
      <c r="I304" s="138"/>
      <c r="J304" s="238">
        <v>500000</v>
      </c>
      <c r="K304" s="138"/>
      <c r="L304" s="138"/>
      <c r="M304" s="138"/>
      <c r="N304" s="138"/>
      <c r="O304" s="135">
        <v>1</v>
      </c>
      <c r="P304" s="135" t="s">
        <v>150</v>
      </c>
      <c r="Q304" s="135" t="s">
        <v>150</v>
      </c>
      <c r="R304" s="135" t="s">
        <v>150</v>
      </c>
      <c r="S304" s="135" t="s">
        <v>150</v>
      </c>
      <c r="T304" s="135" t="s">
        <v>150</v>
      </c>
      <c r="U304" s="135" t="s">
        <v>150</v>
      </c>
      <c r="V304" s="135" t="s">
        <v>150</v>
      </c>
      <c r="W304" s="135" t="s">
        <v>150</v>
      </c>
      <c r="X304" s="135" t="s">
        <v>150</v>
      </c>
      <c r="Y304" s="138"/>
      <c r="Z304" s="138"/>
    </row>
    <row r="305" spans="2:26" ht="51.75" customHeight="1">
      <c r="B305" s="135">
        <v>297</v>
      </c>
      <c r="C305" s="237" t="s">
        <v>1609</v>
      </c>
      <c r="D305" s="138"/>
      <c r="E305" s="135" t="s">
        <v>47</v>
      </c>
      <c r="F305" s="135" t="s">
        <v>2</v>
      </c>
      <c r="G305" s="169" t="s">
        <v>148</v>
      </c>
      <c r="H305" s="138"/>
      <c r="I305" s="138"/>
      <c r="J305" s="238">
        <v>500000</v>
      </c>
      <c r="K305" s="138"/>
      <c r="L305" s="138"/>
      <c r="M305" s="138"/>
      <c r="N305" s="138"/>
      <c r="O305" s="135">
        <v>1</v>
      </c>
      <c r="P305" s="135" t="s">
        <v>150</v>
      </c>
      <c r="Q305" s="135" t="s">
        <v>150</v>
      </c>
      <c r="R305" s="135" t="s">
        <v>150</v>
      </c>
      <c r="S305" s="135" t="s">
        <v>150</v>
      </c>
      <c r="T305" s="135" t="s">
        <v>150</v>
      </c>
      <c r="U305" s="135" t="s">
        <v>150</v>
      </c>
      <c r="V305" s="135" t="s">
        <v>150</v>
      </c>
      <c r="W305" s="135" t="s">
        <v>150</v>
      </c>
      <c r="X305" s="135" t="s">
        <v>150</v>
      </c>
      <c r="Y305" s="138"/>
      <c r="Z305" s="138"/>
    </row>
    <row r="306" spans="2:26" ht="51.75" customHeight="1">
      <c r="B306" s="135">
        <v>298</v>
      </c>
      <c r="C306" s="237" t="s">
        <v>1610</v>
      </c>
      <c r="D306" s="138"/>
      <c r="E306" s="135" t="s">
        <v>47</v>
      </c>
      <c r="F306" s="135" t="s">
        <v>2</v>
      </c>
      <c r="G306" s="169" t="s">
        <v>148</v>
      </c>
      <c r="H306" s="138"/>
      <c r="I306" s="138"/>
      <c r="J306" s="238">
        <v>500000</v>
      </c>
      <c r="K306" s="138"/>
      <c r="L306" s="138"/>
      <c r="M306" s="138"/>
      <c r="N306" s="138"/>
      <c r="O306" s="135">
        <v>1</v>
      </c>
      <c r="P306" s="135" t="s">
        <v>150</v>
      </c>
      <c r="Q306" s="135" t="s">
        <v>150</v>
      </c>
      <c r="R306" s="135" t="s">
        <v>150</v>
      </c>
      <c r="S306" s="135" t="s">
        <v>150</v>
      </c>
      <c r="T306" s="135" t="s">
        <v>150</v>
      </c>
      <c r="U306" s="135" t="s">
        <v>150</v>
      </c>
      <c r="V306" s="135" t="s">
        <v>150</v>
      </c>
      <c r="W306" s="135" t="s">
        <v>150</v>
      </c>
      <c r="X306" s="135" t="s">
        <v>150</v>
      </c>
      <c r="Y306" s="138"/>
      <c r="Z306" s="138"/>
    </row>
    <row r="307" spans="2:26" ht="51.75" customHeight="1">
      <c r="B307" s="135">
        <v>299</v>
      </c>
      <c r="C307" s="237" t="s">
        <v>1611</v>
      </c>
      <c r="D307" s="138"/>
      <c r="E307" s="135" t="s">
        <v>47</v>
      </c>
      <c r="F307" s="135" t="s">
        <v>2</v>
      </c>
      <c r="G307" s="169" t="s">
        <v>148</v>
      </c>
      <c r="H307" s="138"/>
      <c r="I307" s="138"/>
      <c r="J307" s="238">
        <v>500000</v>
      </c>
      <c r="K307" s="138"/>
      <c r="L307" s="138"/>
      <c r="M307" s="138"/>
      <c r="N307" s="138"/>
      <c r="O307" s="135">
        <v>1</v>
      </c>
      <c r="P307" s="135" t="s">
        <v>150</v>
      </c>
      <c r="Q307" s="135" t="s">
        <v>150</v>
      </c>
      <c r="R307" s="135" t="s">
        <v>150</v>
      </c>
      <c r="S307" s="135" t="s">
        <v>150</v>
      </c>
      <c r="T307" s="135" t="s">
        <v>150</v>
      </c>
      <c r="U307" s="135" t="s">
        <v>150</v>
      </c>
      <c r="V307" s="135" t="s">
        <v>150</v>
      </c>
      <c r="W307" s="135" t="s">
        <v>150</v>
      </c>
      <c r="X307" s="135" t="s">
        <v>150</v>
      </c>
      <c r="Y307" s="138"/>
      <c r="Z307" s="138"/>
    </row>
    <row r="308" spans="2:26" ht="51.75" customHeight="1">
      <c r="B308" s="135">
        <v>300</v>
      </c>
      <c r="C308" s="237" t="s">
        <v>1612</v>
      </c>
      <c r="D308" s="138"/>
      <c r="E308" s="135" t="s">
        <v>47</v>
      </c>
      <c r="F308" s="135" t="s">
        <v>2</v>
      </c>
      <c r="G308" s="169" t="s">
        <v>148</v>
      </c>
      <c r="H308" s="138"/>
      <c r="I308" s="138"/>
      <c r="J308" s="238">
        <v>500000</v>
      </c>
      <c r="K308" s="138"/>
      <c r="L308" s="138"/>
      <c r="M308" s="138"/>
      <c r="N308" s="138"/>
      <c r="O308" s="135" t="s">
        <v>150</v>
      </c>
      <c r="P308" s="135">
        <v>1</v>
      </c>
      <c r="Q308" s="135" t="s">
        <v>150</v>
      </c>
      <c r="R308" s="135" t="s">
        <v>150</v>
      </c>
      <c r="S308" s="135" t="s">
        <v>150</v>
      </c>
      <c r="T308" s="135" t="s">
        <v>150</v>
      </c>
      <c r="U308" s="135" t="s">
        <v>150</v>
      </c>
      <c r="V308" s="135" t="s">
        <v>150</v>
      </c>
      <c r="W308" s="135" t="s">
        <v>150</v>
      </c>
      <c r="X308" s="135" t="s">
        <v>150</v>
      </c>
      <c r="Y308" s="138"/>
      <c r="Z308" s="138"/>
    </row>
    <row r="309" spans="2:26" ht="51.75" customHeight="1">
      <c r="B309" s="135">
        <v>301</v>
      </c>
      <c r="C309" s="237" t="s">
        <v>1613</v>
      </c>
      <c r="D309" s="138"/>
      <c r="E309" s="135" t="s">
        <v>47</v>
      </c>
      <c r="F309" s="135" t="s">
        <v>2</v>
      </c>
      <c r="G309" s="169" t="s">
        <v>148</v>
      </c>
      <c r="H309" s="138"/>
      <c r="I309" s="138"/>
      <c r="J309" s="238">
        <v>500000</v>
      </c>
      <c r="K309" s="138"/>
      <c r="L309" s="138"/>
      <c r="M309" s="138"/>
      <c r="N309" s="138"/>
      <c r="O309" s="135">
        <v>1</v>
      </c>
      <c r="P309" s="135" t="s">
        <v>150</v>
      </c>
      <c r="Q309" s="135" t="s">
        <v>150</v>
      </c>
      <c r="R309" s="135" t="s">
        <v>150</v>
      </c>
      <c r="S309" s="135" t="s">
        <v>150</v>
      </c>
      <c r="T309" s="135" t="s">
        <v>150</v>
      </c>
      <c r="U309" s="135" t="s">
        <v>150</v>
      </c>
      <c r="V309" s="135" t="s">
        <v>150</v>
      </c>
      <c r="W309" s="135" t="s">
        <v>150</v>
      </c>
      <c r="X309" s="135" t="s">
        <v>150</v>
      </c>
      <c r="Y309" s="138"/>
      <c r="Z309" s="138"/>
    </row>
    <row r="310" spans="2:26" ht="51.75" customHeight="1">
      <c r="B310" s="135">
        <v>302</v>
      </c>
      <c r="C310" s="237" t="s">
        <v>1614</v>
      </c>
      <c r="D310" s="138"/>
      <c r="E310" s="135" t="s">
        <v>47</v>
      </c>
      <c r="F310" s="135" t="s">
        <v>2</v>
      </c>
      <c r="G310" s="169" t="s">
        <v>148</v>
      </c>
      <c r="H310" s="138"/>
      <c r="I310" s="138"/>
      <c r="J310" s="238">
        <v>500000</v>
      </c>
      <c r="K310" s="138"/>
      <c r="L310" s="138"/>
      <c r="M310" s="138"/>
      <c r="N310" s="138"/>
      <c r="O310" s="135">
        <v>1</v>
      </c>
      <c r="P310" s="135" t="s">
        <v>150</v>
      </c>
      <c r="Q310" s="135" t="s">
        <v>150</v>
      </c>
      <c r="R310" s="135" t="s">
        <v>150</v>
      </c>
      <c r="S310" s="135" t="s">
        <v>150</v>
      </c>
      <c r="T310" s="135" t="s">
        <v>150</v>
      </c>
      <c r="U310" s="135" t="s">
        <v>150</v>
      </c>
      <c r="V310" s="135" t="s">
        <v>150</v>
      </c>
      <c r="W310" s="135" t="s">
        <v>150</v>
      </c>
      <c r="X310" s="135" t="s">
        <v>150</v>
      </c>
      <c r="Y310" s="138"/>
      <c r="Z310" s="138"/>
    </row>
    <row r="311" spans="2:26" ht="51.75" customHeight="1">
      <c r="B311" s="135">
        <v>303</v>
      </c>
      <c r="C311" s="237" t="s">
        <v>1615</v>
      </c>
      <c r="D311" s="138"/>
      <c r="E311" s="135" t="s">
        <v>47</v>
      </c>
      <c r="F311" s="135" t="s">
        <v>2</v>
      </c>
      <c r="G311" s="169" t="s">
        <v>148</v>
      </c>
      <c r="H311" s="138"/>
      <c r="I311" s="138"/>
      <c r="J311" s="238">
        <v>500000</v>
      </c>
      <c r="K311" s="138"/>
      <c r="L311" s="138"/>
      <c r="M311" s="138"/>
      <c r="N311" s="138"/>
      <c r="O311" s="135">
        <v>1</v>
      </c>
      <c r="P311" s="135" t="s">
        <v>150</v>
      </c>
      <c r="Q311" s="135" t="s">
        <v>150</v>
      </c>
      <c r="R311" s="135" t="s">
        <v>150</v>
      </c>
      <c r="S311" s="135" t="s">
        <v>150</v>
      </c>
      <c r="T311" s="135" t="s">
        <v>150</v>
      </c>
      <c r="U311" s="135" t="s">
        <v>150</v>
      </c>
      <c r="V311" s="135" t="s">
        <v>150</v>
      </c>
      <c r="W311" s="135" t="s">
        <v>150</v>
      </c>
      <c r="X311" s="135" t="s">
        <v>150</v>
      </c>
      <c r="Y311" s="138"/>
      <c r="Z311" s="138"/>
    </row>
    <row r="312" spans="2:26" ht="51.75" customHeight="1">
      <c r="B312" s="135">
        <v>304</v>
      </c>
      <c r="C312" s="237" t="s">
        <v>1616</v>
      </c>
      <c r="D312" s="138"/>
      <c r="E312" s="135" t="s">
        <v>47</v>
      </c>
      <c r="F312" s="135" t="s">
        <v>2</v>
      </c>
      <c r="G312" s="169" t="s">
        <v>148</v>
      </c>
      <c r="H312" s="138"/>
      <c r="I312" s="138"/>
      <c r="J312" s="238">
        <v>500000</v>
      </c>
      <c r="K312" s="138"/>
      <c r="L312" s="138"/>
      <c r="M312" s="138"/>
      <c r="N312" s="138"/>
      <c r="O312" s="135">
        <v>1</v>
      </c>
      <c r="P312" s="135" t="s">
        <v>150</v>
      </c>
      <c r="Q312" s="135" t="s">
        <v>150</v>
      </c>
      <c r="R312" s="135" t="s">
        <v>150</v>
      </c>
      <c r="S312" s="135" t="s">
        <v>150</v>
      </c>
      <c r="T312" s="135" t="s">
        <v>150</v>
      </c>
      <c r="U312" s="135" t="s">
        <v>150</v>
      </c>
      <c r="V312" s="135" t="s">
        <v>150</v>
      </c>
      <c r="W312" s="135" t="s">
        <v>150</v>
      </c>
      <c r="X312" s="135" t="s">
        <v>150</v>
      </c>
      <c r="Y312" s="138"/>
      <c r="Z312" s="138"/>
    </row>
    <row r="313" spans="2:26" ht="51.75" customHeight="1">
      <c r="B313" s="135">
        <v>305</v>
      </c>
      <c r="C313" s="237" t="s">
        <v>1617</v>
      </c>
      <c r="D313" s="138"/>
      <c r="E313" s="135" t="s">
        <v>47</v>
      </c>
      <c r="F313" s="135" t="s">
        <v>2</v>
      </c>
      <c r="G313" s="169" t="s">
        <v>148</v>
      </c>
      <c r="H313" s="138"/>
      <c r="I313" s="138"/>
      <c r="J313" s="238">
        <v>500000</v>
      </c>
      <c r="K313" s="138"/>
      <c r="L313" s="138"/>
      <c r="M313" s="138"/>
      <c r="N313" s="138"/>
      <c r="O313" s="135">
        <v>1</v>
      </c>
      <c r="P313" s="135" t="s">
        <v>150</v>
      </c>
      <c r="Q313" s="135" t="s">
        <v>150</v>
      </c>
      <c r="R313" s="135" t="s">
        <v>150</v>
      </c>
      <c r="S313" s="135" t="s">
        <v>150</v>
      </c>
      <c r="T313" s="135" t="s">
        <v>150</v>
      </c>
      <c r="U313" s="135" t="s">
        <v>150</v>
      </c>
      <c r="V313" s="135" t="s">
        <v>150</v>
      </c>
      <c r="W313" s="135" t="s">
        <v>150</v>
      </c>
      <c r="X313" s="135" t="s">
        <v>150</v>
      </c>
      <c r="Y313" s="138"/>
      <c r="Z313" s="138"/>
    </row>
    <row r="314" spans="2:26" ht="51.75" customHeight="1">
      <c r="B314" s="135">
        <v>306</v>
      </c>
      <c r="C314" s="237" t="s">
        <v>1618</v>
      </c>
      <c r="D314" s="138"/>
      <c r="E314" s="135" t="s">
        <v>47</v>
      </c>
      <c r="F314" s="135" t="s">
        <v>2</v>
      </c>
      <c r="G314" s="169" t="s">
        <v>148</v>
      </c>
      <c r="H314" s="138"/>
      <c r="I314" s="138"/>
      <c r="J314" s="238">
        <v>500000</v>
      </c>
      <c r="K314" s="138"/>
      <c r="L314" s="138"/>
      <c r="M314" s="138"/>
      <c r="N314" s="138"/>
      <c r="O314" s="135">
        <v>1</v>
      </c>
      <c r="P314" s="135" t="s">
        <v>150</v>
      </c>
      <c r="Q314" s="135" t="s">
        <v>150</v>
      </c>
      <c r="R314" s="135" t="s">
        <v>150</v>
      </c>
      <c r="S314" s="135" t="s">
        <v>150</v>
      </c>
      <c r="T314" s="135" t="s">
        <v>150</v>
      </c>
      <c r="U314" s="135" t="s">
        <v>150</v>
      </c>
      <c r="V314" s="135" t="s">
        <v>150</v>
      </c>
      <c r="W314" s="135" t="s">
        <v>150</v>
      </c>
      <c r="X314" s="135" t="s">
        <v>150</v>
      </c>
      <c r="Y314" s="138"/>
      <c r="Z314" s="138"/>
    </row>
    <row r="315" spans="2:26" ht="51.75" customHeight="1">
      <c r="B315" s="135">
        <v>307</v>
      </c>
      <c r="C315" s="237" t="s">
        <v>1619</v>
      </c>
      <c r="D315" s="138"/>
      <c r="E315" s="135" t="s">
        <v>47</v>
      </c>
      <c r="F315" s="135" t="s">
        <v>2</v>
      </c>
      <c r="G315" s="169" t="s">
        <v>148</v>
      </c>
      <c r="H315" s="138"/>
      <c r="I315" s="138"/>
      <c r="J315" s="238">
        <v>500000</v>
      </c>
      <c r="K315" s="138"/>
      <c r="L315" s="138"/>
      <c r="M315" s="138"/>
      <c r="N315" s="138"/>
      <c r="O315" s="135">
        <v>1</v>
      </c>
      <c r="P315" s="135" t="s">
        <v>150</v>
      </c>
      <c r="Q315" s="135" t="s">
        <v>150</v>
      </c>
      <c r="R315" s="135" t="s">
        <v>150</v>
      </c>
      <c r="S315" s="135" t="s">
        <v>150</v>
      </c>
      <c r="T315" s="135" t="s">
        <v>150</v>
      </c>
      <c r="U315" s="135" t="s">
        <v>150</v>
      </c>
      <c r="V315" s="135" t="s">
        <v>150</v>
      </c>
      <c r="W315" s="135" t="s">
        <v>150</v>
      </c>
      <c r="X315" s="135" t="s">
        <v>150</v>
      </c>
      <c r="Y315" s="138"/>
      <c r="Z315" s="138"/>
    </row>
    <row r="316" spans="2:26" ht="51.75" customHeight="1">
      <c r="B316" s="135">
        <v>308</v>
      </c>
      <c r="C316" s="237" t="s">
        <v>1620</v>
      </c>
      <c r="D316" s="138"/>
      <c r="E316" s="135" t="s">
        <v>47</v>
      </c>
      <c r="F316" s="135" t="s">
        <v>2</v>
      </c>
      <c r="G316" s="169" t="s">
        <v>148</v>
      </c>
      <c r="H316" s="138"/>
      <c r="I316" s="138"/>
      <c r="J316" s="238">
        <v>500000</v>
      </c>
      <c r="K316" s="138"/>
      <c r="L316" s="138"/>
      <c r="M316" s="138"/>
      <c r="N316" s="138"/>
      <c r="O316" s="135">
        <v>1</v>
      </c>
      <c r="P316" s="135" t="s">
        <v>150</v>
      </c>
      <c r="Q316" s="135" t="s">
        <v>150</v>
      </c>
      <c r="R316" s="135" t="s">
        <v>150</v>
      </c>
      <c r="S316" s="135" t="s">
        <v>150</v>
      </c>
      <c r="T316" s="135" t="s">
        <v>150</v>
      </c>
      <c r="U316" s="135" t="s">
        <v>150</v>
      </c>
      <c r="V316" s="135" t="s">
        <v>150</v>
      </c>
      <c r="W316" s="135" t="s">
        <v>150</v>
      </c>
      <c r="X316" s="135" t="s">
        <v>150</v>
      </c>
      <c r="Y316" s="138"/>
      <c r="Z316" s="138"/>
    </row>
    <row r="317" spans="2:26" ht="51.75" customHeight="1">
      <c r="B317" s="135">
        <v>309</v>
      </c>
      <c r="C317" s="237" t="s">
        <v>1621</v>
      </c>
      <c r="D317" s="138"/>
      <c r="E317" s="135" t="s">
        <v>47</v>
      </c>
      <c r="F317" s="135" t="s">
        <v>2</v>
      </c>
      <c r="G317" s="169" t="s">
        <v>148</v>
      </c>
      <c r="H317" s="138"/>
      <c r="I317" s="138"/>
      <c r="J317" s="238">
        <v>500000</v>
      </c>
      <c r="K317" s="138"/>
      <c r="L317" s="138"/>
      <c r="M317" s="138"/>
      <c r="N317" s="138"/>
      <c r="O317" s="135">
        <v>1</v>
      </c>
      <c r="P317" s="135" t="s">
        <v>150</v>
      </c>
      <c r="Q317" s="135" t="s">
        <v>150</v>
      </c>
      <c r="R317" s="135" t="s">
        <v>150</v>
      </c>
      <c r="S317" s="135" t="s">
        <v>150</v>
      </c>
      <c r="T317" s="135" t="s">
        <v>150</v>
      </c>
      <c r="U317" s="135" t="s">
        <v>150</v>
      </c>
      <c r="V317" s="135" t="s">
        <v>150</v>
      </c>
      <c r="W317" s="135" t="s">
        <v>150</v>
      </c>
      <c r="X317" s="135" t="s">
        <v>150</v>
      </c>
      <c r="Y317" s="138"/>
      <c r="Z317" s="138"/>
    </row>
    <row r="318" spans="2:26">
      <c r="B318" s="700" t="s">
        <v>87</v>
      </c>
      <c r="C318" s="700"/>
      <c r="D318" s="110"/>
      <c r="E318" s="130"/>
      <c r="F318" s="130"/>
      <c r="G318" s="110"/>
      <c r="H318" s="110"/>
      <c r="I318" s="110"/>
      <c r="J318" s="172">
        <f>SUM(J9:J317)</f>
        <v>169900000</v>
      </c>
      <c r="K318" s="110"/>
      <c r="L318" s="110"/>
      <c r="M318" s="162">
        <f>SUM(M9:M317)</f>
        <v>0</v>
      </c>
      <c r="N318" s="110"/>
      <c r="O318" s="131">
        <f>SUM(O9:O317)</f>
        <v>204</v>
      </c>
      <c r="P318" s="131">
        <f t="shared" ref="P318:Y318" si="0">SUM(P9:P317)</f>
        <v>62</v>
      </c>
      <c r="Q318" s="131">
        <f t="shared" si="0"/>
        <v>0</v>
      </c>
      <c r="R318" s="131">
        <f t="shared" si="0"/>
        <v>0</v>
      </c>
      <c r="S318" s="131">
        <f t="shared" si="0"/>
        <v>11</v>
      </c>
      <c r="T318" s="131">
        <f t="shared" si="0"/>
        <v>0</v>
      </c>
      <c r="U318" s="131">
        <f t="shared" si="0"/>
        <v>7</v>
      </c>
      <c r="V318" s="131">
        <f t="shared" si="0"/>
        <v>0</v>
      </c>
      <c r="W318" s="131">
        <f t="shared" si="0"/>
        <v>0</v>
      </c>
      <c r="X318" s="131">
        <f t="shared" si="0"/>
        <v>25</v>
      </c>
      <c r="Y318" s="147">
        <f t="shared" si="0"/>
        <v>0</v>
      </c>
      <c r="Z318" s="110"/>
    </row>
    <row r="319" spans="2:26">
      <c r="B319" s="112"/>
      <c r="C319" s="113"/>
      <c r="D319" s="113"/>
      <c r="E319" s="141"/>
      <c r="F319" s="141"/>
      <c r="G319" s="113"/>
      <c r="H319" s="113"/>
      <c r="I319" s="113"/>
      <c r="J319" s="173"/>
      <c r="K319" s="113"/>
      <c r="L319" s="113"/>
      <c r="M319" s="113"/>
      <c r="N319" s="113"/>
      <c r="O319" s="113">
        <f>SUM(O318:X318)</f>
        <v>309</v>
      </c>
      <c r="P319" s="113"/>
      <c r="Q319" s="113"/>
      <c r="R319" s="113"/>
      <c r="S319" s="113"/>
      <c r="T319" s="113"/>
      <c r="U319" s="113"/>
      <c r="V319" s="113"/>
      <c r="W319" s="113"/>
      <c r="X319" s="113"/>
      <c r="Y319" s="113"/>
    </row>
    <row r="320" spans="2:26">
      <c r="B320" s="701" t="s">
        <v>88</v>
      </c>
      <c r="C320" s="701"/>
      <c r="D320" s="114"/>
      <c r="E320" s="702" t="s">
        <v>89</v>
      </c>
      <c r="F320" s="702"/>
      <c r="G320" s="702"/>
      <c r="H320" s="702"/>
      <c r="I320" s="702"/>
      <c r="J320" s="702"/>
      <c r="K320" s="113"/>
      <c r="L320" s="113"/>
      <c r="N320" s="113"/>
      <c r="O320" s="113"/>
      <c r="P320" s="113"/>
      <c r="Q320" s="113"/>
      <c r="R320" s="113"/>
      <c r="S320" s="113"/>
      <c r="T320" s="113"/>
      <c r="U320" s="113"/>
    </row>
    <row r="321" spans="2:23">
      <c r="B321" s="677" t="s">
        <v>90</v>
      </c>
      <c r="C321" s="678"/>
      <c r="D321" s="679"/>
      <c r="E321" s="703" t="s">
        <v>91</v>
      </c>
      <c r="F321" s="704"/>
      <c r="G321" s="704"/>
      <c r="H321" s="704"/>
      <c r="I321" s="704"/>
      <c r="J321" s="704"/>
      <c r="K321" s="115"/>
      <c r="L321" s="116"/>
      <c r="M321" s="116"/>
      <c r="N321" s="115"/>
      <c r="O321" s="115"/>
      <c r="P321" s="117"/>
      <c r="Q321" s="118"/>
      <c r="R321" s="118"/>
      <c r="S321" s="118"/>
      <c r="T321" s="119"/>
      <c r="U321" s="119"/>
      <c r="V321" s="120"/>
      <c r="W321" s="120"/>
    </row>
    <row r="322" spans="2:23">
      <c r="B322" s="677" t="s">
        <v>92</v>
      </c>
      <c r="C322" s="678"/>
      <c r="D322" s="679"/>
      <c r="E322" s="690" t="s">
        <v>93</v>
      </c>
      <c r="F322" s="691"/>
      <c r="G322" s="691"/>
      <c r="H322" s="691"/>
      <c r="I322" s="691"/>
      <c r="J322" s="691"/>
      <c r="K322" s="691"/>
      <c r="L322" s="691"/>
      <c r="M322" s="691"/>
      <c r="N322" s="691"/>
      <c r="O322" s="691"/>
      <c r="P322" s="692"/>
      <c r="Q322" s="121"/>
      <c r="R322" s="121"/>
      <c r="S322" s="121"/>
      <c r="T322" s="121"/>
      <c r="U322" s="121"/>
      <c r="V322" s="121"/>
      <c r="W322" s="121"/>
    </row>
    <row r="323" spans="2:23">
      <c r="B323" s="677" t="s">
        <v>94</v>
      </c>
      <c r="C323" s="678"/>
      <c r="D323" s="679"/>
      <c r="E323" s="142" t="s">
        <v>149</v>
      </c>
      <c r="F323" s="229"/>
      <c r="G323" s="122"/>
      <c r="H323" s="122"/>
      <c r="I323" s="122"/>
      <c r="J323" s="174"/>
      <c r="K323" s="118"/>
      <c r="L323" s="124"/>
      <c r="M323" s="124"/>
      <c r="N323" s="118"/>
      <c r="O323" s="118"/>
      <c r="P323" s="125"/>
      <c r="Q323" s="118"/>
      <c r="R323" s="118"/>
      <c r="S323" s="118"/>
      <c r="T323" s="119"/>
      <c r="U323" s="119"/>
      <c r="V323" s="120"/>
      <c r="W323" s="120"/>
    </row>
    <row r="324" spans="2:23">
      <c r="B324" s="677" t="s">
        <v>95</v>
      </c>
      <c r="C324" s="678"/>
      <c r="D324" s="679"/>
      <c r="E324" s="680" t="s">
        <v>96</v>
      </c>
      <c r="F324" s="681"/>
      <c r="G324" s="681"/>
      <c r="H324" s="681"/>
      <c r="I324" s="681"/>
      <c r="J324" s="681"/>
      <c r="K324" s="681"/>
      <c r="L324" s="681"/>
      <c r="M324" s="681"/>
      <c r="N324" s="681"/>
      <c r="O324" s="681"/>
      <c r="P324" s="125"/>
      <c r="Q324" s="118"/>
      <c r="R324" s="118"/>
      <c r="S324" s="118"/>
      <c r="T324" s="119"/>
      <c r="U324" s="119"/>
      <c r="V324" s="120"/>
      <c r="W324" s="120"/>
    </row>
    <row r="325" spans="2:23">
      <c r="B325" s="677" t="s">
        <v>97</v>
      </c>
      <c r="C325" s="678"/>
      <c r="D325" s="679"/>
      <c r="E325" s="680" t="s">
        <v>98</v>
      </c>
      <c r="F325" s="681"/>
      <c r="G325" s="681"/>
      <c r="H325" s="681"/>
      <c r="I325" s="681"/>
      <c r="J325" s="681"/>
      <c r="K325" s="681"/>
      <c r="L325" s="681"/>
      <c r="M325" s="681"/>
      <c r="N325" s="681"/>
      <c r="O325" s="681"/>
      <c r="P325" s="125"/>
      <c r="Q325" s="118"/>
      <c r="R325" s="118"/>
      <c r="S325" s="118"/>
      <c r="T325" s="119"/>
      <c r="U325" s="119"/>
      <c r="V325" s="120"/>
      <c r="W325" s="120"/>
    </row>
    <row r="326" spans="2:23">
      <c r="B326" s="677" t="s">
        <v>99</v>
      </c>
      <c r="C326" s="678"/>
      <c r="D326" s="679"/>
      <c r="E326" s="680" t="s">
        <v>100</v>
      </c>
      <c r="F326" s="681"/>
      <c r="G326" s="681"/>
      <c r="H326" s="681"/>
      <c r="I326" s="681"/>
      <c r="J326" s="681"/>
      <c r="K326" s="681"/>
      <c r="L326" s="681"/>
      <c r="M326" s="681"/>
      <c r="N326" s="681"/>
      <c r="O326" s="681"/>
      <c r="P326" s="125"/>
      <c r="Q326" s="118"/>
      <c r="R326" s="118"/>
      <c r="S326" s="118"/>
      <c r="T326" s="119"/>
      <c r="U326" s="119"/>
      <c r="V326" s="120"/>
      <c r="W326" s="120"/>
    </row>
    <row r="327" spans="2:23">
      <c r="B327" s="684" t="s">
        <v>101</v>
      </c>
      <c r="C327" s="685"/>
      <c r="D327" s="686"/>
      <c r="E327" s="680" t="s">
        <v>102</v>
      </c>
      <c r="F327" s="681"/>
      <c r="G327" s="681"/>
      <c r="H327" s="681"/>
      <c r="I327" s="681"/>
      <c r="J327" s="681"/>
      <c r="K327" s="681"/>
      <c r="L327" s="681"/>
      <c r="M327" s="681"/>
      <c r="N327" s="681"/>
      <c r="O327" s="681"/>
      <c r="P327" s="125"/>
      <c r="Q327" s="118"/>
      <c r="R327" s="118"/>
      <c r="S327" s="118"/>
      <c r="T327" s="119"/>
      <c r="U327" s="119"/>
      <c r="V327" s="120"/>
      <c r="W327" s="120"/>
    </row>
    <row r="328" spans="2:23">
      <c r="B328" s="677" t="s">
        <v>103</v>
      </c>
      <c r="C328" s="678"/>
      <c r="D328" s="679"/>
      <c r="E328" s="687" t="s">
        <v>104</v>
      </c>
      <c r="F328" s="688"/>
      <c r="G328" s="688"/>
      <c r="H328" s="688"/>
      <c r="I328" s="688"/>
      <c r="J328" s="688"/>
      <c r="K328" s="688"/>
      <c r="L328" s="688"/>
      <c r="M328" s="688"/>
      <c r="N328" s="688"/>
      <c r="O328" s="688"/>
      <c r="P328" s="689"/>
      <c r="Q328" s="118"/>
      <c r="R328" s="118"/>
      <c r="S328" s="118"/>
      <c r="T328" s="119"/>
      <c r="U328" s="119"/>
      <c r="V328" s="120"/>
      <c r="W328" s="120"/>
    </row>
    <row r="329" spans="2:23">
      <c r="B329" s="677" t="s">
        <v>105</v>
      </c>
      <c r="C329" s="678"/>
      <c r="D329" s="678"/>
      <c r="H329" s="123"/>
      <c r="I329" s="444"/>
      <c r="J329" s="174"/>
      <c r="K329" s="123"/>
      <c r="L329" s="123"/>
      <c r="M329" s="123"/>
      <c r="N329" s="123"/>
      <c r="O329" s="120"/>
      <c r="P329" s="120"/>
      <c r="Q329" s="120"/>
      <c r="R329" s="120"/>
      <c r="S329" s="120"/>
      <c r="T329" s="120"/>
      <c r="U329" s="120"/>
      <c r="V329" s="120"/>
      <c r="W329" s="120"/>
    </row>
    <row r="330" spans="2:23">
      <c r="B330" s="682" t="s">
        <v>106</v>
      </c>
      <c r="C330" s="683"/>
      <c r="D330" s="683"/>
      <c r="G330" s="113"/>
      <c r="H330" s="113"/>
      <c r="I330" s="113"/>
      <c r="J330" s="173"/>
      <c r="K330" s="126"/>
      <c r="L330" s="126"/>
      <c r="M330" s="126"/>
      <c r="N330" s="126"/>
      <c r="O330" s="126"/>
      <c r="P330" s="126"/>
      <c r="Q330" s="126"/>
      <c r="R330" s="126"/>
    </row>
    <row r="331" spans="2:23">
      <c r="B331" s="677" t="s">
        <v>107</v>
      </c>
      <c r="C331" s="678"/>
      <c r="D331" s="678"/>
    </row>
    <row r="332" spans="2:23">
      <c r="C332" s="128" t="s">
        <v>108</v>
      </c>
      <c r="D332" s="129"/>
      <c r="G332" s="129"/>
      <c r="H332" s="129"/>
      <c r="I332" s="129"/>
      <c r="J332" s="176"/>
      <c r="K332" s="129"/>
    </row>
    <row r="334" spans="2:23">
      <c r="F334" s="143">
        <f>SUM(B205)</f>
        <v>197</v>
      </c>
      <c r="G334" s="160">
        <f>SUM(J9:J205)</f>
        <v>79300000</v>
      </c>
      <c r="H334" s="104">
        <f>SUM(M9:M205)</f>
        <v>0</v>
      </c>
    </row>
  </sheetData>
  <autoFilter ref="B5:Z332"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</autoFilter>
  <mergeCells count="49">
    <mergeCell ref="B2:S2"/>
    <mergeCell ref="T2:Z2"/>
    <mergeCell ref="B3:X3"/>
    <mergeCell ref="B4:D4"/>
    <mergeCell ref="B5:B8"/>
    <mergeCell ref="C5:C8"/>
    <mergeCell ref="D5:D8"/>
    <mergeCell ref="E5:E8"/>
    <mergeCell ref="G5:G8"/>
    <mergeCell ref="H5:H8"/>
    <mergeCell ref="L5:L8"/>
    <mergeCell ref="M5:X5"/>
    <mergeCell ref="Y5:Y8"/>
    <mergeCell ref="Z5:Z8"/>
    <mergeCell ref="M6:N6"/>
    <mergeCell ref="O6:X6"/>
    <mergeCell ref="X7:X8"/>
    <mergeCell ref="B318:C318"/>
    <mergeCell ref="B320:C320"/>
    <mergeCell ref="E320:J320"/>
    <mergeCell ref="B321:D321"/>
    <mergeCell ref="E321:J321"/>
    <mergeCell ref="O7:O8"/>
    <mergeCell ref="P7:S7"/>
    <mergeCell ref="T7:T8"/>
    <mergeCell ref="U7:U8"/>
    <mergeCell ref="V7:V8"/>
    <mergeCell ref="W7:W8"/>
    <mergeCell ref="J5:J8"/>
    <mergeCell ref="K5:K8"/>
    <mergeCell ref="F5:F8"/>
    <mergeCell ref="B322:D322"/>
    <mergeCell ref="E322:P322"/>
    <mergeCell ref="B323:D323"/>
    <mergeCell ref="M7:M8"/>
    <mergeCell ref="N7:N8"/>
    <mergeCell ref="B324:D324"/>
    <mergeCell ref="E324:O324"/>
    <mergeCell ref="B329:D329"/>
    <mergeCell ref="B330:D330"/>
    <mergeCell ref="B331:D331"/>
    <mergeCell ref="B326:D326"/>
    <mergeCell ref="E326:O326"/>
    <mergeCell ref="B327:D327"/>
    <mergeCell ref="E327:O327"/>
    <mergeCell ref="B328:D328"/>
    <mergeCell ref="E328:P328"/>
    <mergeCell ref="B325:D325"/>
    <mergeCell ref="E325:O32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E4B02"/>
  </sheetPr>
  <dimension ref="A2:Z269"/>
  <sheetViews>
    <sheetView topLeftCell="D1" workbookViewId="0">
      <selection activeCell="I9" sqref="I9"/>
    </sheetView>
  </sheetViews>
  <sheetFormatPr defaultRowHeight="15.75"/>
  <cols>
    <col min="1" max="1" width="1.42578125" style="104" customWidth="1"/>
    <col min="2" max="2" width="4.85546875" style="127" customWidth="1"/>
    <col min="3" max="3" width="33.140625" style="180" customWidth="1"/>
    <col min="4" max="4" width="10" style="104" customWidth="1"/>
    <col min="5" max="6" width="9.28515625" style="143" customWidth="1"/>
    <col min="7" max="7" width="18.28515625" style="104" customWidth="1"/>
    <col min="8" max="9" width="15.42578125" style="104" customWidth="1"/>
    <col min="10" max="10" width="13.7109375" style="175" customWidth="1"/>
    <col min="11" max="11" width="10.7109375" style="104" customWidth="1"/>
    <col min="12" max="12" width="16.7109375" style="104" customWidth="1"/>
    <col min="13" max="13" width="10.140625" style="104" customWidth="1"/>
    <col min="14" max="14" width="4.85546875" style="104" customWidth="1"/>
    <col min="15" max="24" width="4.7109375" style="104" customWidth="1"/>
    <col min="25" max="26" width="6.140625" style="104" customWidth="1"/>
  </cols>
  <sheetData>
    <row r="2" spans="2:26" ht="18.75">
      <c r="B2" s="709" t="s">
        <v>64</v>
      </c>
      <c r="C2" s="709"/>
      <c r="D2" s="709"/>
      <c r="E2" s="709"/>
      <c r="F2" s="709"/>
      <c r="G2" s="709"/>
      <c r="H2" s="709"/>
      <c r="I2" s="709"/>
      <c r="J2" s="709"/>
      <c r="K2" s="709"/>
      <c r="L2" s="709"/>
      <c r="M2" s="709"/>
      <c r="N2" s="709"/>
      <c r="O2" s="709"/>
      <c r="P2" s="709"/>
      <c r="Q2" s="709"/>
      <c r="R2" s="709"/>
      <c r="S2" s="709"/>
      <c r="T2" s="710" t="s">
        <v>65</v>
      </c>
      <c r="U2" s="710"/>
      <c r="V2" s="710"/>
      <c r="W2" s="710"/>
      <c r="X2" s="710"/>
      <c r="Y2" s="710"/>
      <c r="Z2" s="710"/>
    </row>
    <row r="3" spans="2:26" ht="18.75">
      <c r="B3" s="709" t="s">
        <v>66</v>
      </c>
      <c r="C3" s="709"/>
      <c r="D3" s="709"/>
      <c r="E3" s="709"/>
      <c r="F3" s="709"/>
      <c r="G3" s="709"/>
      <c r="H3" s="709"/>
      <c r="I3" s="709"/>
      <c r="J3" s="709"/>
      <c r="K3" s="709"/>
      <c r="L3" s="709"/>
      <c r="M3" s="709"/>
      <c r="N3" s="709"/>
      <c r="O3" s="709"/>
      <c r="P3" s="709"/>
      <c r="Q3" s="709"/>
      <c r="R3" s="709"/>
      <c r="S3" s="709"/>
      <c r="T3" s="709"/>
      <c r="U3" s="709"/>
      <c r="V3" s="709"/>
      <c r="W3" s="709"/>
      <c r="X3" s="709"/>
      <c r="Y3" s="105"/>
    </row>
    <row r="4" spans="2:26">
      <c r="B4" s="711" t="s">
        <v>117</v>
      </c>
      <c r="C4" s="711"/>
      <c r="D4" s="711"/>
      <c r="E4" s="140"/>
      <c r="F4" s="140"/>
      <c r="G4" s="106"/>
      <c r="H4" s="106"/>
      <c r="I4" s="106"/>
      <c r="J4" s="171"/>
      <c r="K4" s="106"/>
      <c r="L4" s="106"/>
      <c r="M4" s="107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8"/>
    </row>
    <row r="5" spans="2:26">
      <c r="B5" s="712" t="s">
        <v>67</v>
      </c>
      <c r="C5" s="713" t="s">
        <v>68</v>
      </c>
      <c r="D5" s="695" t="s">
        <v>69</v>
      </c>
      <c r="E5" s="697" t="s">
        <v>70</v>
      </c>
      <c r="F5" s="697" t="s">
        <v>570</v>
      </c>
      <c r="G5" s="695" t="s">
        <v>71</v>
      </c>
      <c r="H5" s="695" t="s">
        <v>72</v>
      </c>
      <c r="I5" s="478"/>
      <c r="J5" s="724" t="s">
        <v>73</v>
      </c>
      <c r="K5" s="695" t="s">
        <v>74</v>
      </c>
      <c r="L5" s="695" t="s">
        <v>75</v>
      </c>
      <c r="M5" s="714" t="s">
        <v>76</v>
      </c>
      <c r="N5" s="714"/>
      <c r="O5" s="714"/>
      <c r="P5" s="714"/>
      <c r="Q5" s="714"/>
      <c r="R5" s="714"/>
      <c r="S5" s="714"/>
      <c r="T5" s="714"/>
      <c r="U5" s="714"/>
      <c r="V5" s="714"/>
      <c r="W5" s="714"/>
      <c r="X5" s="714"/>
      <c r="Y5" s="715" t="s">
        <v>77</v>
      </c>
      <c r="Z5" s="718" t="s">
        <v>78</v>
      </c>
    </row>
    <row r="6" spans="2:26">
      <c r="B6" s="712"/>
      <c r="C6" s="713"/>
      <c r="D6" s="708"/>
      <c r="E6" s="698"/>
      <c r="F6" s="698"/>
      <c r="G6" s="708"/>
      <c r="H6" s="708"/>
      <c r="I6" s="480"/>
      <c r="J6" s="725"/>
      <c r="K6" s="708"/>
      <c r="L6" s="708"/>
      <c r="M6" s="714" t="s">
        <v>79</v>
      </c>
      <c r="N6" s="714"/>
      <c r="O6" s="721" t="s">
        <v>80</v>
      </c>
      <c r="P6" s="722"/>
      <c r="Q6" s="722"/>
      <c r="R6" s="722"/>
      <c r="S6" s="722"/>
      <c r="T6" s="722"/>
      <c r="U6" s="722"/>
      <c r="V6" s="722"/>
      <c r="W6" s="722"/>
      <c r="X6" s="723"/>
      <c r="Y6" s="716"/>
      <c r="Z6" s="719"/>
    </row>
    <row r="7" spans="2:26" ht="28.5">
      <c r="B7" s="712"/>
      <c r="C7" s="713"/>
      <c r="D7" s="708"/>
      <c r="E7" s="698"/>
      <c r="F7" s="698"/>
      <c r="G7" s="708"/>
      <c r="H7" s="708"/>
      <c r="I7" s="480" t="s">
        <v>3272</v>
      </c>
      <c r="J7" s="725"/>
      <c r="K7" s="708"/>
      <c r="L7" s="708"/>
      <c r="M7" s="693" t="s">
        <v>81</v>
      </c>
      <c r="N7" s="695" t="s">
        <v>82</v>
      </c>
      <c r="O7" s="695" t="s">
        <v>0</v>
      </c>
      <c r="P7" s="705" t="s">
        <v>1</v>
      </c>
      <c r="Q7" s="706"/>
      <c r="R7" s="706"/>
      <c r="S7" s="707"/>
      <c r="T7" s="695" t="s">
        <v>2</v>
      </c>
      <c r="U7" s="695" t="s">
        <v>3</v>
      </c>
      <c r="V7" s="695" t="s">
        <v>4</v>
      </c>
      <c r="W7" s="695" t="s">
        <v>5</v>
      </c>
      <c r="X7" s="695" t="s">
        <v>6</v>
      </c>
      <c r="Y7" s="716"/>
      <c r="Z7" s="719"/>
    </row>
    <row r="8" spans="2:26" ht="31.5" customHeight="1">
      <c r="B8" s="712"/>
      <c r="C8" s="713"/>
      <c r="D8" s="696"/>
      <c r="E8" s="699"/>
      <c r="F8" s="699"/>
      <c r="G8" s="696"/>
      <c r="H8" s="696"/>
      <c r="I8" s="479"/>
      <c r="J8" s="726"/>
      <c r="K8" s="696"/>
      <c r="L8" s="696"/>
      <c r="M8" s="694"/>
      <c r="N8" s="696"/>
      <c r="O8" s="696"/>
      <c r="P8" s="109" t="s">
        <v>83</v>
      </c>
      <c r="Q8" s="109" t="s">
        <v>84</v>
      </c>
      <c r="R8" s="109" t="s">
        <v>85</v>
      </c>
      <c r="S8" s="109" t="s">
        <v>86</v>
      </c>
      <c r="T8" s="696"/>
      <c r="U8" s="696"/>
      <c r="V8" s="696"/>
      <c r="W8" s="696"/>
      <c r="X8" s="696"/>
      <c r="Y8" s="717"/>
      <c r="Z8" s="720"/>
    </row>
    <row r="9" spans="2:26" ht="51" customHeight="1">
      <c r="B9" s="135">
        <v>1</v>
      </c>
      <c r="C9" s="137" t="s">
        <v>302</v>
      </c>
      <c r="D9" s="138"/>
      <c r="E9" s="135" t="s">
        <v>45</v>
      </c>
      <c r="F9" s="135" t="s">
        <v>2</v>
      </c>
      <c r="G9" s="169" t="s">
        <v>127</v>
      </c>
      <c r="H9" s="138"/>
      <c r="I9" s="138"/>
      <c r="J9" s="154">
        <v>1000000</v>
      </c>
      <c r="K9" s="138"/>
      <c r="L9" s="138"/>
      <c r="M9" s="138"/>
      <c r="N9" s="138"/>
      <c r="O9" s="135" t="s">
        <v>150</v>
      </c>
      <c r="P9" s="135" t="s">
        <v>150</v>
      </c>
      <c r="Q9" s="135" t="s">
        <v>150</v>
      </c>
      <c r="R9" s="135" t="s">
        <v>150</v>
      </c>
      <c r="S9" s="135" t="s">
        <v>150</v>
      </c>
      <c r="T9" s="135" t="s">
        <v>150</v>
      </c>
      <c r="U9" s="135" t="s">
        <v>150</v>
      </c>
      <c r="V9" s="135" t="s">
        <v>150</v>
      </c>
      <c r="W9" s="135" t="s">
        <v>150</v>
      </c>
      <c r="X9" s="135">
        <v>1</v>
      </c>
      <c r="Y9" s="138"/>
      <c r="Z9" s="138"/>
    </row>
    <row r="10" spans="2:26" ht="51" customHeight="1">
      <c r="B10" s="135">
        <v>2</v>
      </c>
      <c r="C10" s="137" t="s">
        <v>303</v>
      </c>
      <c r="D10" s="138"/>
      <c r="E10" s="135" t="s">
        <v>45</v>
      </c>
      <c r="F10" s="135" t="s">
        <v>2</v>
      </c>
      <c r="G10" s="169" t="s">
        <v>127</v>
      </c>
      <c r="H10" s="138"/>
      <c r="I10" s="138"/>
      <c r="J10" s="154">
        <v>1000000</v>
      </c>
      <c r="K10" s="138"/>
      <c r="L10" s="138"/>
      <c r="M10" s="138"/>
      <c r="N10" s="138"/>
      <c r="O10" s="135" t="s">
        <v>150</v>
      </c>
      <c r="P10" s="135">
        <v>1</v>
      </c>
      <c r="Q10" s="135" t="s">
        <v>150</v>
      </c>
      <c r="R10" s="135" t="s">
        <v>150</v>
      </c>
      <c r="S10" s="135" t="s">
        <v>150</v>
      </c>
      <c r="T10" s="135" t="s">
        <v>150</v>
      </c>
      <c r="U10" s="135" t="s">
        <v>150</v>
      </c>
      <c r="V10" s="135" t="s">
        <v>150</v>
      </c>
      <c r="W10" s="135" t="s">
        <v>150</v>
      </c>
      <c r="X10" s="135" t="s">
        <v>150</v>
      </c>
      <c r="Y10" s="138"/>
      <c r="Z10" s="138"/>
    </row>
    <row r="11" spans="2:26" ht="51" customHeight="1">
      <c r="B11" s="135">
        <v>3</v>
      </c>
      <c r="C11" s="137" t="s">
        <v>304</v>
      </c>
      <c r="D11" s="138"/>
      <c r="E11" s="135" t="s">
        <v>45</v>
      </c>
      <c r="F11" s="135" t="s">
        <v>2</v>
      </c>
      <c r="G11" s="169" t="s">
        <v>127</v>
      </c>
      <c r="H11" s="138"/>
      <c r="I11" s="138"/>
      <c r="J11" s="154">
        <v>1000000</v>
      </c>
      <c r="K11" s="138"/>
      <c r="L11" s="138"/>
      <c r="M11" s="138"/>
      <c r="N11" s="138"/>
      <c r="O11" s="135" t="s">
        <v>150</v>
      </c>
      <c r="P11" s="135" t="s">
        <v>150</v>
      </c>
      <c r="Q11" s="135" t="s">
        <v>150</v>
      </c>
      <c r="R11" s="135" t="s">
        <v>150</v>
      </c>
      <c r="S11" s="135" t="s">
        <v>150</v>
      </c>
      <c r="T11" s="135" t="s">
        <v>150</v>
      </c>
      <c r="U11" s="135" t="s">
        <v>150</v>
      </c>
      <c r="V11" s="135">
        <v>1</v>
      </c>
      <c r="W11" s="135" t="s">
        <v>150</v>
      </c>
      <c r="X11" s="135" t="s">
        <v>150</v>
      </c>
      <c r="Y11" s="138"/>
      <c r="Z11" s="138"/>
    </row>
    <row r="12" spans="2:26" ht="51" customHeight="1">
      <c r="B12" s="135">
        <v>4</v>
      </c>
      <c r="C12" s="137" t="s">
        <v>305</v>
      </c>
      <c r="D12" s="138"/>
      <c r="E12" s="135" t="s">
        <v>45</v>
      </c>
      <c r="F12" s="135" t="s">
        <v>2</v>
      </c>
      <c r="G12" s="169" t="s">
        <v>127</v>
      </c>
      <c r="H12" s="138"/>
      <c r="I12" s="138"/>
      <c r="J12" s="154">
        <v>1000000</v>
      </c>
      <c r="K12" s="138"/>
      <c r="L12" s="138"/>
      <c r="M12" s="138"/>
      <c r="N12" s="138"/>
      <c r="O12" s="135" t="s">
        <v>150</v>
      </c>
      <c r="P12" s="135">
        <v>1</v>
      </c>
      <c r="Q12" s="135" t="s">
        <v>150</v>
      </c>
      <c r="R12" s="135" t="s">
        <v>150</v>
      </c>
      <c r="S12" s="135" t="s">
        <v>150</v>
      </c>
      <c r="T12" s="135" t="s">
        <v>150</v>
      </c>
      <c r="U12" s="135" t="s">
        <v>150</v>
      </c>
      <c r="V12" s="135" t="s">
        <v>150</v>
      </c>
      <c r="W12" s="135" t="s">
        <v>150</v>
      </c>
      <c r="X12" s="135" t="s">
        <v>150</v>
      </c>
      <c r="Y12" s="138"/>
      <c r="Z12" s="138"/>
    </row>
    <row r="13" spans="2:26" ht="51" customHeight="1">
      <c r="B13" s="135">
        <v>5</v>
      </c>
      <c r="C13" s="137" t="s">
        <v>306</v>
      </c>
      <c r="D13" s="138"/>
      <c r="E13" s="135" t="s">
        <v>45</v>
      </c>
      <c r="F13" s="135" t="s">
        <v>2</v>
      </c>
      <c r="G13" s="169" t="s">
        <v>127</v>
      </c>
      <c r="H13" s="138"/>
      <c r="I13" s="138"/>
      <c r="J13" s="154">
        <v>1000000</v>
      </c>
      <c r="K13" s="138"/>
      <c r="L13" s="138"/>
      <c r="M13" s="138"/>
      <c r="N13" s="138"/>
      <c r="O13" s="135" t="s">
        <v>150</v>
      </c>
      <c r="P13" s="135">
        <v>1</v>
      </c>
      <c r="Q13" s="135" t="s">
        <v>150</v>
      </c>
      <c r="R13" s="135" t="s">
        <v>150</v>
      </c>
      <c r="S13" s="135" t="s">
        <v>150</v>
      </c>
      <c r="T13" s="135" t="s">
        <v>150</v>
      </c>
      <c r="U13" s="135" t="s">
        <v>150</v>
      </c>
      <c r="V13" s="135" t="s">
        <v>150</v>
      </c>
      <c r="W13" s="135" t="s">
        <v>150</v>
      </c>
      <c r="X13" s="135" t="s">
        <v>150</v>
      </c>
      <c r="Y13" s="138"/>
      <c r="Z13" s="138"/>
    </row>
    <row r="14" spans="2:26" ht="51" customHeight="1">
      <c r="B14" s="135">
        <v>6</v>
      </c>
      <c r="C14" s="137" t="s">
        <v>307</v>
      </c>
      <c r="D14" s="138"/>
      <c r="E14" s="135" t="s">
        <v>45</v>
      </c>
      <c r="F14" s="135" t="s">
        <v>2</v>
      </c>
      <c r="G14" s="169" t="s">
        <v>127</v>
      </c>
      <c r="H14" s="138"/>
      <c r="I14" s="138"/>
      <c r="J14" s="154">
        <v>1000000</v>
      </c>
      <c r="K14" s="138"/>
      <c r="L14" s="138"/>
      <c r="M14" s="138"/>
      <c r="N14" s="138"/>
      <c r="O14" s="135" t="s">
        <v>150</v>
      </c>
      <c r="P14" s="135" t="s">
        <v>150</v>
      </c>
      <c r="Q14" s="135" t="s">
        <v>150</v>
      </c>
      <c r="R14" s="135" t="s">
        <v>150</v>
      </c>
      <c r="S14" s="135" t="s">
        <v>150</v>
      </c>
      <c r="T14" s="135" t="s">
        <v>150</v>
      </c>
      <c r="U14" s="135" t="s">
        <v>150</v>
      </c>
      <c r="V14" s="135" t="s">
        <v>150</v>
      </c>
      <c r="W14" s="135" t="s">
        <v>150</v>
      </c>
      <c r="X14" s="135">
        <v>1</v>
      </c>
      <c r="Y14" s="138"/>
      <c r="Z14" s="138"/>
    </row>
    <row r="15" spans="2:26" ht="51" customHeight="1">
      <c r="B15" s="135">
        <v>7</v>
      </c>
      <c r="C15" s="137" t="s">
        <v>308</v>
      </c>
      <c r="D15" s="138"/>
      <c r="E15" s="135" t="s">
        <v>45</v>
      </c>
      <c r="F15" s="135" t="s">
        <v>2</v>
      </c>
      <c r="G15" s="169" t="s">
        <v>127</v>
      </c>
      <c r="H15" s="138"/>
      <c r="I15" s="138"/>
      <c r="J15" s="154">
        <v>1000000</v>
      </c>
      <c r="K15" s="138"/>
      <c r="L15" s="138"/>
      <c r="M15" s="138"/>
      <c r="N15" s="138"/>
      <c r="O15" s="135" t="s">
        <v>150</v>
      </c>
      <c r="P15" s="135" t="s">
        <v>150</v>
      </c>
      <c r="Q15" s="135" t="s">
        <v>150</v>
      </c>
      <c r="R15" s="135" t="s">
        <v>150</v>
      </c>
      <c r="S15" s="135" t="s">
        <v>150</v>
      </c>
      <c r="T15" s="135" t="s">
        <v>150</v>
      </c>
      <c r="U15" s="135" t="s">
        <v>150</v>
      </c>
      <c r="V15" s="135" t="s">
        <v>150</v>
      </c>
      <c r="W15" s="135" t="s">
        <v>150</v>
      </c>
      <c r="X15" s="135">
        <v>1</v>
      </c>
      <c r="Y15" s="138"/>
      <c r="Z15" s="138"/>
    </row>
    <row r="16" spans="2:26" ht="51" customHeight="1">
      <c r="B16" s="135">
        <v>8</v>
      </c>
      <c r="C16" s="137" t="s">
        <v>309</v>
      </c>
      <c r="D16" s="138"/>
      <c r="E16" s="135" t="s">
        <v>45</v>
      </c>
      <c r="F16" s="135" t="s">
        <v>2</v>
      </c>
      <c r="G16" s="169" t="s">
        <v>127</v>
      </c>
      <c r="H16" s="138"/>
      <c r="I16" s="138"/>
      <c r="J16" s="154">
        <v>1000000</v>
      </c>
      <c r="K16" s="138"/>
      <c r="L16" s="138"/>
      <c r="M16" s="138"/>
      <c r="N16" s="138"/>
      <c r="O16" s="135" t="s">
        <v>150</v>
      </c>
      <c r="P16" s="135">
        <v>1</v>
      </c>
      <c r="Q16" s="135" t="s">
        <v>150</v>
      </c>
      <c r="R16" s="135" t="s">
        <v>150</v>
      </c>
      <c r="S16" s="135" t="s">
        <v>150</v>
      </c>
      <c r="T16" s="135" t="s">
        <v>150</v>
      </c>
      <c r="U16" s="135" t="s">
        <v>150</v>
      </c>
      <c r="V16" s="135" t="s">
        <v>150</v>
      </c>
      <c r="W16" s="135" t="s">
        <v>150</v>
      </c>
      <c r="X16" s="135" t="s">
        <v>150</v>
      </c>
      <c r="Y16" s="138"/>
      <c r="Z16" s="138"/>
    </row>
    <row r="17" spans="2:26" ht="51" customHeight="1">
      <c r="B17" s="135">
        <v>9</v>
      </c>
      <c r="C17" s="137" t="s">
        <v>310</v>
      </c>
      <c r="D17" s="138"/>
      <c r="E17" s="135" t="s">
        <v>45</v>
      </c>
      <c r="F17" s="135" t="s">
        <v>2</v>
      </c>
      <c r="G17" s="169" t="s">
        <v>127</v>
      </c>
      <c r="H17" s="138"/>
      <c r="I17" s="138"/>
      <c r="J17" s="154">
        <v>1000000</v>
      </c>
      <c r="K17" s="138"/>
      <c r="L17" s="138"/>
      <c r="M17" s="138"/>
      <c r="N17" s="138"/>
      <c r="O17" s="135" t="s">
        <v>150</v>
      </c>
      <c r="P17" s="135">
        <v>1</v>
      </c>
      <c r="Q17" s="135" t="s">
        <v>150</v>
      </c>
      <c r="R17" s="135" t="s">
        <v>150</v>
      </c>
      <c r="S17" s="135" t="s">
        <v>150</v>
      </c>
      <c r="T17" s="135" t="s">
        <v>150</v>
      </c>
      <c r="U17" s="135" t="s">
        <v>150</v>
      </c>
      <c r="V17" s="135" t="s">
        <v>150</v>
      </c>
      <c r="W17" s="135" t="s">
        <v>150</v>
      </c>
      <c r="X17" s="135" t="s">
        <v>150</v>
      </c>
      <c r="Y17" s="138"/>
      <c r="Z17" s="138"/>
    </row>
    <row r="18" spans="2:26" ht="51" customHeight="1">
      <c r="B18" s="135">
        <v>10</v>
      </c>
      <c r="C18" s="137" t="s">
        <v>311</v>
      </c>
      <c r="D18" s="138"/>
      <c r="E18" s="135" t="s">
        <v>45</v>
      </c>
      <c r="F18" s="135" t="s">
        <v>2</v>
      </c>
      <c r="G18" s="169" t="s">
        <v>127</v>
      </c>
      <c r="H18" s="138"/>
      <c r="I18" s="138"/>
      <c r="J18" s="154">
        <v>1000000</v>
      </c>
      <c r="K18" s="138"/>
      <c r="L18" s="138"/>
      <c r="M18" s="138"/>
      <c r="N18" s="138"/>
      <c r="O18" s="135" t="s">
        <v>150</v>
      </c>
      <c r="P18" s="135">
        <v>1</v>
      </c>
      <c r="Q18" s="135" t="s">
        <v>150</v>
      </c>
      <c r="R18" s="135" t="s">
        <v>150</v>
      </c>
      <c r="S18" s="135" t="s">
        <v>150</v>
      </c>
      <c r="T18" s="135" t="s">
        <v>150</v>
      </c>
      <c r="U18" s="135" t="s">
        <v>150</v>
      </c>
      <c r="V18" s="135" t="s">
        <v>150</v>
      </c>
      <c r="W18" s="135" t="s">
        <v>150</v>
      </c>
      <c r="X18" s="135" t="s">
        <v>150</v>
      </c>
      <c r="Y18" s="138"/>
      <c r="Z18" s="138"/>
    </row>
    <row r="19" spans="2:26" ht="51" customHeight="1">
      <c r="B19" s="135">
        <v>11</v>
      </c>
      <c r="C19" s="134" t="s">
        <v>312</v>
      </c>
      <c r="D19" s="138"/>
      <c r="E19" s="135" t="s">
        <v>45</v>
      </c>
      <c r="F19" s="135" t="s">
        <v>2</v>
      </c>
      <c r="G19" s="169" t="s">
        <v>127</v>
      </c>
      <c r="H19" s="138"/>
      <c r="I19" s="138"/>
      <c r="J19" s="154">
        <v>1000000</v>
      </c>
      <c r="K19" s="138"/>
      <c r="L19" s="138"/>
      <c r="M19" s="138"/>
      <c r="N19" s="138"/>
      <c r="O19" s="135" t="s">
        <v>150</v>
      </c>
      <c r="P19" s="135">
        <v>1</v>
      </c>
      <c r="Q19" s="135" t="s">
        <v>150</v>
      </c>
      <c r="R19" s="135" t="s">
        <v>150</v>
      </c>
      <c r="S19" s="135" t="s">
        <v>150</v>
      </c>
      <c r="T19" s="135" t="s">
        <v>150</v>
      </c>
      <c r="U19" s="135" t="s">
        <v>150</v>
      </c>
      <c r="V19" s="135" t="s">
        <v>150</v>
      </c>
      <c r="W19" s="135" t="s">
        <v>150</v>
      </c>
      <c r="X19" s="135" t="s">
        <v>150</v>
      </c>
      <c r="Y19" s="138"/>
      <c r="Z19" s="138"/>
    </row>
    <row r="20" spans="2:26" ht="51" customHeight="1">
      <c r="B20" s="135">
        <v>12</v>
      </c>
      <c r="C20" s="134" t="s">
        <v>313</v>
      </c>
      <c r="D20" s="138"/>
      <c r="E20" s="135" t="s">
        <v>45</v>
      </c>
      <c r="F20" s="135" t="s">
        <v>2</v>
      </c>
      <c r="G20" s="169" t="s">
        <v>127</v>
      </c>
      <c r="H20" s="138"/>
      <c r="I20" s="138"/>
      <c r="J20" s="154">
        <v>500000</v>
      </c>
      <c r="K20" s="138"/>
      <c r="L20" s="138"/>
      <c r="M20" s="138"/>
      <c r="N20" s="138"/>
      <c r="O20" s="135" t="s">
        <v>150</v>
      </c>
      <c r="P20" s="135">
        <v>1</v>
      </c>
      <c r="Q20" s="135" t="s">
        <v>150</v>
      </c>
      <c r="R20" s="135" t="s">
        <v>150</v>
      </c>
      <c r="S20" s="135" t="s">
        <v>150</v>
      </c>
      <c r="T20" s="135" t="s">
        <v>150</v>
      </c>
      <c r="U20" s="135" t="s">
        <v>150</v>
      </c>
      <c r="V20" s="135" t="s">
        <v>150</v>
      </c>
      <c r="W20" s="135" t="s">
        <v>150</v>
      </c>
      <c r="X20" s="135" t="s">
        <v>150</v>
      </c>
      <c r="Y20" s="138"/>
      <c r="Z20" s="138"/>
    </row>
    <row r="21" spans="2:26" ht="51" customHeight="1">
      <c r="B21" s="135">
        <v>13</v>
      </c>
      <c r="C21" s="134" t="s">
        <v>314</v>
      </c>
      <c r="D21" s="138"/>
      <c r="E21" s="135" t="s">
        <v>45</v>
      </c>
      <c r="F21" s="135" t="s">
        <v>2</v>
      </c>
      <c r="G21" s="169" t="s">
        <v>127</v>
      </c>
      <c r="H21" s="138"/>
      <c r="I21" s="138"/>
      <c r="J21" s="154">
        <v>500000</v>
      </c>
      <c r="K21" s="138"/>
      <c r="L21" s="138"/>
      <c r="M21" s="138"/>
      <c r="N21" s="138"/>
      <c r="O21" s="135" t="s">
        <v>150</v>
      </c>
      <c r="P21" s="135">
        <v>1</v>
      </c>
      <c r="Q21" s="135" t="s">
        <v>150</v>
      </c>
      <c r="R21" s="135" t="s">
        <v>150</v>
      </c>
      <c r="S21" s="135" t="s">
        <v>150</v>
      </c>
      <c r="T21" s="135" t="s">
        <v>150</v>
      </c>
      <c r="U21" s="135" t="s">
        <v>150</v>
      </c>
      <c r="V21" s="135" t="s">
        <v>150</v>
      </c>
      <c r="W21" s="135" t="s">
        <v>150</v>
      </c>
      <c r="X21" s="135" t="s">
        <v>150</v>
      </c>
      <c r="Y21" s="138"/>
      <c r="Z21" s="138"/>
    </row>
    <row r="22" spans="2:26" ht="51" customHeight="1">
      <c r="B22" s="135">
        <v>14</v>
      </c>
      <c r="C22" s="134" t="s">
        <v>315</v>
      </c>
      <c r="D22" s="138"/>
      <c r="E22" s="135" t="s">
        <v>45</v>
      </c>
      <c r="F22" s="135" t="s">
        <v>2</v>
      </c>
      <c r="G22" s="169" t="s">
        <v>127</v>
      </c>
      <c r="H22" s="138"/>
      <c r="I22" s="138"/>
      <c r="J22" s="154">
        <v>500000</v>
      </c>
      <c r="K22" s="138"/>
      <c r="L22" s="138"/>
      <c r="M22" s="138"/>
      <c r="N22" s="138"/>
      <c r="O22" s="135" t="s">
        <v>150</v>
      </c>
      <c r="P22" s="135">
        <v>1</v>
      </c>
      <c r="Q22" s="135" t="s">
        <v>150</v>
      </c>
      <c r="R22" s="135" t="s">
        <v>150</v>
      </c>
      <c r="S22" s="135" t="s">
        <v>150</v>
      </c>
      <c r="T22" s="135" t="s">
        <v>150</v>
      </c>
      <c r="U22" s="135" t="s">
        <v>150</v>
      </c>
      <c r="V22" s="135" t="s">
        <v>150</v>
      </c>
      <c r="W22" s="135" t="s">
        <v>150</v>
      </c>
      <c r="X22" s="135" t="s">
        <v>150</v>
      </c>
      <c r="Y22" s="138"/>
      <c r="Z22" s="138"/>
    </row>
    <row r="23" spans="2:26" ht="51" customHeight="1">
      <c r="B23" s="135">
        <v>15</v>
      </c>
      <c r="C23" s="134" t="s">
        <v>316</v>
      </c>
      <c r="D23" s="138"/>
      <c r="E23" s="135" t="s">
        <v>45</v>
      </c>
      <c r="F23" s="135" t="s">
        <v>2</v>
      </c>
      <c r="G23" s="169" t="s">
        <v>127</v>
      </c>
      <c r="H23" s="138"/>
      <c r="I23" s="138"/>
      <c r="J23" s="154">
        <v>500000</v>
      </c>
      <c r="K23" s="138"/>
      <c r="L23" s="138"/>
      <c r="M23" s="138"/>
      <c r="N23" s="138"/>
      <c r="O23" s="135" t="s">
        <v>150</v>
      </c>
      <c r="P23" s="135">
        <v>1</v>
      </c>
      <c r="Q23" s="135" t="s">
        <v>150</v>
      </c>
      <c r="R23" s="135" t="s">
        <v>150</v>
      </c>
      <c r="S23" s="135" t="s">
        <v>150</v>
      </c>
      <c r="T23" s="135" t="s">
        <v>150</v>
      </c>
      <c r="U23" s="135" t="s">
        <v>150</v>
      </c>
      <c r="V23" s="135" t="s">
        <v>150</v>
      </c>
      <c r="W23" s="135" t="s">
        <v>150</v>
      </c>
      <c r="X23" s="135" t="s">
        <v>150</v>
      </c>
      <c r="Y23" s="138"/>
      <c r="Z23" s="138"/>
    </row>
    <row r="24" spans="2:26" ht="51" customHeight="1">
      <c r="B24" s="135">
        <v>16</v>
      </c>
      <c r="C24" s="134" t="s">
        <v>3253</v>
      </c>
      <c r="D24" s="138"/>
      <c r="E24" s="135" t="s">
        <v>45</v>
      </c>
      <c r="F24" s="135" t="s">
        <v>2</v>
      </c>
      <c r="G24" s="169" t="s">
        <v>127</v>
      </c>
      <c r="H24" s="138"/>
      <c r="I24" s="138"/>
      <c r="J24" s="154">
        <v>500000</v>
      </c>
      <c r="K24" s="138"/>
      <c r="L24" s="138"/>
      <c r="M24" s="138"/>
      <c r="N24" s="138"/>
      <c r="O24" s="135" t="s">
        <v>150</v>
      </c>
      <c r="P24" s="135" t="s">
        <v>150</v>
      </c>
      <c r="Q24" s="135" t="s">
        <v>150</v>
      </c>
      <c r="R24" s="135" t="s">
        <v>150</v>
      </c>
      <c r="S24" s="135" t="s">
        <v>150</v>
      </c>
      <c r="T24" s="135" t="s">
        <v>150</v>
      </c>
      <c r="U24" s="135" t="s">
        <v>150</v>
      </c>
      <c r="V24" s="135" t="s">
        <v>150</v>
      </c>
      <c r="W24" s="135" t="s">
        <v>150</v>
      </c>
      <c r="X24" s="135">
        <v>1</v>
      </c>
      <c r="Y24" s="138"/>
      <c r="Z24" s="138"/>
    </row>
    <row r="25" spans="2:26" ht="51" customHeight="1">
      <c r="B25" s="135">
        <v>17</v>
      </c>
      <c r="C25" s="134" t="s">
        <v>317</v>
      </c>
      <c r="D25" s="138"/>
      <c r="E25" s="135" t="s">
        <v>45</v>
      </c>
      <c r="F25" s="135" t="s">
        <v>2</v>
      </c>
      <c r="G25" s="169" t="s">
        <v>127</v>
      </c>
      <c r="H25" s="138"/>
      <c r="I25" s="138"/>
      <c r="J25" s="154">
        <v>1000000</v>
      </c>
      <c r="K25" s="138"/>
      <c r="L25" s="138"/>
      <c r="M25" s="138"/>
      <c r="N25" s="138"/>
      <c r="O25" s="135" t="s">
        <v>150</v>
      </c>
      <c r="P25" s="135">
        <v>1</v>
      </c>
      <c r="Q25" s="135" t="s">
        <v>150</v>
      </c>
      <c r="R25" s="135" t="s">
        <v>150</v>
      </c>
      <c r="S25" s="135" t="s">
        <v>150</v>
      </c>
      <c r="T25" s="135" t="s">
        <v>150</v>
      </c>
      <c r="U25" s="135" t="s">
        <v>150</v>
      </c>
      <c r="V25" s="135" t="s">
        <v>150</v>
      </c>
      <c r="W25" s="135" t="s">
        <v>150</v>
      </c>
      <c r="X25" s="135" t="s">
        <v>150</v>
      </c>
      <c r="Y25" s="138"/>
      <c r="Z25" s="138"/>
    </row>
    <row r="26" spans="2:26" ht="51" customHeight="1">
      <c r="B26" s="135">
        <v>18</v>
      </c>
      <c r="C26" s="134" t="s">
        <v>318</v>
      </c>
      <c r="D26" s="138"/>
      <c r="E26" s="135" t="s">
        <v>45</v>
      </c>
      <c r="F26" s="135" t="s">
        <v>2</v>
      </c>
      <c r="G26" s="169" t="s">
        <v>127</v>
      </c>
      <c r="H26" s="138"/>
      <c r="I26" s="138"/>
      <c r="J26" s="154">
        <v>500000</v>
      </c>
      <c r="K26" s="138"/>
      <c r="L26" s="138"/>
      <c r="M26" s="138"/>
      <c r="N26" s="138"/>
      <c r="O26" s="135" t="s">
        <v>150</v>
      </c>
      <c r="P26" s="135">
        <v>1</v>
      </c>
      <c r="Q26" s="135" t="s">
        <v>150</v>
      </c>
      <c r="R26" s="135" t="s">
        <v>150</v>
      </c>
      <c r="S26" s="135" t="s">
        <v>150</v>
      </c>
      <c r="T26" s="135" t="s">
        <v>150</v>
      </c>
      <c r="U26" s="135" t="s">
        <v>150</v>
      </c>
      <c r="V26" s="135" t="s">
        <v>150</v>
      </c>
      <c r="W26" s="135" t="s">
        <v>150</v>
      </c>
      <c r="X26" s="135" t="s">
        <v>150</v>
      </c>
      <c r="Y26" s="138"/>
      <c r="Z26" s="138"/>
    </row>
    <row r="27" spans="2:26" ht="51" customHeight="1">
      <c r="B27" s="135">
        <v>19</v>
      </c>
      <c r="C27" s="134" t="s">
        <v>319</v>
      </c>
      <c r="D27" s="138"/>
      <c r="E27" s="135" t="s">
        <v>45</v>
      </c>
      <c r="F27" s="135" t="s">
        <v>2</v>
      </c>
      <c r="G27" s="169" t="s">
        <v>127</v>
      </c>
      <c r="H27" s="138"/>
      <c r="I27" s="138"/>
      <c r="J27" s="154">
        <v>500000</v>
      </c>
      <c r="K27" s="138"/>
      <c r="L27" s="138"/>
      <c r="M27" s="138"/>
      <c r="N27" s="138"/>
      <c r="O27" s="135" t="s">
        <v>150</v>
      </c>
      <c r="P27" s="135">
        <v>1</v>
      </c>
      <c r="Q27" s="135" t="s">
        <v>150</v>
      </c>
      <c r="R27" s="135" t="s">
        <v>150</v>
      </c>
      <c r="S27" s="135" t="s">
        <v>150</v>
      </c>
      <c r="T27" s="135" t="s">
        <v>150</v>
      </c>
      <c r="U27" s="135" t="s">
        <v>150</v>
      </c>
      <c r="V27" s="135" t="s">
        <v>150</v>
      </c>
      <c r="W27" s="135" t="s">
        <v>150</v>
      </c>
      <c r="X27" s="135" t="s">
        <v>150</v>
      </c>
      <c r="Y27" s="138"/>
      <c r="Z27" s="138"/>
    </row>
    <row r="28" spans="2:26" ht="51" customHeight="1">
      <c r="B28" s="135">
        <v>20</v>
      </c>
      <c r="C28" s="134" t="s">
        <v>320</v>
      </c>
      <c r="D28" s="138"/>
      <c r="E28" s="135" t="s">
        <v>45</v>
      </c>
      <c r="F28" s="135" t="s">
        <v>2</v>
      </c>
      <c r="G28" s="169" t="s">
        <v>127</v>
      </c>
      <c r="H28" s="138"/>
      <c r="I28" s="138"/>
      <c r="J28" s="154">
        <v>500000</v>
      </c>
      <c r="K28" s="138"/>
      <c r="L28" s="138"/>
      <c r="M28" s="138"/>
      <c r="N28" s="138"/>
      <c r="O28" s="135" t="s">
        <v>150</v>
      </c>
      <c r="P28" s="135">
        <v>1</v>
      </c>
      <c r="Q28" s="135" t="s">
        <v>150</v>
      </c>
      <c r="R28" s="135" t="s">
        <v>150</v>
      </c>
      <c r="S28" s="135" t="s">
        <v>150</v>
      </c>
      <c r="T28" s="135" t="s">
        <v>150</v>
      </c>
      <c r="U28" s="135" t="s">
        <v>150</v>
      </c>
      <c r="V28" s="135" t="s">
        <v>150</v>
      </c>
      <c r="W28" s="135" t="s">
        <v>150</v>
      </c>
      <c r="X28" s="135" t="s">
        <v>150</v>
      </c>
      <c r="Y28" s="138"/>
      <c r="Z28" s="138"/>
    </row>
    <row r="29" spans="2:26" ht="51" customHeight="1">
      <c r="B29" s="135">
        <v>21</v>
      </c>
      <c r="C29" s="253" t="s">
        <v>1622</v>
      </c>
      <c r="D29" s="138"/>
      <c r="E29" s="135" t="s">
        <v>15</v>
      </c>
      <c r="F29" s="135" t="s">
        <v>2</v>
      </c>
      <c r="G29" s="169" t="s">
        <v>127</v>
      </c>
      <c r="H29" s="138"/>
      <c r="I29" s="138"/>
      <c r="J29" s="257">
        <v>3000000</v>
      </c>
      <c r="K29" s="138"/>
      <c r="L29" s="138"/>
      <c r="M29" s="138"/>
      <c r="N29" s="138"/>
      <c r="O29" s="135">
        <v>1</v>
      </c>
      <c r="P29" s="135" t="s">
        <v>150</v>
      </c>
      <c r="Q29" s="135" t="s">
        <v>150</v>
      </c>
      <c r="R29" s="135" t="s">
        <v>150</v>
      </c>
      <c r="S29" s="135" t="s">
        <v>150</v>
      </c>
      <c r="T29" s="135" t="s">
        <v>150</v>
      </c>
      <c r="U29" s="135" t="s">
        <v>150</v>
      </c>
      <c r="V29" s="135" t="s">
        <v>150</v>
      </c>
      <c r="W29" s="135" t="s">
        <v>150</v>
      </c>
      <c r="X29" s="135" t="s">
        <v>150</v>
      </c>
      <c r="Y29" s="138"/>
      <c r="Z29" s="138"/>
    </row>
    <row r="30" spans="2:26" ht="51" customHeight="1">
      <c r="B30" s="135">
        <v>22</v>
      </c>
      <c r="C30" s="253" t="s">
        <v>1623</v>
      </c>
      <c r="D30" s="138"/>
      <c r="E30" s="135" t="s">
        <v>15</v>
      </c>
      <c r="F30" s="135" t="s">
        <v>2</v>
      </c>
      <c r="G30" s="169" t="s">
        <v>127</v>
      </c>
      <c r="H30" s="138"/>
      <c r="I30" s="138"/>
      <c r="J30" s="257">
        <v>3000000</v>
      </c>
      <c r="K30" s="138"/>
      <c r="L30" s="138"/>
      <c r="M30" s="138"/>
      <c r="N30" s="138"/>
      <c r="O30" s="135">
        <v>1</v>
      </c>
      <c r="P30" s="135" t="s">
        <v>150</v>
      </c>
      <c r="Q30" s="135" t="s">
        <v>150</v>
      </c>
      <c r="R30" s="135" t="s">
        <v>150</v>
      </c>
      <c r="S30" s="135" t="s">
        <v>150</v>
      </c>
      <c r="T30" s="135" t="s">
        <v>150</v>
      </c>
      <c r="U30" s="135" t="s">
        <v>150</v>
      </c>
      <c r="V30" s="135" t="s">
        <v>150</v>
      </c>
      <c r="W30" s="135" t="s">
        <v>150</v>
      </c>
      <c r="X30" s="135" t="s">
        <v>150</v>
      </c>
      <c r="Y30" s="138"/>
      <c r="Z30" s="138"/>
    </row>
    <row r="31" spans="2:26" ht="51" customHeight="1">
      <c r="B31" s="135">
        <v>23</v>
      </c>
      <c r="C31" s="253" t="s">
        <v>1624</v>
      </c>
      <c r="D31" s="138"/>
      <c r="E31" s="135" t="s">
        <v>15</v>
      </c>
      <c r="F31" s="135" t="s">
        <v>2</v>
      </c>
      <c r="G31" s="169" t="s">
        <v>127</v>
      </c>
      <c r="H31" s="138"/>
      <c r="I31" s="138"/>
      <c r="J31" s="257">
        <v>3000000</v>
      </c>
      <c r="K31" s="138"/>
      <c r="L31" s="138"/>
      <c r="M31" s="138"/>
      <c r="N31" s="138"/>
      <c r="O31" s="135">
        <v>1</v>
      </c>
      <c r="P31" s="135" t="s">
        <v>150</v>
      </c>
      <c r="Q31" s="135" t="s">
        <v>150</v>
      </c>
      <c r="R31" s="135" t="s">
        <v>150</v>
      </c>
      <c r="S31" s="135" t="s">
        <v>150</v>
      </c>
      <c r="T31" s="135" t="s">
        <v>150</v>
      </c>
      <c r="U31" s="135" t="s">
        <v>150</v>
      </c>
      <c r="V31" s="135" t="s">
        <v>150</v>
      </c>
      <c r="W31" s="135" t="s">
        <v>150</v>
      </c>
      <c r="X31" s="135" t="s">
        <v>150</v>
      </c>
      <c r="Y31" s="138"/>
      <c r="Z31" s="138"/>
    </row>
    <row r="32" spans="2:26" ht="51" customHeight="1">
      <c r="B32" s="135">
        <v>24</v>
      </c>
      <c r="C32" s="253" t="s">
        <v>1625</v>
      </c>
      <c r="D32" s="138"/>
      <c r="E32" s="135" t="s">
        <v>15</v>
      </c>
      <c r="F32" s="135" t="s">
        <v>2</v>
      </c>
      <c r="G32" s="169" t="s">
        <v>127</v>
      </c>
      <c r="H32" s="138"/>
      <c r="I32" s="138"/>
      <c r="J32" s="257">
        <v>1000000</v>
      </c>
      <c r="K32" s="138"/>
      <c r="L32" s="138"/>
      <c r="M32" s="138"/>
      <c r="N32" s="138"/>
      <c r="O32" s="135">
        <v>1</v>
      </c>
      <c r="P32" s="135" t="s">
        <v>150</v>
      </c>
      <c r="Q32" s="135" t="s">
        <v>150</v>
      </c>
      <c r="R32" s="135" t="s">
        <v>150</v>
      </c>
      <c r="S32" s="135" t="s">
        <v>150</v>
      </c>
      <c r="T32" s="135" t="s">
        <v>150</v>
      </c>
      <c r="U32" s="135" t="s">
        <v>150</v>
      </c>
      <c r="V32" s="135" t="s">
        <v>150</v>
      </c>
      <c r="W32" s="135" t="s">
        <v>150</v>
      </c>
      <c r="X32" s="135" t="s">
        <v>150</v>
      </c>
      <c r="Y32" s="138"/>
      <c r="Z32" s="138"/>
    </row>
    <row r="33" spans="2:26" ht="51" customHeight="1">
      <c r="B33" s="135">
        <v>25</v>
      </c>
      <c r="C33" s="253" t="s">
        <v>1626</v>
      </c>
      <c r="D33" s="138"/>
      <c r="E33" s="135" t="s">
        <v>15</v>
      </c>
      <c r="F33" s="135" t="s">
        <v>2</v>
      </c>
      <c r="G33" s="169" t="s">
        <v>127</v>
      </c>
      <c r="H33" s="138"/>
      <c r="I33" s="138"/>
      <c r="J33" s="257">
        <v>1000000</v>
      </c>
      <c r="K33" s="138"/>
      <c r="L33" s="138"/>
      <c r="M33" s="138"/>
      <c r="N33" s="138"/>
      <c r="O33" s="135">
        <v>1</v>
      </c>
      <c r="P33" s="135" t="s">
        <v>150</v>
      </c>
      <c r="Q33" s="135" t="s">
        <v>150</v>
      </c>
      <c r="R33" s="135" t="s">
        <v>150</v>
      </c>
      <c r="S33" s="135" t="s">
        <v>150</v>
      </c>
      <c r="T33" s="135" t="s">
        <v>150</v>
      </c>
      <c r="U33" s="135" t="s">
        <v>150</v>
      </c>
      <c r="V33" s="135" t="s">
        <v>150</v>
      </c>
      <c r="W33" s="135" t="s">
        <v>150</v>
      </c>
      <c r="X33" s="135" t="s">
        <v>150</v>
      </c>
      <c r="Y33" s="138"/>
      <c r="Z33" s="138"/>
    </row>
    <row r="34" spans="2:26" ht="51" customHeight="1">
      <c r="B34" s="135">
        <v>26</v>
      </c>
      <c r="C34" s="253" t="s">
        <v>1627</v>
      </c>
      <c r="D34" s="138"/>
      <c r="E34" s="135" t="s">
        <v>15</v>
      </c>
      <c r="F34" s="135" t="s">
        <v>2</v>
      </c>
      <c r="G34" s="169" t="s">
        <v>127</v>
      </c>
      <c r="H34" s="138"/>
      <c r="I34" s="138"/>
      <c r="J34" s="257">
        <v>1000000</v>
      </c>
      <c r="K34" s="138"/>
      <c r="L34" s="138"/>
      <c r="M34" s="138"/>
      <c r="N34" s="138"/>
      <c r="O34" s="135">
        <v>1</v>
      </c>
      <c r="P34" s="135" t="s">
        <v>150</v>
      </c>
      <c r="Q34" s="135" t="s">
        <v>150</v>
      </c>
      <c r="R34" s="135" t="s">
        <v>150</v>
      </c>
      <c r="S34" s="135" t="s">
        <v>150</v>
      </c>
      <c r="T34" s="135" t="s">
        <v>150</v>
      </c>
      <c r="U34" s="135" t="s">
        <v>150</v>
      </c>
      <c r="V34" s="135" t="s">
        <v>150</v>
      </c>
      <c r="W34" s="135" t="s">
        <v>150</v>
      </c>
      <c r="X34" s="135" t="s">
        <v>150</v>
      </c>
      <c r="Y34" s="138"/>
      <c r="Z34" s="138"/>
    </row>
    <row r="35" spans="2:26" ht="51" customHeight="1">
      <c r="B35" s="135">
        <v>27</v>
      </c>
      <c r="C35" s="253" t="s">
        <v>1628</v>
      </c>
      <c r="D35" s="138"/>
      <c r="E35" s="135" t="s">
        <v>15</v>
      </c>
      <c r="F35" s="135" t="s">
        <v>2</v>
      </c>
      <c r="G35" s="169" t="s">
        <v>127</v>
      </c>
      <c r="H35" s="138"/>
      <c r="I35" s="138"/>
      <c r="J35" s="257">
        <v>1000000</v>
      </c>
      <c r="K35" s="138"/>
      <c r="L35" s="138"/>
      <c r="M35" s="138"/>
      <c r="N35" s="138"/>
      <c r="O35" s="135">
        <v>1</v>
      </c>
      <c r="P35" s="135" t="s">
        <v>150</v>
      </c>
      <c r="Q35" s="135" t="s">
        <v>150</v>
      </c>
      <c r="R35" s="135" t="s">
        <v>150</v>
      </c>
      <c r="S35" s="135" t="s">
        <v>150</v>
      </c>
      <c r="T35" s="135" t="s">
        <v>150</v>
      </c>
      <c r="U35" s="135" t="s">
        <v>150</v>
      </c>
      <c r="V35" s="135" t="s">
        <v>150</v>
      </c>
      <c r="W35" s="135" t="s">
        <v>150</v>
      </c>
      <c r="X35" s="135" t="s">
        <v>150</v>
      </c>
      <c r="Y35" s="138"/>
      <c r="Z35" s="138"/>
    </row>
    <row r="36" spans="2:26" ht="51" customHeight="1">
      <c r="B36" s="135">
        <v>28</v>
      </c>
      <c r="C36" s="253" t="s">
        <v>1629</v>
      </c>
      <c r="D36" s="138"/>
      <c r="E36" s="135" t="s">
        <v>15</v>
      </c>
      <c r="F36" s="135" t="s">
        <v>2</v>
      </c>
      <c r="G36" s="169" t="s">
        <v>127</v>
      </c>
      <c r="H36" s="138"/>
      <c r="I36" s="138"/>
      <c r="J36" s="257">
        <v>1000000</v>
      </c>
      <c r="K36" s="138"/>
      <c r="L36" s="138"/>
      <c r="M36" s="138"/>
      <c r="N36" s="138"/>
      <c r="O36" s="135">
        <v>1</v>
      </c>
      <c r="P36" s="135" t="s">
        <v>150</v>
      </c>
      <c r="Q36" s="135" t="s">
        <v>150</v>
      </c>
      <c r="R36" s="135" t="s">
        <v>150</v>
      </c>
      <c r="S36" s="135" t="s">
        <v>150</v>
      </c>
      <c r="T36" s="135" t="s">
        <v>150</v>
      </c>
      <c r="U36" s="135" t="s">
        <v>150</v>
      </c>
      <c r="V36" s="135" t="s">
        <v>150</v>
      </c>
      <c r="W36" s="135" t="s">
        <v>150</v>
      </c>
      <c r="X36" s="135" t="s">
        <v>150</v>
      </c>
      <c r="Y36" s="138"/>
      <c r="Z36" s="138"/>
    </row>
    <row r="37" spans="2:26" ht="51" customHeight="1">
      <c r="B37" s="135">
        <v>29</v>
      </c>
      <c r="C37" s="253" t="s">
        <v>1630</v>
      </c>
      <c r="D37" s="138"/>
      <c r="E37" s="135" t="s">
        <v>45</v>
      </c>
      <c r="F37" s="135" t="s">
        <v>2</v>
      </c>
      <c r="G37" s="169" t="s">
        <v>127</v>
      </c>
      <c r="H37" s="138"/>
      <c r="I37" s="138"/>
      <c r="J37" s="257">
        <v>1000000</v>
      </c>
      <c r="K37" s="138"/>
      <c r="L37" s="138"/>
      <c r="M37" s="138"/>
      <c r="N37" s="138"/>
      <c r="O37" s="135">
        <v>1</v>
      </c>
      <c r="P37" s="135" t="s">
        <v>150</v>
      </c>
      <c r="Q37" s="135" t="s">
        <v>150</v>
      </c>
      <c r="R37" s="135" t="s">
        <v>150</v>
      </c>
      <c r="S37" s="135" t="s">
        <v>150</v>
      </c>
      <c r="T37" s="135" t="s">
        <v>150</v>
      </c>
      <c r="U37" s="135" t="s">
        <v>150</v>
      </c>
      <c r="V37" s="135" t="s">
        <v>150</v>
      </c>
      <c r="W37" s="135" t="s">
        <v>150</v>
      </c>
      <c r="X37" s="135" t="s">
        <v>150</v>
      </c>
      <c r="Y37" s="138"/>
      <c r="Z37" s="138"/>
    </row>
    <row r="38" spans="2:26" ht="51" customHeight="1">
      <c r="B38" s="135">
        <v>30</v>
      </c>
      <c r="C38" s="253" t="s">
        <v>1631</v>
      </c>
      <c r="D38" s="138"/>
      <c r="E38" s="135" t="s">
        <v>45</v>
      </c>
      <c r="F38" s="135" t="s">
        <v>2</v>
      </c>
      <c r="G38" s="169" t="s">
        <v>127</v>
      </c>
      <c r="H38" s="138"/>
      <c r="I38" s="138"/>
      <c r="J38" s="257">
        <v>1000000</v>
      </c>
      <c r="K38" s="138"/>
      <c r="L38" s="138"/>
      <c r="M38" s="138"/>
      <c r="N38" s="138"/>
      <c r="O38" s="135">
        <v>1</v>
      </c>
      <c r="P38" s="135" t="s">
        <v>150</v>
      </c>
      <c r="Q38" s="135" t="s">
        <v>150</v>
      </c>
      <c r="R38" s="135" t="s">
        <v>150</v>
      </c>
      <c r="S38" s="135" t="s">
        <v>150</v>
      </c>
      <c r="T38" s="135" t="s">
        <v>150</v>
      </c>
      <c r="U38" s="135" t="s">
        <v>150</v>
      </c>
      <c r="V38" s="135" t="s">
        <v>150</v>
      </c>
      <c r="W38" s="135" t="s">
        <v>150</v>
      </c>
      <c r="X38" s="135" t="s">
        <v>150</v>
      </c>
      <c r="Y38" s="138"/>
      <c r="Z38" s="138"/>
    </row>
    <row r="39" spans="2:26" ht="51" customHeight="1">
      <c r="B39" s="135">
        <v>31</v>
      </c>
      <c r="C39" s="253" t="s">
        <v>1632</v>
      </c>
      <c r="D39" s="138"/>
      <c r="E39" s="135" t="s">
        <v>45</v>
      </c>
      <c r="F39" s="135" t="s">
        <v>2</v>
      </c>
      <c r="G39" s="169" t="s">
        <v>127</v>
      </c>
      <c r="H39" s="138"/>
      <c r="I39" s="138"/>
      <c r="J39" s="257">
        <v>1000000</v>
      </c>
      <c r="K39" s="138"/>
      <c r="L39" s="138"/>
      <c r="M39" s="138"/>
      <c r="N39" s="138"/>
      <c r="O39" s="135" t="s">
        <v>150</v>
      </c>
      <c r="P39" s="135" t="s">
        <v>150</v>
      </c>
      <c r="Q39" s="135" t="s">
        <v>150</v>
      </c>
      <c r="R39" s="135" t="s">
        <v>150</v>
      </c>
      <c r="S39" s="135" t="s">
        <v>150</v>
      </c>
      <c r="T39" s="135" t="s">
        <v>150</v>
      </c>
      <c r="U39" s="135" t="s">
        <v>150</v>
      </c>
      <c r="V39" s="135">
        <v>1</v>
      </c>
      <c r="W39" s="135" t="s">
        <v>150</v>
      </c>
      <c r="X39" s="135" t="s">
        <v>150</v>
      </c>
      <c r="Y39" s="138"/>
      <c r="Z39" s="138"/>
    </row>
    <row r="40" spans="2:26" ht="51" customHeight="1">
      <c r="B40" s="135">
        <v>32</v>
      </c>
      <c r="C40" s="253" t="s">
        <v>1633</v>
      </c>
      <c r="D40" s="138"/>
      <c r="E40" s="135" t="s">
        <v>45</v>
      </c>
      <c r="F40" s="135" t="s">
        <v>2</v>
      </c>
      <c r="G40" s="169" t="s">
        <v>127</v>
      </c>
      <c r="H40" s="138"/>
      <c r="I40" s="138"/>
      <c r="J40" s="257">
        <v>1000000</v>
      </c>
      <c r="K40" s="138"/>
      <c r="L40" s="138"/>
      <c r="M40" s="138"/>
      <c r="N40" s="138"/>
      <c r="O40" s="135">
        <v>1</v>
      </c>
      <c r="P40" s="135" t="s">
        <v>150</v>
      </c>
      <c r="Q40" s="135" t="s">
        <v>150</v>
      </c>
      <c r="R40" s="135" t="s">
        <v>150</v>
      </c>
      <c r="S40" s="135" t="s">
        <v>150</v>
      </c>
      <c r="T40" s="135" t="s">
        <v>150</v>
      </c>
      <c r="U40" s="135" t="s">
        <v>150</v>
      </c>
      <c r="V40" s="135" t="s">
        <v>150</v>
      </c>
      <c r="W40" s="135" t="s">
        <v>150</v>
      </c>
      <c r="X40" s="135" t="s">
        <v>150</v>
      </c>
      <c r="Y40" s="138"/>
      <c r="Z40" s="138"/>
    </row>
    <row r="41" spans="2:26" ht="51" customHeight="1">
      <c r="B41" s="135">
        <v>33</v>
      </c>
      <c r="C41" s="253" t="s">
        <v>1634</v>
      </c>
      <c r="D41" s="138"/>
      <c r="E41" s="135" t="s">
        <v>45</v>
      </c>
      <c r="F41" s="135" t="s">
        <v>2</v>
      </c>
      <c r="G41" s="169" t="s">
        <v>127</v>
      </c>
      <c r="H41" s="138"/>
      <c r="I41" s="138"/>
      <c r="J41" s="257">
        <v>500000</v>
      </c>
      <c r="K41" s="138"/>
      <c r="L41" s="138"/>
      <c r="M41" s="138"/>
      <c r="N41" s="138"/>
      <c r="O41" s="135" t="s">
        <v>150</v>
      </c>
      <c r="P41" s="135">
        <v>1</v>
      </c>
      <c r="Q41" s="135" t="s">
        <v>150</v>
      </c>
      <c r="R41" s="135" t="s">
        <v>150</v>
      </c>
      <c r="S41" s="135" t="s">
        <v>150</v>
      </c>
      <c r="T41" s="135" t="s">
        <v>150</v>
      </c>
      <c r="U41" s="135" t="s">
        <v>150</v>
      </c>
      <c r="V41" s="135" t="s">
        <v>150</v>
      </c>
      <c r="W41" s="135" t="s">
        <v>150</v>
      </c>
      <c r="X41" s="135" t="s">
        <v>150</v>
      </c>
      <c r="Y41" s="138"/>
      <c r="Z41" s="138"/>
    </row>
    <row r="42" spans="2:26" ht="51" customHeight="1">
      <c r="B42" s="135">
        <v>34</v>
      </c>
      <c r="C42" s="253" t="s">
        <v>1635</v>
      </c>
      <c r="D42" s="138"/>
      <c r="E42" s="135" t="s">
        <v>45</v>
      </c>
      <c r="F42" s="135" t="s">
        <v>2</v>
      </c>
      <c r="G42" s="169" t="s">
        <v>127</v>
      </c>
      <c r="H42" s="138"/>
      <c r="I42" s="138"/>
      <c r="J42" s="257">
        <v>500000</v>
      </c>
      <c r="K42" s="138"/>
      <c r="L42" s="138"/>
      <c r="M42" s="138"/>
      <c r="N42" s="138"/>
      <c r="O42" s="135" t="s">
        <v>150</v>
      </c>
      <c r="P42" s="135">
        <v>1</v>
      </c>
      <c r="Q42" s="135" t="s">
        <v>150</v>
      </c>
      <c r="R42" s="135" t="s">
        <v>150</v>
      </c>
      <c r="S42" s="135" t="s">
        <v>150</v>
      </c>
      <c r="T42" s="135" t="s">
        <v>150</v>
      </c>
      <c r="U42" s="135" t="s">
        <v>150</v>
      </c>
      <c r="V42" s="135" t="s">
        <v>150</v>
      </c>
      <c r="W42" s="135" t="s">
        <v>150</v>
      </c>
      <c r="X42" s="135" t="s">
        <v>150</v>
      </c>
      <c r="Y42" s="138"/>
      <c r="Z42" s="138"/>
    </row>
    <row r="43" spans="2:26" ht="51" customHeight="1">
      <c r="B43" s="135">
        <v>35</v>
      </c>
      <c r="C43" s="253" t="s">
        <v>1636</v>
      </c>
      <c r="D43" s="138"/>
      <c r="E43" s="135" t="s">
        <v>45</v>
      </c>
      <c r="F43" s="135" t="s">
        <v>2</v>
      </c>
      <c r="G43" s="169" t="s">
        <v>127</v>
      </c>
      <c r="H43" s="138"/>
      <c r="I43" s="138"/>
      <c r="J43" s="257">
        <v>500000</v>
      </c>
      <c r="K43" s="138"/>
      <c r="L43" s="138"/>
      <c r="M43" s="138"/>
      <c r="N43" s="138"/>
      <c r="O43" s="135" t="s">
        <v>150</v>
      </c>
      <c r="P43" s="135">
        <v>1</v>
      </c>
      <c r="Q43" s="135" t="s">
        <v>150</v>
      </c>
      <c r="R43" s="135" t="s">
        <v>150</v>
      </c>
      <c r="S43" s="135" t="s">
        <v>150</v>
      </c>
      <c r="T43" s="135" t="s">
        <v>150</v>
      </c>
      <c r="U43" s="135" t="s">
        <v>150</v>
      </c>
      <c r="V43" s="135" t="s">
        <v>150</v>
      </c>
      <c r="W43" s="135" t="s">
        <v>150</v>
      </c>
      <c r="X43" s="135" t="s">
        <v>150</v>
      </c>
      <c r="Y43" s="138"/>
      <c r="Z43" s="138"/>
    </row>
    <row r="44" spans="2:26" ht="51" customHeight="1">
      <c r="B44" s="135">
        <v>36</v>
      </c>
      <c r="C44" s="253" t="s">
        <v>1637</v>
      </c>
      <c r="D44" s="138"/>
      <c r="E44" s="135" t="s">
        <v>45</v>
      </c>
      <c r="F44" s="135" t="s">
        <v>2</v>
      </c>
      <c r="G44" s="169" t="s">
        <v>127</v>
      </c>
      <c r="H44" s="138"/>
      <c r="I44" s="138"/>
      <c r="J44" s="257">
        <v>500000</v>
      </c>
      <c r="K44" s="138"/>
      <c r="L44" s="138"/>
      <c r="M44" s="138"/>
      <c r="N44" s="138"/>
      <c r="O44" s="135" t="s">
        <v>150</v>
      </c>
      <c r="P44" s="135">
        <v>1</v>
      </c>
      <c r="Q44" s="135" t="s">
        <v>150</v>
      </c>
      <c r="R44" s="135" t="s">
        <v>150</v>
      </c>
      <c r="S44" s="135" t="s">
        <v>150</v>
      </c>
      <c r="T44" s="135" t="s">
        <v>150</v>
      </c>
      <c r="U44" s="135" t="s">
        <v>150</v>
      </c>
      <c r="V44" s="135" t="s">
        <v>150</v>
      </c>
      <c r="W44" s="135" t="s">
        <v>150</v>
      </c>
      <c r="X44" s="135" t="s">
        <v>150</v>
      </c>
      <c r="Y44" s="138"/>
      <c r="Z44" s="138"/>
    </row>
    <row r="45" spans="2:26" ht="51" customHeight="1">
      <c r="B45" s="135">
        <v>37</v>
      </c>
      <c r="C45" s="253" t="s">
        <v>1638</v>
      </c>
      <c r="D45" s="138"/>
      <c r="E45" s="135" t="s">
        <v>45</v>
      </c>
      <c r="F45" s="135" t="s">
        <v>2</v>
      </c>
      <c r="G45" s="169" t="s">
        <v>127</v>
      </c>
      <c r="H45" s="138"/>
      <c r="I45" s="138"/>
      <c r="J45" s="257">
        <v>500000</v>
      </c>
      <c r="K45" s="138"/>
      <c r="L45" s="138"/>
      <c r="M45" s="138"/>
      <c r="N45" s="138"/>
      <c r="O45" s="135" t="s">
        <v>150</v>
      </c>
      <c r="P45" s="135">
        <v>1</v>
      </c>
      <c r="Q45" s="135" t="s">
        <v>150</v>
      </c>
      <c r="R45" s="135" t="s">
        <v>150</v>
      </c>
      <c r="S45" s="135" t="s">
        <v>150</v>
      </c>
      <c r="T45" s="135" t="s">
        <v>150</v>
      </c>
      <c r="U45" s="135" t="s">
        <v>150</v>
      </c>
      <c r="V45" s="135" t="s">
        <v>150</v>
      </c>
      <c r="W45" s="135" t="s">
        <v>150</v>
      </c>
      <c r="X45" s="135" t="s">
        <v>150</v>
      </c>
      <c r="Y45" s="138"/>
      <c r="Z45" s="138"/>
    </row>
    <row r="46" spans="2:26" ht="51" customHeight="1">
      <c r="B46" s="135">
        <v>38</v>
      </c>
      <c r="C46" s="253" t="s">
        <v>1639</v>
      </c>
      <c r="D46" s="138"/>
      <c r="E46" s="135" t="s">
        <v>45</v>
      </c>
      <c r="F46" s="135" t="s">
        <v>2</v>
      </c>
      <c r="G46" s="169" t="s">
        <v>127</v>
      </c>
      <c r="H46" s="138"/>
      <c r="I46" s="138"/>
      <c r="J46" s="257">
        <v>500000</v>
      </c>
      <c r="K46" s="138"/>
      <c r="L46" s="138"/>
      <c r="M46" s="138"/>
      <c r="N46" s="138"/>
      <c r="O46" s="135" t="s">
        <v>150</v>
      </c>
      <c r="P46" s="135">
        <v>1</v>
      </c>
      <c r="Q46" s="135" t="s">
        <v>150</v>
      </c>
      <c r="R46" s="135" t="s">
        <v>150</v>
      </c>
      <c r="S46" s="135" t="s">
        <v>150</v>
      </c>
      <c r="T46" s="135" t="s">
        <v>150</v>
      </c>
      <c r="U46" s="135" t="s">
        <v>150</v>
      </c>
      <c r="V46" s="135" t="s">
        <v>150</v>
      </c>
      <c r="W46" s="135" t="s">
        <v>150</v>
      </c>
      <c r="X46" s="135" t="s">
        <v>150</v>
      </c>
      <c r="Y46" s="138"/>
      <c r="Z46" s="138"/>
    </row>
    <row r="47" spans="2:26" ht="51" customHeight="1">
      <c r="B47" s="135">
        <v>39</v>
      </c>
      <c r="C47" s="253" t="s">
        <v>1640</v>
      </c>
      <c r="D47" s="138"/>
      <c r="E47" s="135" t="s">
        <v>45</v>
      </c>
      <c r="F47" s="135" t="s">
        <v>2</v>
      </c>
      <c r="G47" s="169" t="s">
        <v>127</v>
      </c>
      <c r="H47" s="138"/>
      <c r="I47" s="138"/>
      <c r="J47" s="257">
        <v>500000</v>
      </c>
      <c r="K47" s="138"/>
      <c r="L47" s="138"/>
      <c r="M47" s="138"/>
      <c r="N47" s="138"/>
      <c r="O47" s="135" t="s">
        <v>150</v>
      </c>
      <c r="P47" s="135">
        <v>1</v>
      </c>
      <c r="Q47" s="135" t="s">
        <v>150</v>
      </c>
      <c r="R47" s="135" t="s">
        <v>150</v>
      </c>
      <c r="S47" s="135" t="s">
        <v>150</v>
      </c>
      <c r="T47" s="135" t="s">
        <v>150</v>
      </c>
      <c r="U47" s="135" t="s">
        <v>150</v>
      </c>
      <c r="V47" s="135" t="s">
        <v>150</v>
      </c>
      <c r="W47" s="135" t="s">
        <v>150</v>
      </c>
      <c r="X47" s="135" t="s">
        <v>150</v>
      </c>
      <c r="Y47" s="138"/>
      <c r="Z47" s="138"/>
    </row>
    <row r="48" spans="2:26" ht="51" customHeight="1">
      <c r="B48" s="135">
        <v>40</v>
      </c>
      <c r="C48" s="253" t="s">
        <v>1641</v>
      </c>
      <c r="D48" s="138"/>
      <c r="E48" s="135" t="s">
        <v>45</v>
      </c>
      <c r="F48" s="135" t="s">
        <v>2</v>
      </c>
      <c r="G48" s="169" t="s">
        <v>127</v>
      </c>
      <c r="H48" s="138"/>
      <c r="I48" s="138"/>
      <c r="J48" s="257">
        <v>500000</v>
      </c>
      <c r="K48" s="138"/>
      <c r="L48" s="138"/>
      <c r="M48" s="138"/>
      <c r="N48" s="138"/>
      <c r="O48" s="135">
        <v>1</v>
      </c>
      <c r="P48" s="135" t="s">
        <v>150</v>
      </c>
      <c r="Q48" s="135" t="s">
        <v>150</v>
      </c>
      <c r="R48" s="135" t="s">
        <v>150</v>
      </c>
      <c r="S48" s="135" t="s">
        <v>150</v>
      </c>
      <c r="T48" s="135" t="s">
        <v>150</v>
      </c>
      <c r="U48" s="135" t="s">
        <v>150</v>
      </c>
      <c r="V48" s="135" t="s">
        <v>150</v>
      </c>
      <c r="W48" s="135" t="s">
        <v>150</v>
      </c>
      <c r="X48" s="135" t="s">
        <v>150</v>
      </c>
      <c r="Y48" s="138"/>
      <c r="Z48" s="138"/>
    </row>
    <row r="49" spans="2:26" ht="51" customHeight="1">
      <c r="B49" s="135">
        <v>41</v>
      </c>
      <c r="C49" s="253" t="s">
        <v>1642</v>
      </c>
      <c r="D49" s="138"/>
      <c r="E49" s="135" t="s">
        <v>45</v>
      </c>
      <c r="F49" s="135" t="s">
        <v>2</v>
      </c>
      <c r="G49" s="169" t="s">
        <v>127</v>
      </c>
      <c r="H49" s="138"/>
      <c r="I49" s="138"/>
      <c r="J49" s="257">
        <v>500000</v>
      </c>
      <c r="K49" s="138"/>
      <c r="L49" s="138"/>
      <c r="M49" s="138"/>
      <c r="N49" s="138"/>
      <c r="O49" s="135" t="s">
        <v>150</v>
      </c>
      <c r="P49" s="135">
        <v>1</v>
      </c>
      <c r="Q49" s="135" t="s">
        <v>150</v>
      </c>
      <c r="R49" s="135" t="s">
        <v>150</v>
      </c>
      <c r="S49" s="135" t="s">
        <v>150</v>
      </c>
      <c r="T49" s="135" t="s">
        <v>150</v>
      </c>
      <c r="U49" s="135" t="s">
        <v>150</v>
      </c>
      <c r="V49" s="135" t="s">
        <v>150</v>
      </c>
      <c r="W49" s="135" t="s">
        <v>150</v>
      </c>
      <c r="X49" s="135" t="s">
        <v>150</v>
      </c>
      <c r="Y49" s="138"/>
      <c r="Z49" s="138"/>
    </row>
    <row r="50" spans="2:26" ht="51" customHeight="1">
      <c r="B50" s="135">
        <v>42</v>
      </c>
      <c r="C50" s="253" t="s">
        <v>1643</v>
      </c>
      <c r="D50" s="138"/>
      <c r="E50" s="135" t="s">
        <v>45</v>
      </c>
      <c r="F50" s="135" t="s">
        <v>2</v>
      </c>
      <c r="G50" s="169" t="s">
        <v>127</v>
      </c>
      <c r="H50" s="138"/>
      <c r="I50" s="138"/>
      <c r="J50" s="257">
        <v>500000</v>
      </c>
      <c r="K50" s="138"/>
      <c r="L50" s="138"/>
      <c r="M50" s="138"/>
      <c r="N50" s="138"/>
      <c r="O50" s="135">
        <v>1</v>
      </c>
      <c r="P50" s="135" t="s">
        <v>150</v>
      </c>
      <c r="Q50" s="135" t="s">
        <v>150</v>
      </c>
      <c r="R50" s="135" t="s">
        <v>150</v>
      </c>
      <c r="S50" s="135" t="s">
        <v>150</v>
      </c>
      <c r="T50" s="135" t="s">
        <v>150</v>
      </c>
      <c r="U50" s="135" t="s">
        <v>150</v>
      </c>
      <c r="V50" s="135" t="s">
        <v>150</v>
      </c>
      <c r="W50" s="135" t="s">
        <v>150</v>
      </c>
      <c r="X50" s="135" t="s">
        <v>150</v>
      </c>
      <c r="Y50" s="138"/>
      <c r="Z50" s="138"/>
    </row>
    <row r="51" spans="2:26" ht="51" customHeight="1">
      <c r="B51" s="135">
        <v>43</v>
      </c>
      <c r="C51" s="253" t="s">
        <v>1644</v>
      </c>
      <c r="D51" s="138"/>
      <c r="E51" s="135" t="s">
        <v>45</v>
      </c>
      <c r="F51" s="135" t="s">
        <v>2</v>
      </c>
      <c r="G51" s="169" t="s">
        <v>127</v>
      </c>
      <c r="H51" s="138"/>
      <c r="I51" s="138"/>
      <c r="J51" s="257">
        <v>500000</v>
      </c>
      <c r="K51" s="138"/>
      <c r="L51" s="138"/>
      <c r="M51" s="138"/>
      <c r="N51" s="138"/>
      <c r="O51" s="135">
        <v>1</v>
      </c>
      <c r="P51" s="135" t="s">
        <v>150</v>
      </c>
      <c r="Q51" s="135" t="s">
        <v>150</v>
      </c>
      <c r="R51" s="135" t="s">
        <v>150</v>
      </c>
      <c r="S51" s="135" t="s">
        <v>150</v>
      </c>
      <c r="T51" s="135" t="s">
        <v>150</v>
      </c>
      <c r="U51" s="135" t="s">
        <v>150</v>
      </c>
      <c r="V51" s="135" t="s">
        <v>150</v>
      </c>
      <c r="W51" s="135" t="s">
        <v>150</v>
      </c>
      <c r="X51" s="135" t="s">
        <v>150</v>
      </c>
      <c r="Y51" s="138"/>
      <c r="Z51" s="138"/>
    </row>
    <row r="52" spans="2:26" ht="51" customHeight="1">
      <c r="B52" s="135">
        <v>44</v>
      </c>
      <c r="C52" s="253" t="s">
        <v>1645</v>
      </c>
      <c r="D52" s="138"/>
      <c r="E52" s="135" t="s">
        <v>45</v>
      </c>
      <c r="F52" s="135" t="s">
        <v>2</v>
      </c>
      <c r="G52" s="169" t="s">
        <v>127</v>
      </c>
      <c r="H52" s="138"/>
      <c r="I52" s="138"/>
      <c r="J52" s="257">
        <v>500000</v>
      </c>
      <c r="K52" s="138"/>
      <c r="L52" s="138"/>
      <c r="M52" s="138"/>
      <c r="N52" s="138"/>
      <c r="O52" s="135">
        <v>1</v>
      </c>
      <c r="P52" s="135" t="s">
        <v>150</v>
      </c>
      <c r="Q52" s="135" t="s">
        <v>150</v>
      </c>
      <c r="R52" s="135" t="s">
        <v>150</v>
      </c>
      <c r="S52" s="135" t="s">
        <v>150</v>
      </c>
      <c r="T52" s="135" t="s">
        <v>150</v>
      </c>
      <c r="U52" s="135" t="s">
        <v>150</v>
      </c>
      <c r="V52" s="135" t="s">
        <v>150</v>
      </c>
      <c r="W52" s="135" t="s">
        <v>150</v>
      </c>
      <c r="X52" s="135" t="s">
        <v>150</v>
      </c>
      <c r="Y52" s="138"/>
      <c r="Z52" s="138"/>
    </row>
    <row r="53" spans="2:26" ht="51" customHeight="1">
      <c r="B53" s="135">
        <v>45</v>
      </c>
      <c r="C53" s="253" t="s">
        <v>1646</v>
      </c>
      <c r="D53" s="138"/>
      <c r="E53" s="135" t="s">
        <v>45</v>
      </c>
      <c r="F53" s="135" t="s">
        <v>2</v>
      </c>
      <c r="G53" s="169" t="s">
        <v>127</v>
      </c>
      <c r="H53" s="138"/>
      <c r="I53" s="138"/>
      <c r="J53" s="257">
        <v>500000</v>
      </c>
      <c r="K53" s="138"/>
      <c r="L53" s="138"/>
      <c r="M53" s="138"/>
      <c r="N53" s="138"/>
      <c r="O53" s="135">
        <v>1</v>
      </c>
      <c r="P53" s="135" t="s">
        <v>150</v>
      </c>
      <c r="Q53" s="135" t="s">
        <v>150</v>
      </c>
      <c r="R53" s="135" t="s">
        <v>150</v>
      </c>
      <c r="S53" s="135" t="s">
        <v>150</v>
      </c>
      <c r="T53" s="135" t="s">
        <v>150</v>
      </c>
      <c r="U53" s="135" t="s">
        <v>150</v>
      </c>
      <c r="V53" s="135" t="s">
        <v>150</v>
      </c>
      <c r="W53" s="135" t="s">
        <v>150</v>
      </c>
      <c r="X53" s="135" t="s">
        <v>150</v>
      </c>
      <c r="Y53" s="138"/>
      <c r="Z53" s="138"/>
    </row>
    <row r="54" spans="2:26" ht="51" customHeight="1">
      <c r="B54" s="135">
        <v>46</v>
      </c>
      <c r="C54" s="253" t="s">
        <v>1647</v>
      </c>
      <c r="D54" s="138"/>
      <c r="E54" s="135" t="s">
        <v>45</v>
      </c>
      <c r="F54" s="135" t="s">
        <v>2</v>
      </c>
      <c r="G54" s="169" t="s">
        <v>127</v>
      </c>
      <c r="H54" s="138"/>
      <c r="I54" s="138"/>
      <c r="J54" s="257">
        <v>500000</v>
      </c>
      <c r="K54" s="138"/>
      <c r="L54" s="138"/>
      <c r="M54" s="138"/>
      <c r="N54" s="138"/>
      <c r="O54" s="135">
        <v>1</v>
      </c>
      <c r="P54" s="135" t="s">
        <v>150</v>
      </c>
      <c r="Q54" s="135" t="s">
        <v>150</v>
      </c>
      <c r="R54" s="135" t="s">
        <v>150</v>
      </c>
      <c r="S54" s="135" t="s">
        <v>150</v>
      </c>
      <c r="T54" s="135" t="s">
        <v>150</v>
      </c>
      <c r="U54" s="135" t="s">
        <v>150</v>
      </c>
      <c r="V54" s="135" t="s">
        <v>150</v>
      </c>
      <c r="W54" s="135" t="s">
        <v>150</v>
      </c>
      <c r="X54" s="135" t="s">
        <v>150</v>
      </c>
      <c r="Y54" s="138"/>
      <c r="Z54" s="138"/>
    </row>
    <row r="55" spans="2:26" ht="51" customHeight="1">
      <c r="B55" s="135">
        <v>47</v>
      </c>
      <c r="C55" s="253" t="s">
        <v>1648</v>
      </c>
      <c r="D55" s="138"/>
      <c r="E55" s="135" t="s">
        <v>45</v>
      </c>
      <c r="F55" s="135" t="s">
        <v>2</v>
      </c>
      <c r="G55" s="169" t="s">
        <v>127</v>
      </c>
      <c r="H55" s="138"/>
      <c r="I55" s="138"/>
      <c r="J55" s="257">
        <v>500000</v>
      </c>
      <c r="K55" s="138"/>
      <c r="L55" s="138"/>
      <c r="M55" s="138"/>
      <c r="N55" s="138"/>
      <c r="O55" s="135">
        <v>1</v>
      </c>
      <c r="P55" s="135" t="s">
        <v>150</v>
      </c>
      <c r="Q55" s="135" t="s">
        <v>150</v>
      </c>
      <c r="R55" s="135" t="s">
        <v>150</v>
      </c>
      <c r="S55" s="135" t="s">
        <v>150</v>
      </c>
      <c r="T55" s="135" t="s">
        <v>150</v>
      </c>
      <c r="U55" s="135" t="s">
        <v>150</v>
      </c>
      <c r="V55" s="135" t="s">
        <v>150</v>
      </c>
      <c r="W55" s="135" t="s">
        <v>150</v>
      </c>
      <c r="X55" s="135" t="s">
        <v>150</v>
      </c>
      <c r="Y55" s="138"/>
      <c r="Z55" s="138"/>
    </row>
    <row r="56" spans="2:26" ht="51" customHeight="1">
      <c r="B56" s="135">
        <v>48</v>
      </c>
      <c r="C56" s="253" t="s">
        <v>1649</v>
      </c>
      <c r="D56" s="138"/>
      <c r="E56" s="135" t="s">
        <v>45</v>
      </c>
      <c r="F56" s="135" t="s">
        <v>2</v>
      </c>
      <c r="G56" s="169" t="s">
        <v>127</v>
      </c>
      <c r="H56" s="138"/>
      <c r="I56" s="138"/>
      <c r="J56" s="257">
        <v>500000</v>
      </c>
      <c r="K56" s="138"/>
      <c r="L56" s="138"/>
      <c r="M56" s="138"/>
      <c r="N56" s="138"/>
      <c r="O56" s="135">
        <v>1</v>
      </c>
      <c r="P56" s="135" t="s">
        <v>150</v>
      </c>
      <c r="Q56" s="135" t="s">
        <v>150</v>
      </c>
      <c r="R56" s="135" t="s">
        <v>150</v>
      </c>
      <c r="S56" s="135" t="s">
        <v>150</v>
      </c>
      <c r="T56" s="135" t="s">
        <v>150</v>
      </c>
      <c r="U56" s="135" t="s">
        <v>150</v>
      </c>
      <c r="V56" s="135" t="s">
        <v>150</v>
      </c>
      <c r="W56" s="135" t="s">
        <v>150</v>
      </c>
      <c r="X56" s="135" t="s">
        <v>150</v>
      </c>
      <c r="Y56" s="138"/>
      <c r="Z56" s="138"/>
    </row>
    <row r="57" spans="2:26" ht="51" customHeight="1">
      <c r="B57" s="135">
        <v>49</v>
      </c>
      <c r="C57" s="253" t="s">
        <v>1650</v>
      </c>
      <c r="D57" s="138"/>
      <c r="E57" s="135" t="s">
        <v>45</v>
      </c>
      <c r="F57" s="135" t="s">
        <v>2</v>
      </c>
      <c r="G57" s="169" t="s">
        <v>127</v>
      </c>
      <c r="H57" s="138"/>
      <c r="I57" s="138"/>
      <c r="J57" s="257">
        <v>500000</v>
      </c>
      <c r="K57" s="138"/>
      <c r="L57" s="138"/>
      <c r="M57" s="138"/>
      <c r="N57" s="138"/>
      <c r="O57" s="135" t="s">
        <v>150</v>
      </c>
      <c r="P57" s="135">
        <v>1</v>
      </c>
      <c r="Q57" s="135" t="s">
        <v>150</v>
      </c>
      <c r="R57" s="135" t="s">
        <v>150</v>
      </c>
      <c r="S57" s="135" t="s">
        <v>150</v>
      </c>
      <c r="T57" s="135" t="s">
        <v>150</v>
      </c>
      <c r="U57" s="135" t="s">
        <v>150</v>
      </c>
      <c r="V57" s="135" t="s">
        <v>150</v>
      </c>
      <c r="W57" s="135" t="s">
        <v>150</v>
      </c>
      <c r="X57" s="135" t="s">
        <v>150</v>
      </c>
      <c r="Y57" s="138"/>
      <c r="Z57" s="138"/>
    </row>
    <row r="58" spans="2:26" ht="51" customHeight="1">
      <c r="B58" s="135">
        <v>50</v>
      </c>
      <c r="C58" s="253" t="s">
        <v>1651</v>
      </c>
      <c r="D58" s="138"/>
      <c r="E58" s="135" t="s">
        <v>45</v>
      </c>
      <c r="F58" s="135" t="s">
        <v>2</v>
      </c>
      <c r="G58" s="169" t="s">
        <v>127</v>
      </c>
      <c r="H58" s="138"/>
      <c r="I58" s="138"/>
      <c r="J58" s="257">
        <v>500000</v>
      </c>
      <c r="K58" s="138"/>
      <c r="L58" s="138"/>
      <c r="M58" s="138"/>
      <c r="N58" s="138"/>
      <c r="O58" s="135" t="s">
        <v>150</v>
      </c>
      <c r="P58" s="135">
        <v>1</v>
      </c>
      <c r="Q58" s="135" t="s">
        <v>150</v>
      </c>
      <c r="R58" s="135" t="s">
        <v>150</v>
      </c>
      <c r="S58" s="135" t="s">
        <v>150</v>
      </c>
      <c r="T58" s="135" t="s">
        <v>150</v>
      </c>
      <c r="U58" s="135" t="s">
        <v>150</v>
      </c>
      <c r="V58" s="135" t="s">
        <v>150</v>
      </c>
      <c r="W58" s="135" t="s">
        <v>150</v>
      </c>
      <c r="X58" s="135" t="s">
        <v>150</v>
      </c>
      <c r="Y58" s="138"/>
      <c r="Z58" s="138"/>
    </row>
    <row r="59" spans="2:26" ht="51" customHeight="1">
      <c r="B59" s="135">
        <v>51</v>
      </c>
      <c r="C59" s="253" t="s">
        <v>1652</v>
      </c>
      <c r="D59" s="138"/>
      <c r="E59" s="135" t="s">
        <v>45</v>
      </c>
      <c r="F59" s="135" t="s">
        <v>2</v>
      </c>
      <c r="G59" s="169" t="s">
        <v>127</v>
      </c>
      <c r="H59" s="138"/>
      <c r="I59" s="138"/>
      <c r="J59" s="257">
        <v>500000</v>
      </c>
      <c r="K59" s="138"/>
      <c r="L59" s="138"/>
      <c r="M59" s="138"/>
      <c r="N59" s="138"/>
      <c r="O59" s="135" t="s">
        <v>150</v>
      </c>
      <c r="P59" s="135">
        <v>1</v>
      </c>
      <c r="Q59" s="135" t="s">
        <v>150</v>
      </c>
      <c r="R59" s="135" t="s">
        <v>150</v>
      </c>
      <c r="S59" s="135" t="s">
        <v>150</v>
      </c>
      <c r="T59" s="135" t="s">
        <v>150</v>
      </c>
      <c r="U59" s="135" t="s">
        <v>150</v>
      </c>
      <c r="V59" s="135" t="s">
        <v>150</v>
      </c>
      <c r="W59" s="135" t="s">
        <v>150</v>
      </c>
      <c r="X59" s="135" t="s">
        <v>150</v>
      </c>
      <c r="Y59" s="138"/>
      <c r="Z59" s="138"/>
    </row>
    <row r="60" spans="2:26" ht="51" customHeight="1">
      <c r="B60" s="135">
        <v>52</v>
      </c>
      <c r="C60" s="253" t="s">
        <v>1653</v>
      </c>
      <c r="D60" s="138"/>
      <c r="E60" s="135" t="s">
        <v>45</v>
      </c>
      <c r="F60" s="135" t="s">
        <v>2</v>
      </c>
      <c r="G60" s="169" t="s">
        <v>127</v>
      </c>
      <c r="H60" s="138"/>
      <c r="I60" s="138"/>
      <c r="J60" s="257">
        <v>500000</v>
      </c>
      <c r="K60" s="138"/>
      <c r="L60" s="138"/>
      <c r="M60" s="138"/>
      <c r="N60" s="138"/>
      <c r="O60" s="135">
        <v>1</v>
      </c>
      <c r="P60" s="135" t="s">
        <v>150</v>
      </c>
      <c r="Q60" s="135" t="s">
        <v>150</v>
      </c>
      <c r="R60" s="135" t="s">
        <v>150</v>
      </c>
      <c r="S60" s="135" t="s">
        <v>150</v>
      </c>
      <c r="T60" s="135" t="s">
        <v>150</v>
      </c>
      <c r="U60" s="135" t="s">
        <v>150</v>
      </c>
      <c r="V60" s="135" t="s">
        <v>150</v>
      </c>
      <c r="W60" s="135" t="s">
        <v>150</v>
      </c>
      <c r="X60" s="135" t="s">
        <v>150</v>
      </c>
      <c r="Y60" s="138"/>
      <c r="Z60" s="138"/>
    </row>
    <row r="61" spans="2:26" ht="51" customHeight="1">
      <c r="B61" s="135">
        <v>53</v>
      </c>
      <c r="C61" s="253" t="s">
        <v>1654</v>
      </c>
      <c r="D61" s="138"/>
      <c r="E61" s="135" t="s">
        <v>45</v>
      </c>
      <c r="F61" s="135" t="s">
        <v>2</v>
      </c>
      <c r="G61" s="169" t="s">
        <v>127</v>
      </c>
      <c r="H61" s="138"/>
      <c r="I61" s="138"/>
      <c r="J61" s="257">
        <v>500000</v>
      </c>
      <c r="K61" s="138"/>
      <c r="L61" s="138"/>
      <c r="M61" s="138"/>
      <c r="N61" s="138"/>
      <c r="O61" s="135">
        <v>1</v>
      </c>
      <c r="P61" s="135" t="s">
        <v>150</v>
      </c>
      <c r="Q61" s="135" t="s">
        <v>150</v>
      </c>
      <c r="R61" s="135" t="s">
        <v>150</v>
      </c>
      <c r="S61" s="135" t="s">
        <v>150</v>
      </c>
      <c r="T61" s="135" t="s">
        <v>150</v>
      </c>
      <c r="U61" s="135" t="s">
        <v>150</v>
      </c>
      <c r="V61" s="135" t="s">
        <v>150</v>
      </c>
      <c r="W61" s="135" t="s">
        <v>150</v>
      </c>
      <c r="X61" s="135" t="s">
        <v>150</v>
      </c>
      <c r="Y61" s="138"/>
      <c r="Z61" s="138"/>
    </row>
    <row r="62" spans="2:26" ht="51" customHeight="1">
      <c r="B62" s="135">
        <v>54</v>
      </c>
      <c r="C62" s="253" t="s">
        <v>1655</v>
      </c>
      <c r="D62" s="138"/>
      <c r="E62" s="135" t="s">
        <v>45</v>
      </c>
      <c r="F62" s="135" t="s">
        <v>2</v>
      </c>
      <c r="G62" s="169" t="s">
        <v>127</v>
      </c>
      <c r="H62" s="138"/>
      <c r="I62" s="138"/>
      <c r="J62" s="257">
        <v>500000</v>
      </c>
      <c r="K62" s="138"/>
      <c r="L62" s="138"/>
      <c r="M62" s="138"/>
      <c r="N62" s="138"/>
      <c r="O62" s="135">
        <v>1</v>
      </c>
      <c r="P62" s="135" t="s">
        <v>150</v>
      </c>
      <c r="Q62" s="135" t="s">
        <v>150</v>
      </c>
      <c r="R62" s="135" t="s">
        <v>150</v>
      </c>
      <c r="S62" s="135" t="s">
        <v>150</v>
      </c>
      <c r="T62" s="135" t="s">
        <v>150</v>
      </c>
      <c r="U62" s="135" t="s">
        <v>150</v>
      </c>
      <c r="V62" s="135" t="s">
        <v>150</v>
      </c>
      <c r="W62" s="135" t="s">
        <v>150</v>
      </c>
      <c r="X62" s="135" t="s">
        <v>150</v>
      </c>
      <c r="Y62" s="138"/>
      <c r="Z62" s="138"/>
    </row>
    <row r="63" spans="2:26" ht="51" customHeight="1">
      <c r="B63" s="135">
        <v>55</v>
      </c>
      <c r="C63" s="253" t="s">
        <v>1656</v>
      </c>
      <c r="D63" s="138"/>
      <c r="E63" s="135" t="s">
        <v>45</v>
      </c>
      <c r="F63" s="135" t="s">
        <v>2</v>
      </c>
      <c r="G63" s="169" t="s">
        <v>127</v>
      </c>
      <c r="H63" s="138"/>
      <c r="I63" s="138"/>
      <c r="J63" s="257">
        <v>500000</v>
      </c>
      <c r="K63" s="138"/>
      <c r="L63" s="138"/>
      <c r="M63" s="138"/>
      <c r="N63" s="138"/>
      <c r="O63" s="135" t="s">
        <v>150</v>
      </c>
      <c r="P63" s="135">
        <v>1</v>
      </c>
      <c r="Q63" s="135" t="s">
        <v>150</v>
      </c>
      <c r="R63" s="135" t="s">
        <v>150</v>
      </c>
      <c r="S63" s="135" t="s">
        <v>150</v>
      </c>
      <c r="T63" s="135" t="s">
        <v>150</v>
      </c>
      <c r="U63" s="135" t="s">
        <v>150</v>
      </c>
      <c r="V63" s="135" t="s">
        <v>150</v>
      </c>
      <c r="W63" s="135" t="s">
        <v>150</v>
      </c>
      <c r="X63" s="135" t="s">
        <v>150</v>
      </c>
      <c r="Y63" s="138"/>
      <c r="Z63" s="138"/>
    </row>
    <row r="64" spans="2:26" ht="51" customHeight="1">
      <c r="B64" s="135">
        <v>56</v>
      </c>
      <c r="C64" s="253" t="s">
        <v>1657</v>
      </c>
      <c r="D64" s="138"/>
      <c r="E64" s="135" t="s">
        <v>45</v>
      </c>
      <c r="F64" s="135" t="s">
        <v>2</v>
      </c>
      <c r="G64" s="169" t="s">
        <v>127</v>
      </c>
      <c r="H64" s="138"/>
      <c r="I64" s="138"/>
      <c r="J64" s="257">
        <v>500000</v>
      </c>
      <c r="K64" s="138"/>
      <c r="L64" s="138"/>
      <c r="M64" s="138"/>
      <c r="N64" s="138"/>
      <c r="O64" s="135">
        <v>1</v>
      </c>
      <c r="P64" s="135" t="s">
        <v>150</v>
      </c>
      <c r="Q64" s="135" t="s">
        <v>150</v>
      </c>
      <c r="R64" s="135" t="s">
        <v>150</v>
      </c>
      <c r="S64" s="135" t="s">
        <v>150</v>
      </c>
      <c r="T64" s="135" t="s">
        <v>150</v>
      </c>
      <c r="U64" s="135" t="s">
        <v>150</v>
      </c>
      <c r="V64" s="135" t="s">
        <v>150</v>
      </c>
      <c r="W64" s="135" t="s">
        <v>150</v>
      </c>
      <c r="X64" s="135" t="s">
        <v>150</v>
      </c>
      <c r="Y64" s="138"/>
      <c r="Z64" s="138"/>
    </row>
    <row r="65" spans="2:26" ht="51" customHeight="1">
      <c r="B65" s="135">
        <v>57</v>
      </c>
      <c r="C65" s="253" t="s">
        <v>1658</v>
      </c>
      <c r="D65" s="138"/>
      <c r="E65" s="135" t="s">
        <v>45</v>
      </c>
      <c r="F65" s="135" t="s">
        <v>2</v>
      </c>
      <c r="G65" s="169" t="s">
        <v>127</v>
      </c>
      <c r="H65" s="138"/>
      <c r="I65" s="138"/>
      <c r="J65" s="257">
        <v>500000</v>
      </c>
      <c r="K65" s="138"/>
      <c r="L65" s="138"/>
      <c r="M65" s="138"/>
      <c r="N65" s="138"/>
      <c r="O65" s="135">
        <v>1</v>
      </c>
      <c r="P65" s="135" t="s">
        <v>150</v>
      </c>
      <c r="Q65" s="135" t="s">
        <v>150</v>
      </c>
      <c r="R65" s="135" t="s">
        <v>150</v>
      </c>
      <c r="S65" s="135" t="s">
        <v>150</v>
      </c>
      <c r="T65" s="135" t="s">
        <v>150</v>
      </c>
      <c r="U65" s="135" t="s">
        <v>150</v>
      </c>
      <c r="V65" s="135" t="s">
        <v>150</v>
      </c>
      <c r="W65" s="135" t="s">
        <v>150</v>
      </c>
      <c r="X65" s="135" t="s">
        <v>150</v>
      </c>
      <c r="Y65" s="138"/>
      <c r="Z65" s="138"/>
    </row>
    <row r="66" spans="2:26" ht="51" customHeight="1">
      <c r="B66" s="135">
        <v>58</v>
      </c>
      <c r="C66" s="253" t="s">
        <v>1659</v>
      </c>
      <c r="D66" s="138"/>
      <c r="E66" s="135" t="s">
        <v>45</v>
      </c>
      <c r="F66" s="135" t="s">
        <v>2</v>
      </c>
      <c r="G66" s="169" t="s">
        <v>127</v>
      </c>
      <c r="H66" s="138"/>
      <c r="I66" s="138"/>
      <c r="J66" s="257">
        <v>500000</v>
      </c>
      <c r="K66" s="138"/>
      <c r="L66" s="138"/>
      <c r="M66" s="138"/>
      <c r="N66" s="138"/>
      <c r="O66" s="135" t="s">
        <v>150</v>
      </c>
      <c r="P66" s="135">
        <v>1</v>
      </c>
      <c r="Q66" s="135" t="s">
        <v>150</v>
      </c>
      <c r="R66" s="135" t="s">
        <v>150</v>
      </c>
      <c r="S66" s="135" t="s">
        <v>150</v>
      </c>
      <c r="T66" s="135" t="s">
        <v>150</v>
      </c>
      <c r="U66" s="135" t="s">
        <v>150</v>
      </c>
      <c r="V66" s="135" t="s">
        <v>150</v>
      </c>
      <c r="W66" s="135" t="s">
        <v>150</v>
      </c>
      <c r="X66" s="135" t="s">
        <v>150</v>
      </c>
      <c r="Y66" s="138"/>
      <c r="Z66" s="138"/>
    </row>
    <row r="67" spans="2:26" ht="51" customHeight="1">
      <c r="B67" s="135">
        <v>59</v>
      </c>
      <c r="C67" s="253" t="s">
        <v>1660</v>
      </c>
      <c r="D67" s="138"/>
      <c r="E67" s="135" t="s">
        <v>45</v>
      </c>
      <c r="F67" s="135" t="s">
        <v>2</v>
      </c>
      <c r="G67" s="169" t="s">
        <v>127</v>
      </c>
      <c r="H67" s="138"/>
      <c r="I67" s="138"/>
      <c r="J67" s="257">
        <v>500000</v>
      </c>
      <c r="K67" s="138"/>
      <c r="L67" s="138"/>
      <c r="M67" s="138"/>
      <c r="N67" s="138"/>
      <c r="O67" s="135">
        <v>1</v>
      </c>
      <c r="P67" s="135" t="s">
        <v>150</v>
      </c>
      <c r="Q67" s="135" t="s">
        <v>150</v>
      </c>
      <c r="R67" s="135" t="s">
        <v>150</v>
      </c>
      <c r="S67" s="135" t="s">
        <v>150</v>
      </c>
      <c r="T67" s="135" t="s">
        <v>150</v>
      </c>
      <c r="U67" s="135" t="s">
        <v>150</v>
      </c>
      <c r="V67" s="135" t="s">
        <v>150</v>
      </c>
      <c r="W67" s="135" t="s">
        <v>150</v>
      </c>
      <c r="X67" s="135" t="s">
        <v>150</v>
      </c>
      <c r="Y67" s="138"/>
      <c r="Z67" s="138"/>
    </row>
    <row r="68" spans="2:26" ht="51" customHeight="1">
      <c r="B68" s="135">
        <v>60</v>
      </c>
      <c r="C68" s="253" t="s">
        <v>1661</v>
      </c>
      <c r="D68" s="138"/>
      <c r="E68" s="135" t="s">
        <v>45</v>
      </c>
      <c r="F68" s="135" t="s">
        <v>2</v>
      </c>
      <c r="G68" s="169" t="s">
        <v>127</v>
      </c>
      <c r="H68" s="138"/>
      <c r="I68" s="138"/>
      <c r="J68" s="257">
        <v>500000</v>
      </c>
      <c r="K68" s="138"/>
      <c r="L68" s="138"/>
      <c r="M68" s="138"/>
      <c r="N68" s="138"/>
      <c r="O68" s="135">
        <v>1</v>
      </c>
      <c r="P68" s="135" t="s">
        <v>150</v>
      </c>
      <c r="Q68" s="135" t="s">
        <v>150</v>
      </c>
      <c r="R68" s="135" t="s">
        <v>150</v>
      </c>
      <c r="S68" s="135" t="s">
        <v>150</v>
      </c>
      <c r="T68" s="135" t="s">
        <v>150</v>
      </c>
      <c r="U68" s="135" t="s">
        <v>150</v>
      </c>
      <c r="V68" s="135" t="s">
        <v>150</v>
      </c>
      <c r="W68" s="135" t="s">
        <v>150</v>
      </c>
      <c r="X68" s="135" t="s">
        <v>150</v>
      </c>
      <c r="Y68" s="138"/>
      <c r="Z68" s="138"/>
    </row>
    <row r="69" spans="2:26" ht="51" customHeight="1">
      <c r="B69" s="135">
        <v>61</v>
      </c>
      <c r="C69" s="253" t="s">
        <v>1662</v>
      </c>
      <c r="D69" s="138"/>
      <c r="E69" s="135" t="s">
        <v>45</v>
      </c>
      <c r="F69" s="135" t="s">
        <v>2</v>
      </c>
      <c r="G69" s="169" t="s">
        <v>127</v>
      </c>
      <c r="H69" s="138"/>
      <c r="I69" s="138"/>
      <c r="J69" s="257">
        <v>500000</v>
      </c>
      <c r="K69" s="138"/>
      <c r="L69" s="138"/>
      <c r="M69" s="138"/>
      <c r="N69" s="138"/>
      <c r="O69" s="135">
        <v>1</v>
      </c>
      <c r="P69" s="135" t="s">
        <v>150</v>
      </c>
      <c r="Q69" s="135" t="s">
        <v>150</v>
      </c>
      <c r="R69" s="135" t="s">
        <v>150</v>
      </c>
      <c r="S69" s="135" t="s">
        <v>150</v>
      </c>
      <c r="T69" s="135" t="s">
        <v>150</v>
      </c>
      <c r="U69" s="135" t="s">
        <v>150</v>
      </c>
      <c r="V69" s="135" t="s">
        <v>150</v>
      </c>
      <c r="W69" s="135" t="s">
        <v>150</v>
      </c>
      <c r="X69" s="135" t="s">
        <v>150</v>
      </c>
      <c r="Y69" s="138"/>
      <c r="Z69" s="138"/>
    </row>
    <row r="70" spans="2:26" ht="51" customHeight="1">
      <c r="B70" s="135">
        <v>62</v>
      </c>
      <c r="C70" s="253" t="s">
        <v>1663</v>
      </c>
      <c r="D70" s="138"/>
      <c r="E70" s="135" t="s">
        <v>45</v>
      </c>
      <c r="F70" s="135" t="s">
        <v>2</v>
      </c>
      <c r="G70" s="169" t="s">
        <v>127</v>
      </c>
      <c r="H70" s="138"/>
      <c r="I70" s="138"/>
      <c r="J70" s="257">
        <v>300000</v>
      </c>
      <c r="K70" s="138"/>
      <c r="L70" s="138"/>
      <c r="M70" s="138"/>
      <c r="N70" s="138"/>
      <c r="O70" s="135" t="s">
        <v>150</v>
      </c>
      <c r="P70" s="135">
        <v>1</v>
      </c>
      <c r="Q70" s="135" t="s">
        <v>150</v>
      </c>
      <c r="R70" s="135" t="s">
        <v>150</v>
      </c>
      <c r="S70" s="135" t="s">
        <v>150</v>
      </c>
      <c r="T70" s="135" t="s">
        <v>150</v>
      </c>
      <c r="U70" s="135" t="s">
        <v>150</v>
      </c>
      <c r="V70" s="135" t="s">
        <v>150</v>
      </c>
      <c r="W70" s="135" t="s">
        <v>150</v>
      </c>
      <c r="X70" s="135" t="s">
        <v>150</v>
      </c>
      <c r="Y70" s="138"/>
      <c r="Z70" s="138"/>
    </row>
    <row r="71" spans="2:26" ht="51" customHeight="1">
      <c r="B71" s="135">
        <v>63</v>
      </c>
      <c r="C71" s="253" t="s">
        <v>1664</v>
      </c>
      <c r="D71" s="138"/>
      <c r="E71" s="135" t="s">
        <v>45</v>
      </c>
      <c r="F71" s="135" t="s">
        <v>2</v>
      </c>
      <c r="G71" s="169" t="s">
        <v>127</v>
      </c>
      <c r="H71" s="138"/>
      <c r="I71" s="138"/>
      <c r="J71" s="257">
        <v>250000</v>
      </c>
      <c r="K71" s="138"/>
      <c r="L71" s="138"/>
      <c r="M71" s="138"/>
      <c r="N71" s="138"/>
      <c r="O71" s="135">
        <v>1</v>
      </c>
      <c r="P71" s="135" t="s">
        <v>150</v>
      </c>
      <c r="Q71" s="135" t="s">
        <v>150</v>
      </c>
      <c r="R71" s="135" t="s">
        <v>150</v>
      </c>
      <c r="S71" s="135" t="s">
        <v>150</v>
      </c>
      <c r="T71" s="135" t="s">
        <v>150</v>
      </c>
      <c r="U71" s="135" t="s">
        <v>150</v>
      </c>
      <c r="V71" s="135" t="s">
        <v>150</v>
      </c>
      <c r="W71" s="135" t="s">
        <v>150</v>
      </c>
      <c r="X71" s="135" t="s">
        <v>150</v>
      </c>
      <c r="Y71" s="138"/>
      <c r="Z71" s="138"/>
    </row>
    <row r="72" spans="2:26" ht="51" customHeight="1">
      <c r="B72" s="135">
        <v>64</v>
      </c>
      <c r="C72" s="253" t="s">
        <v>1665</v>
      </c>
      <c r="D72" s="138"/>
      <c r="E72" s="135" t="s">
        <v>45</v>
      </c>
      <c r="F72" s="135" t="s">
        <v>2</v>
      </c>
      <c r="G72" s="169" t="s">
        <v>127</v>
      </c>
      <c r="H72" s="138"/>
      <c r="I72" s="138"/>
      <c r="J72" s="257">
        <v>500000</v>
      </c>
      <c r="K72" s="138"/>
      <c r="L72" s="138"/>
      <c r="M72" s="138"/>
      <c r="N72" s="138"/>
      <c r="O72" s="135">
        <v>1</v>
      </c>
      <c r="P72" s="135" t="s">
        <v>150</v>
      </c>
      <c r="Q72" s="135" t="s">
        <v>150</v>
      </c>
      <c r="R72" s="135" t="s">
        <v>150</v>
      </c>
      <c r="S72" s="135" t="s">
        <v>150</v>
      </c>
      <c r="T72" s="135" t="s">
        <v>150</v>
      </c>
      <c r="U72" s="135" t="s">
        <v>150</v>
      </c>
      <c r="V72" s="135" t="s">
        <v>150</v>
      </c>
      <c r="W72" s="135" t="s">
        <v>150</v>
      </c>
      <c r="X72" s="135" t="s">
        <v>150</v>
      </c>
      <c r="Y72" s="138"/>
      <c r="Z72" s="138"/>
    </row>
    <row r="73" spans="2:26" ht="51" customHeight="1">
      <c r="B73" s="135">
        <v>65</v>
      </c>
      <c r="C73" s="253" t="s">
        <v>1666</v>
      </c>
      <c r="D73" s="138"/>
      <c r="E73" s="135" t="s">
        <v>45</v>
      </c>
      <c r="F73" s="135" t="s">
        <v>2</v>
      </c>
      <c r="G73" s="169" t="s">
        <v>127</v>
      </c>
      <c r="H73" s="138"/>
      <c r="I73" s="138"/>
      <c r="J73" s="257">
        <v>1000000</v>
      </c>
      <c r="K73" s="138"/>
      <c r="L73" s="138"/>
      <c r="M73" s="138"/>
      <c r="N73" s="138"/>
      <c r="O73" s="135">
        <v>1</v>
      </c>
      <c r="P73" s="135" t="s">
        <v>150</v>
      </c>
      <c r="Q73" s="135" t="s">
        <v>150</v>
      </c>
      <c r="R73" s="135" t="s">
        <v>150</v>
      </c>
      <c r="S73" s="135" t="s">
        <v>150</v>
      </c>
      <c r="T73" s="135" t="s">
        <v>150</v>
      </c>
      <c r="U73" s="135" t="s">
        <v>150</v>
      </c>
      <c r="V73" s="135" t="s">
        <v>150</v>
      </c>
      <c r="W73" s="135" t="s">
        <v>150</v>
      </c>
      <c r="X73" s="135" t="s">
        <v>150</v>
      </c>
      <c r="Y73" s="138"/>
      <c r="Z73" s="138"/>
    </row>
    <row r="74" spans="2:26" ht="51" customHeight="1">
      <c r="B74" s="135">
        <v>66</v>
      </c>
      <c r="C74" s="253" t="s">
        <v>1667</v>
      </c>
      <c r="D74" s="138"/>
      <c r="E74" s="135" t="s">
        <v>45</v>
      </c>
      <c r="F74" s="135" t="s">
        <v>2</v>
      </c>
      <c r="G74" s="169" t="s">
        <v>127</v>
      </c>
      <c r="H74" s="138"/>
      <c r="I74" s="138"/>
      <c r="J74" s="257">
        <v>500000</v>
      </c>
      <c r="K74" s="138"/>
      <c r="L74" s="138"/>
      <c r="M74" s="138"/>
      <c r="N74" s="138"/>
      <c r="O74" s="135" t="s">
        <v>150</v>
      </c>
      <c r="P74" s="135">
        <v>1</v>
      </c>
      <c r="Q74" s="135" t="s">
        <v>150</v>
      </c>
      <c r="R74" s="135" t="s">
        <v>150</v>
      </c>
      <c r="S74" s="135" t="s">
        <v>150</v>
      </c>
      <c r="T74" s="135" t="s">
        <v>150</v>
      </c>
      <c r="U74" s="135" t="s">
        <v>150</v>
      </c>
      <c r="V74" s="135" t="s">
        <v>150</v>
      </c>
      <c r="W74" s="135" t="s">
        <v>150</v>
      </c>
      <c r="X74" s="135" t="s">
        <v>150</v>
      </c>
      <c r="Y74" s="138"/>
      <c r="Z74" s="138"/>
    </row>
    <row r="75" spans="2:26" ht="51" customHeight="1">
      <c r="B75" s="135">
        <v>67</v>
      </c>
      <c r="C75" s="253" t="s">
        <v>1668</v>
      </c>
      <c r="D75" s="138"/>
      <c r="E75" s="135" t="s">
        <v>45</v>
      </c>
      <c r="F75" s="135" t="s">
        <v>2</v>
      </c>
      <c r="G75" s="169" t="s">
        <v>127</v>
      </c>
      <c r="H75" s="138"/>
      <c r="I75" s="138"/>
      <c r="J75" s="257">
        <v>500000</v>
      </c>
      <c r="K75" s="138"/>
      <c r="L75" s="138"/>
      <c r="M75" s="138"/>
      <c r="N75" s="138"/>
      <c r="O75" s="135" t="s">
        <v>150</v>
      </c>
      <c r="P75" s="135">
        <v>1</v>
      </c>
      <c r="Q75" s="135" t="s">
        <v>150</v>
      </c>
      <c r="R75" s="135" t="s">
        <v>150</v>
      </c>
      <c r="S75" s="135" t="s">
        <v>150</v>
      </c>
      <c r="T75" s="135" t="s">
        <v>150</v>
      </c>
      <c r="U75" s="135" t="s">
        <v>150</v>
      </c>
      <c r="V75" s="135" t="s">
        <v>150</v>
      </c>
      <c r="W75" s="135" t="s">
        <v>150</v>
      </c>
      <c r="X75" s="135" t="s">
        <v>150</v>
      </c>
      <c r="Y75" s="138"/>
      <c r="Z75" s="138"/>
    </row>
    <row r="76" spans="2:26" ht="51" customHeight="1">
      <c r="B76" s="135">
        <v>68</v>
      </c>
      <c r="C76" s="253" t="s">
        <v>1669</v>
      </c>
      <c r="D76" s="138"/>
      <c r="E76" s="135" t="s">
        <v>36</v>
      </c>
      <c r="F76" s="135" t="s">
        <v>2</v>
      </c>
      <c r="G76" s="169" t="s">
        <v>127</v>
      </c>
      <c r="H76" s="138"/>
      <c r="I76" s="138"/>
      <c r="J76" s="257">
        <v>1000000</v>
      </c>
      <c r="K76" s="138"/>
      <c r="L76" s="138"/>
      <c r="M76" s="138"/>
      <c r="N76" s="138"/>
      <c r="O76" s="135">
        <v>1</v>
      </c>
      <c r="P76" s="135" t="s">
        <v>150</v>
      </c>
      <c r="Q76" s="135" t="s">
        <v>150</v>
      </c>
      <c r="R76" s="135" t="s">
        <v>150</v>
      </c>
      <c r="S76" s="135" t="s">
        <v>150</v>
      </c>
      <c r="T76" s="135" t="s">
        <v>150</v>
      </c>
      <c r="U76" s="135" t="s">
        <v>150</v>
      </c>
      <c r="V76" s="135" t="s">
        <v>150</v>
      </c>
      <c r="W76" s="135" t="s">
        <v>150</v>
      </c>
      <c r="X76" s="135" t="s">
        <v>150</v>
      </c>
      <c r="Y76" s="138"/>
      <c r="Z76" s="138"/>
    </row>
    <row r="77" spans="2:26" ht="51" customHeight="1">
      <c r="B77" s="135">
        <v>69</v>
      </c>
      <c r="C77" s="253" t="s">
        <v>1670</v>
      </c>
      <c r="D77" s="138"/>
      <c r="E77" s="135" t="s">
        <v>36</v>
      </c>
      <c r="F77" s="135" t="s">
        <v>2</v>
      </c>
      <c r="G77" s="169" t="s">
        <v>127</v>
      </c>
      <c r="H77" s="138"/>
      <c r="I77" s="138"/>
      <c r="J77" s="257">
        <v>1000000</v>
      </c>
      <c r="K77" s="138"/>
      <c r="L77" s="138"/>
      <c r="M77" s="138"/>
      <c r="N77" s="138"/>
      <c r="O77" s="135">
        <v>1</v>
      </c>
      <c r="P77" s="135" t="s">
        <v>150</v>
      </c>
      <c r="Q77" s="135" t="s">
        <v>150</v>
      </c>
      <c r="R77" s="135" t="s">
        <v>150</v>
      </c>
      <c r="S77" s="135" t="s">
        <v>150</v>
      </c>
      <c r="T77" s="135" t="s">
        <v>150</v>
      </c>
      <c r="U77" s="135" t="s">
        <v>150</v>
      </c>
      <c r="V77" s="135" t="s">
        <v>150</v>
      </c>
      <c r="W77" s="135" t="s">
        <v>150</v>
      </c>
      <c r="X77" s="135" t="s">
        <v>150</v>
      </c>
      <c r="Y77" s="138"/>
      <c r="Z77" s="138"/>
    </row>
    <row r="78" spans="2:26" ht="51" customHeight="1">
      <c r="B78" s="135">
        <v>70</v>
      </c>
      <c r="C78" s="253" t="s">
        <v>1671</v>
      </c>
      <c r="D78" s="138"/>
      <c r="E78" s="135" t="s">
        <v>36</v>
      </c>
      <c r="F78" s="135" t="s">
        <v>2</v>
      </c>
      <c r="G78" s="169" t="s">
        <v>127</v>
      </c>
      <c r="H78" s="138"/>
      <c r="I78" s="138"/>
      <c r="J78" s="257">
        <v>100000</v>
      </c>
      <c r="K78" s="138"/>
      <c r="L78" s="138"/>
      <c r="M78" s="138"/>
      <c r="N78" s="138"/>
      <c r="O78" s="135">
        <v>1</v>
      </c>
      <c r="P78" s="135" t="s">
        <v>150</v>
      </c>
      <c r="Q78" s="135" t="s">
        <v>150</v>
      </c>
      <c r="R78" s="135" t="s">
        <v>150</v>
      </c>
      <c r="S78" s="135" t="s">
        <v>150</v>
      </c>
      <c r="T78" s="135" t="s">
        <v>150</v>
      </c>
      <c r="U78" s="135" t="s">
        <v>150</v>
      </c>
      <c r="V78" s="135" t="s">
        <v>150</v>
      </c>
      <c r="W78" s="135" t="s">
        <v>150</v>
      </c>
      <c r="X78" s="135" t="s">
        <v>150</v>
      </c>
      <c r="Y78" s="138"/>
      <c r="Z78" s="138"/>
    </row>
    <row r="79" spans="2:26" ht="51" customHeight="1">
      <c r="B79" s="135">
        <v>71</v>
      </c>
      <c r="C79" s="253" t="s">
        <v>1672</v>
      </c>
      <c r="D79" s="138"/>
      <c r="E79" s="135" t="s">
        <v>36</v>
      </c>
      <c r="F79" s="135" t="s">
        <v>2</v>
      </c>
      <c r="G79" s="169" t="s">
        <v>127</v>
      </c>
      <c r="H79" s="138"/>
      <c r="I79" s="138"/>
      <c r="J79" s="257">
        <v>100000</v>
      </c>
      <c r="K79" s="138"/>
      <c r="L79" s="138"/>
      <c r="M79" s="138"/>
      <c r="N79" s="138"/>
      <c r="O79" s="135">
        <v>1</v>
      </c>
      <c r="P79" s="135" t="s">
        <v>150</v>
      </c>
      <c r="Q79" s="135" t="s">
        <v>150</v>
      </c>
      <c r="R79" s="135" t="s">
        <v>150</v>
      </c>
      <c r="S79" s="135" t="s">
        <v>150</v>
      </c>
      <c r="T79" s="135" t="s">
        <v>150</v>
      </c>
      <c r="U79" s="135" t="s">
        <v>150</v>
      </c>
      <c r="V79" s="135" t="s">
        <v>150</v>
      </c>
      <c r="W79" s="135" t="s">
        <v>150</v>
      </c>
      <c r="X79" s="135" t="s">
        <v>150</v>
      </c>
      <c r="Y79" s="138"/>
      <c r="Z79" s="138"/>
    </row>
    <row r="80" spans="2:26" ht="51" customHeight="1">
      <c r="B80" s="135">
        <v>72</v>
      </c>
      <c r="C80" s="253" t="s">
        <v>1673</v>
      </c>
      <c r="D80" s="138"/>
      <c r="E80" s="135" t="s">
        <v>36</v>
      </c>
      <c r="F80" s="135" t="s">
        <v>2</v>
      </c>
      <c r="G80" s="169" t="s">
        <v>127</v>
      </c>
      <c r="H80" s="138"/>
      <c r="I80" s="138"/>
      <c r="J80" s="257">
        <v>100000</v>
      </c>
      <c r="K80" s="138"/>
      <c r="L80" s="138"/>
      <c r="M80" s="138"/>
      <c r="N80" s="138"/>
      <c r="O80" s="135">
        <v>1</v>
      </c>
      <c r="P80" s="135" t="s">
        <v>150</v>
      </c>
      <c r="Q80" s="135" t="s">
        <v>150</v>
      </c>
      <c r="R80" s="135" t="s">
        <v>150</v>
      </c>
      <c r="S80" s="135" t="s">
        <v>150</v>
      </c>
      <c r="T80" s="135" t="s">
        <v>150</v>
      </c>
      <c r="U80" s="135" t="s">
        <v>150</v>
      </c>
      <c r="V80" s="135" t="s">
        <v>150</v>
      </c>
      <c r="W80" s="135" t="s">
        <v>150</v>
      </c>
      <c r="X80" s="135" t="s">
        <v>150</v>
      </c>
      <c r="Y80" s="138"/>
      <c r="Z80" s="138"/>
    </row>
    <row r="81" spans="2:26" ht="51" customHeight="1">
      <c r="B81" s="135">
        <v>73</v>
      </c>
      <c r="C81" s="253" t="s">
        <v>1674</v>
      </c>
      <c r="D81" s="138"/>
      <c r="E81" s="135" t="s">
        <v>36</v>
      </c>
      <c r="F81" s="135" t="s">
        <v>2</v>
      </c>
      <c r="G81" s="169" t="s">
        <v>127</v>
      </c>
      <c r="H81" s="138"/>
      <c r="I81" s="138"/>
      <c r="J81" s="257">
        <v>100000</v>
      </c>
      <c r="K81" s="138"/>
      <c r="L81" s="138"/>
      <c r="M81" s="138"/>
      <c r="N81" s="138"/>
      <c r="O81" s="135">
        <v>1</v>
      </c>
      <c r="P81" s="135" t="s">
        <v>150</v>
      </c>
      <c r="Q81" s="135" t="s">
        <v>150</v>
      </c>
      <c r="R81" s="135" t="s">
        <v>150</v>
      </c>
      <c r="S81" s="135" t="s">
        <v>150</v>
      </c>
      <c r="T81" s="135" t="s">
        <v>150</v>
      </c>
      <c r="U81" s="135" t="s">
        <v>150</v>
      </c>
      <c r="V81" s="135" t="s">
        <v>150</v>
      </c>
      <c r="W81" s="135" t="s">
        <v>150</v>
      </c>
      <c r="X81" s="135" t="s">
        <v>150</v>
      </c>
      <c r="Y81" s="138"/>
      <c r="Z81" s="138"/>
    </row>
    <row r="82" spans="2:26" ht="51" customHeight="1">
      <c r="B82" s="135">
        <v>74</v>
      </c>
      <c r="C82" s="253" t="s">
        <v>1675</v>
      </c>
      <c r="D82" s="138"/>
      <c r="E82" s="135" t="s">
        <v>36</v>
      </c>
      <c r="F82" s="135" t="s">
        <v>2</v>
      </c>
      <c r="G82" s="169" t="s">
        <v>127</v>
      </c>
      <c r="H82" s="138"/>
      <c r="I82" s="138"/>
      <c r="J82" s="257">
        <v>100000</v>
      </c>
      <c r="K82" s="138"/>
      <c r="L82" s="138"/>
      <c r="M82" s="138"/>
      <c r="N82" s="138"/>
      <c r="O82" s="135">
        <v>1</v>
      </c>
      <c r="P82" s="135" t="s">
        <v>150</v>
      </c>
      <c r="Q82" s="135" t="s">
        <v>150</v>
      </c>
      <c r="R82" s="135" t="s">
        <v>150</v>
      </c>
      <c r="S82" s="135" t="s">
        <v>150</v>
      </c>
      <c r="T82" s="135" t="s">
        <v>150</v>
      </c>
      <c r="U82" s="135" t="s">
        <v>150</v>
      </c>
      <c r="V82" s="135" t="s">
        <v>150</v>
      </c>
      <c r="W82" s="135" t="s">
        <v>150</v>
      </c>
      <c r="X82" s="135" t="s">
        <v>150</v>
      </c>
      <c r="Y82" s="138"/>
      <c r="Z82" s="138"/>
    </row>
    <row r="83" spans="2:26" ht="51" customHeight="1">
      <c r="B83" s="135">
        <v>75</v>
      </c>
      <c r="C83" s="253" t="s">
        <v>1676</v>
      </c>
      <c r="D83" s="138"/>
      <c r="E83" s="135" t="s">
        <v>36</v>
      </c>
      <c r="F83" s="135" t="s">
        <v>2</v>
      </c>
      <c r="G83" s="169" t="s">
        <v>127</v>
      </c>
      <c r="H83" s="138"/>
      <c r="I83" s="138"/>
      <c r="J83" s="257">
        <v>1000000</v>
      </c>
      <c r="K83" s="138"/>
      <c r="L83" s="138"/>
      <c r="M83" s="138"/>
      <c r="N83" s="138"/>
      <c r="O83" s="135">
        <v>1</v>
      </c>
      <c r="P83" s="135" t="s">
        <v>150</v>
      </c>
      <c r="Q83" s="135" t="s">
        <v>150</v>
      </c>
      <c r="R83" s="135" t="s">
        <v>150</v>
      </c>
      <c r="S83" s="135" t="s">
        <v>150</v>
      </c>
      <c r="T83" s="135" t="s">
        <v>150</v>
      </c>
      <c r="U83" s="135" t="s">
        <v>150</v>
      </c>
      <c r="V83" s="135" t="s">
        <v>150</v>
      </c>
      <c r="W83" s="135" t="s">
        <v>150</v>
      </c>
      <c r="X83" s="135" t="s">
        <v>150</v>
      </c>
      <c r="Y83" s="138"/>
      <c r="Z83" s="138"/>
    </row>
    <row r="84" spans="2:26" ht="51" customHeight="1">
      <c r="B84" s="135">
        <v>76</v>
      </c>
      <c r="C84" s="253" t="s">
        <v>1677</v>
      </c>
      <c r="D84" s="138"/>
      <c r="E84" s="135" t="s">
        <v>36</v>
      </c>
      <c r="F84" s="135" t="s">
        <v>2</v>
      </c>
      <c r="G84" s="169" t="s">
        <v>127</v>
      </c>
      <c r="H84" s="138"/>
      <c r="I84" s="138"/>
      <c r="J84" s="257">
        <v>100000</v>
      </c>
      <c r="K84" s="138"/>
      <c r="L84" s="138"/>
      <c r="M84" s="138"/>
      <c r="N84" s="138"/>
      <c r="O84" s="135">
        <v>1</v>
      </c>
      <c r="P84" s="135" t="s">
        <v>150</v>
      </c>
      <c r="Q84" s="135" t="s">
        <v>150</v>
      </c>
      <c r="R84" s="135" t="s">
        <v>150</v>
      </c>
      <c r="S84" s="135" t="s">
        <v>150</v>
      </c>
      <c r="T84" s="135" t="s">
        <v>150</v>
      </c>
      <c r="U84" s="135" t="s">
        <v>150</v>
      </c>
      <c r="V84" s="135" t="s">
        <v>150</v>
      </c>
      <c r="W84" s="135" t="s">
        <v>150</v>
      </c>
      <c r="X84" s="135" t="s">
        <v>150</v>
      </c>
      <c r="Y84" s="138"/>
      <c r="Z84" s="138"/>
    </row>
    <row r="85" spans="2:26" ht="51" customHeight="1">
      <c r="B85" s="135">
        <v>77</v>
      </c>
      <c r="C85" s="253" t="s">
        <v>1678</v>
      </c>
      <c r="D85" s="138"/>
      <c r="E85" s="135" t="s">
        <v>36</v>
      </c>
      <c r="F85" s="135" t="s">
        <v>2</v>
      </c>
      <c r="G85" s="169" t="s">
        <v>127</v>
      </c>
      <c r="H85" s="138"/>
      <c r="I85" s="138"/>
      <c r="J85" s="257">
        <v>100000</v>
      </c>
      <c r="K85" s="138"/>
      <c r="L85" s="138"/>
      <c r="M85" s="138"/>
      <c r="N85" s="138"/>
      <c r="O85" s="135">
        <v>1</v>
      </c>
      <c r="P85" s="135" t="s">
        <v>150</v>
      </c>
      <c r="Q85" s="135" t="s">
        <v>150</v>
      </c>
      <c r="R85" s="135" t="s">
        <v>150</v>
      </c>
      <c r="S85" s="135" t="s">
        <v>150</v>
      </c>
      <c r="T85" s="135" t="s">
        <v>150</v>
      </c>
      <c r="U85" s="135" t="s">
        <v>150</v>
      </c>
      <c r="V85" s="135" t="s">
        <v>150</v>
      </c>
      <c r="W85" s="135" t="s">
        <v>150</v>
      </c>
      <c r="X85" s="135" t="s">
        <v>150</v>
      </c>
      <c r="Y85" s="138"/>
      <c r="Z85" s="138"/>
    </row>
    <row r="86" spans="2:26" ht="51" customHeight="1">
      <c r="B86" s="135">
        <v>78</v>
      </c>
      <c r="C86" s="253" t="s">
        <v>1679</v>
      </c>
      <c r="D86" s="138"/>
      <c r="E86" s="135" t="s">
        <v>36</v>
      </c>
      <c r="F86" s="135" t="s">
        <v>2</v>
      </c>
      <c r="G86" s="169" t="s">
        <v>127</v>
      </c>
      <c r="H86" s="138"/>
      <c r="I86" s="138"/>
      <c r="J86" s="257">
        <v>100000</v>
      </c>
      <c r="K86" s="138"/>
      <c r="L86" s="138"/>
      <c r="M86" s="138"/>
      <c r="N86" s="138"/>
      <c r="O86" s="135">
        <v>1</v>
      </c>
      <c r="P86" s="135" t="s">
        <v>150</v>
      </c>
      <c r="Q86" s="135" t="s">
        <v>150</v>
      </c>
      <c r="R86" s="135" t="s">
        <v>150</v>
      </c>
      <c r="S86" s="135" t="s">
        <v>150</v>
      </c>
      <c r="T86" s="135" t="s">
        <v>150</v>
      </c>
      <c r="U86" s="135" t="s">
        <v>150</v>
      </c>
      <c r="V86" s="135" t="s">
        <v>150</v>
      </c>
      <c r="W86" s="135" t="s">
        <v>150</v>
      </c>
      <c r="X86" s="135" t="s">
        <v>150</v>
      </c>
      <c r="Y86" s="138"/>
      <c r="Z86" s="138"/>
    </row>
    <row r="87" spans="2:26" ht="51" customHeight="1">
      <c r="B87" s="135">
        <v>79</v>
      </c>
      <c r="C87" s="253" t="s">
        <v>1680</v>
      </c>
      <c r="D87" s="138"/>
      <c r="E87" s="135" t="s">
        <v>36</v>
      </c>
      <c r="F87" s="135" t="s">
        <v>2</v>
      </c>
      <c r="G87" s="169" t="s">
        <v>127</v>
      </c>
      <c r="H87" s="138"/>
      <c r="I87" s="138"/>
      <c r="J87" s="257">
        <v>100000</v>
      </c>
      <c r="K87" s="138"/>
      <c r="L87" s="138"/>
      <c r="M87" s="138"/>
      <c r="N87" s="138"/>
      <c r="O87" s="135">
        <v>1</v>
      </c>
      <c r="P87" s="135" t="s">
        <v>150</v>
      </c>
      <c r="Q87" s="135" t="s">
        <v>150</v>
      </c>
      <c r="R87" s="135" t="s">
        <v>150</v>
      </c>
      <c r="S87" s="135" t="s">
        <v>150</v>
      </c>
      <c r="T87" s="135" t="s">
        <v>150</v>
      </c>
      <c r="U87" s="135" t="s">
        <v>150</v>
      </c>
      <c r="V87" s="135" t="s">
        <v>150</v>
      </c>
      <c r="W87" s="135" t="s">
        <v>150</v>
      </c>
      <c r="X87" s="135" t="s">
        <v>150</v>
      </c>
      <c r="Y87" s="138"/>
      <c r="Z87" s="138"/>
    </row>
    <row r="88" spans="2:26" ht="51" customHeight="1">
      <c r="B88" s="135">
        <v>80</v>
      </c>
      <c r="C88" s="253" t="s">
        <v>1681</v>
      </c>
      <c r="D88" s="138"/>
      <c r="E88" s="135" t="s">
        <v>36</v>
      </c>
      <c r="F88" s="135" t="s">
        <v>2</v>
      </c>
      <c r="G88" s="169" t="s">
        <v>127</v>
      </c>
      <c r="H88" s="138"/>
      <c r="I88" s="138"/>
      <c r="J88" s="257">
        <v>100000</v>
      </c>
      <c r="K88" s="138"/>
      <c r="L88" s="138"/>
      <c r="M88" s="138"/>
      <c r="N88" s="138"/>
      <c r="O88" s="135">
        <v>1</v>
      </c>
      <c r="P88" s="135" t="s">
        <v>150</v>
      </c>
      <c r="Q88" s="135" t="s">
        <v>150</v>
      </c>
      <c r="R88" s="135" t="s">
        <v>150</v>
      </c>
      <c r="S88" s="135" t="s">
        <v>150</v>
      </c>
      <c r="T88" s="135" t="s">
        <v>150</v>
      </c>
      <c r="U88" s="135" t="s">
        <v>150</v>
      </c>
      <c r="V88" s="135" t="s">
        <v>150</v>
      </c>
      <c r="W88" s="135" t="s">
        <v>150</v>
      </c>
      <c r="X88" s="135" t="s">
        <v>150</v>
      </c>
      <c r="Y88" s="138"/>
      <c r="Z88" s="138"/>
    </row>
    <row r="89" spans="2:26" ht="51" customHeight="1">
      <c r="B89" s="135">
        <v>81</v>
      </c>
      <c r="C89" s="253" t="s">
        <v>1682</v>
      </c>
      <c r="D89" s="138"/>
      <c r="E89" s="135" t="s">
        <v>36</v>
      </c>
      <c r="F89" s="135" t="s">
        <v>2</v>
      </c>
      <c r="G89" s="169" t="s">
        <v>127</v>
      </c>
      <c r="H89" s="138"/>
      <c r="I89" s="138"/>
      <c r="J89" s="257">
        <v>100000</v>
      </c>
      <c r="K89" s="138"/>
      <c r="L89" s="138"/>
      <c r="M89" s="138"/>
      <c r="N89" s="138"/>
      <c r="O89" s="135">
        <v>1</v>
      </c>
      <c r="P89" s="135" t="s">
        <v>150</v>
      </c>
      <c r="Q89" s="135" t="s">
        <v>150</v>
      </c>
      <c r="R89" s="135" t="s">
        <v>150</v>
      </c>
      <c r="S89" s="135" t="s">
        <v>150</v>
      </c>
      <c r="T89" s="135" t="s">
        <v>150</v>
      </c>
      <c r="U89" s="135" t="s">
        <v>150</v>
      </c>
      <c r="V89" s="135" t="s">
        <v>150</v>
      </c>
      <c r="W89" s="135" t="s">
        <v>150</v>
      </c>
      <c r="X89" s="135" t="s">
        <v>150</v>
      </c>
      <c r="Y89" s="138"/>
      <c r="Z89" s="138"/>
    </row>
    <row r="90" spans="2:26" ht="51" customHeight="1">
      <c r="B90" s="135">
        <v>82</v>
      </c>
      <c r="C90" s="253" t="s">
        <v>1683</v>
      </c>
      <c r="D90" s="138"/>
      <c r="E90" s="135" t="s">
        <v>49</v>
      </c>
      <c r="F90" s="135" t="s">
        <v>2</v>
      </c>
      <c r="G90" s="169" t="s">
        <v>127</v>
      </c>
      <c r="H90" s="138"/>
      <c r="I90" s="138"/>
      <c r="J90" s="257">
        <v>500000</v>
      </c>
      <c r="K90" s="138"/>
      <c r="L90" s="138"/>
      <c r="M90" s="138"/>
      <c r="N90" s="138"/>
      <c r="O90" s="135">
        <v>1</v>
      </c>
      <c r="P90" s="135" t="s">
        <v>150</v>
      </c>
      <c r="Q90" s="135" t="s">
        <v>150</v>
      </c>
      <c r="R90" s="135" t="s">
        <v>150</v>
      </c>
      <c r="S90" s="135" t="s">
        <v>150</v>
      </c>
      <c r="T90" s="135" t="s">
        <v>150</v>
      </c>
      <c r="U90" s="135" t="s">
        <v>150</v>
      </c>
      <c r="V90" s="135" t="s">
        <v>150</v>
      </c>
      <c r="W90" s="135" t="s">
        <v>150</v>
      </c>
      <c r="X90" s="135" t="s">
        <v>150</v>
      </c>
      <c r="Y90" s="138"/>
      <c r="Z90" s="138"/>
    </row>
    <row r="91" spans="2:26" ht="51" customHeight="1">
      <c r="B91" s="135">
        <v>83</v>
      </c>
      <c r="C91" s="253" t="s">
        <v>1684</v>
      </c>
      <c r="D91" s="138"/>
      <c r="E91" s="135" t="s">
        <v>49</v>
      </c>
      <c r="F91" s="135" t="s">
        <v>2</v>
      </c>
      <c r="G91" s="169" t="s">
        <v>127</v>
      </c>
      <c r="H91" s="138"/>
      <c r="I91" s="138"/>
      <c r="J91" s="257">
        <v>500000</v>
      </c>
      <c r="K91" s="138"/>
      <c r="L91" s="138"/>
      <c r="M91" s="138"/>
      <c r="N91" s="138"/>
      <c r="O91" s="135">
        <v>1</v>
      </c>
      <c r="P91" s="135" t="s">
        <v>150</v>
      </c>
      <c r="Q91" s="135" t="s">
        <v>150</v>
      </c>
      <c r="R91" s="135" t="s">
        <v>150</v>
      </c>
      <c r="S91" s="135" t="s">
        <v>150</v>
      </c>
      <c r="T91" s="135" t="s">
        <v>150</v>
      </c>
      <c r="U91" s="135" t="s">
        <v>150</v>
      </c>
      <c r="V91" s="135" t="s">
        <v>150</v>
      </c>
      <c r="W91" s="135" t="s">
        <v>150</v>
      </c>
      <c r="X91" s="135" t="s">
        <v>150</v>
      </c>
      <c r="Y91" s="138"/>
      <c r="Z91" s="138"/>
    </row>
    <row r="92" spans="2:26" ht="51" customHeight="1">
      <c r="B92" s="135">
        <v>84</v>
      </c>
      <c r="C92" s="253" t="s">
        <v>1685</v>
      </c>
      <c r="D92" s="138"/>
      <c r="E92" s="135" t="s">
        <v>49</v>
      </c>
      <c r="F92" s="135" t="s">
        <v>2</v>
      </c>
      <c r="G92" s="169" t="s">
        <v>127</v>
      </c>
      <c r="H92" s="138"/>
      <c r="I92" s="138"/>
      <c r="J92" s="257">
        <v>500000</v>
      </c>
      <c r="K92" s="138"/>
      <c r="L92" s="138"/>
      <c r="M92" s="138"/>
      <c r="N92" s="138"/>
      <c r="O92" s="135">
        <v>1</v>
      </c>
      <c r="P92" s="135" t="s">
        <v>150</v>
      </c>
      <c r="Q92" s="135" t="s">
        <v>150</v>
      </c>
      <c r="R92" s="135" t="s">
        <v>150</v>
      </c>
      <c r="S92" s="135" t="s">
        <v>150</v>
      </c>
      <c r="T92" s="135" t="s">
        <v>150</v>
      </c>
      <c r="U92" s="135" t="s">
        <v>150</v>
      </c>
      <c r="V92" s="135" t="s">
        <v>150</v>
      </c>
      <c r="W92" s="135" t="s">
        <v>150</v>
      </c>
      <c r="X92" s="135" t="s">
        <v>150</v>
      </c>
      <c r="Y92" s="138"/>
      <c r="Z92" s="138"/>
    </row>
    <row r="93" spans="2:26" ht="51" customHeight="1">
      <c r="B93" s="135">
        <v>85</v>
      </c>
      <c r="C93" s="253" t="s">
        <v>1686</v>
      </c>
      <c r="D93" s="138"/>
      <c r="E93" s="135" t="s">
        <v>49</v>
      </c>
      <c r="F93" s="135" t="s">
        <v>2</v>
      </c>
      <c r="G93" s="169" t="s">
        <v>127</v>
      </c>
      <c r="H93" s="138"/>
      <c r="I93" s="138"/>
      <c r="J93" s="257">
        <v>500000</v>
      </c>
      <c r="K93" s="138"/>
      <c r="L93" s="138"/>
      <c r="M93" s="138"/>
      <c r="N93" s="138"/>
      <c r="O93" s="135">
        <v>1</v>
      </c>
      <c r="P93" s="135" t="s">
        <v>150</v>
      </c>
      <c r="Q93" s="135" t="s">
        <v>150</v>
      </c>
      <c r="R93" s="135" t="s">
        <v>150</v>
      </c>
      <c r="S93" s="135" t="s">
        <v>150</v>
      </c>
      <c r="T93" s="135" t="s">
        <v>150</v>
      </c>
      <c r="U93" s="135" t="s">
        <v>150</v>
      </c>
      <c r="V93" s="135" t="s">
        <v>150</v>
      </c>
      <c r="W93" s="135" t="s">
        <v>150</v>
      </c>
      <c r="X93" s="135" t="s">
        <v>150</v>
      </c>
      <c r="Y93" s="138"/>
      <c r="Z93" s="138"/>
    </row>
    <row r="94" spans="2:26" ht="51" customHeight="1">
      <c r="B94" s="135">
        <v>86</v>
      </c>
      <c r="C94" s="253" t="s">
        <v>1687</v>
      </c>
      <c r="D94" s="138"/>
      <c r="E94" s="135" t="s">
        <v>49</v>
      </c>
      <c r="F94" s="135" t="s">
        <v>2</v>
      </c>
      <c r="G94" s="169" t="s">
        <v>127</v>
      </c>
      <c r="H94" s="138"/>
      <c r="I94" s="138"/>
      <c r="J94" s="257">
        <v>500000</v>
      </c>
      <c r="K94" s="138"/>
      <c r="L94" s="138"/>
      <c r="M94" s="138"/>
      <c r="N94" s="138"/>
      <c r="O94" s="135">
        <v>1</v>
      </c>
      <c r="P94" s="135" t="s">
        <v>150</v>
      </c>
      <c r="Q94" s="135" t="s">
        <v>150</v>
      </c>
      <c r="R94" s="135" t="s">
        <v>150</v>
      </c>
      <c r="S94" s="135" t="s">
        <v>150</v>
      </c>
      <c r="T94" s="135" t="s">
        <v>150</v>
      </c>
      <c r="U94" s="135" t="s">
        <v>150</v>
      </c>
      <c r="V94" s="135" t="s">
        <v>150</v>
      </c>
      <c r="W94" s="135" t="s">
        <v>150</v>
      </c>
      <c r="X94" s="135" t="s">
        <v>150</v>
      </c>
      <c r="Y94" s="138"/>
      <c r="Z94" s="138"/>
    </row>
    <row r="95" spans="2:26" ht="51" customHeight="1">
      <c r="B95" s="135">
        <v>87</v>
      </c>
      <c r="C95" s="253" t="s">
        <v>1688</v>
      </c>
      <c r="D95" s="138"/>
      <c r="E95" s="135" t="s">
        <v>49</v>
      </c>
      <c r="F95" s="135" t="s">
        <v>2</v>
      </c>
      <c r="G95" s="169" t="s">
        <v>127</v>
      </c>
      <c r="H95" s="138"/>
      <c r="I95" s="138"/>
      <c r="J95" s="257">
        <v>2000000</v>
      </c>
      <c r="K95" s="138"/>
      <c r="L95" s="138"/>
      <c r="M95" s="138"/>
      <c r="N95" s="138"/>
      <c r="O95" s="135">
        <v>1</v>
      </c>
      <c r="P95" s="135" t="s">
        <v>150</v>
      </c>
      <c r="Q95" s="135" t="s">
        <v>150</v>
      </c>
      <c r="R95" s="135" t="s">
        <v>150</v>
      </c>
      <c r="S95" s="135" t="s">
        <v>150</v>
      </c>
      <c r="T95" s="135" t="s">
        <v>150</v>
      </c>
      <c r="U95" s="135" t="s">
        <v>150</v>
      </c>
      <c r="V95" s="135" t="s">
        <v>150</v>
      </c>
      <c r="W95" s="135" t="s">
        <v>150</v>
      </c>
      <c r="X95" s="135" t="s">
        <v>150</v>
      </c>
      <c r="Y95" s="138"/>
      <c r="Z95" s="138"/>
    </row>
    <row r="96" spans="2:26" ht="51" customHeight="1">
      <c r="B96" s="135">
        <v>88</v>
      </c>
      <c r="C96" s="253" t="s">
        <v>1689</v>
      </c>
      <c r="D96" s="138"/>
      <c r="E96" s="135" t="s">
        <v>49</v>
      </c>
      <c r="F96" s="135" t="s">
        <v>2</v>
      </c>
      <c r="G96" s="169" t="s">
        <v>127</v>
      </c>
      <c r="H96" s="138"/>
      <c r="I96" s="138"/>
      <c r="J96" s="257">
        <v>1000000</v>
      </c>
      <c r="K96" s="138"/>
      <c r="L96" s="138"/>
      <c r="M96" s="138"/>
      <c r="N96" s="138"/>
      <c r="O96" s="135">
        <v>1</v>
      </c>
      <c r="P96" s="135" t="s">
        <v>150</v>
      </c>
      <c r="Q96" s="135" t="s">
        <v>150</v>
      </c>
      <c r="R96" s="135" t="s">
        <v>150</v>
      </c>
      <c r="S96" s="135" t="s">
        <v>150</v>
      </c>
      <c r="T96" s="135" t="s">
        <v>150</v>
      </c>
      <c r="U96" s="135" t="s">
        <v>150</v>
      </c>
      <c r="V96" s="135" t="s">
        <v>150</v>
      </c>
      <c r="W96" s="135" t="s">
        <v>150</v>
      </c>
      <c r="X96" s="135" t="s">
        <v>150</v>
      </c>
      <c r="Y96" s="138"/>
      <c r="Z96" s="138"/>
    </row>
    <row r="97" spans="2:26" ht="51" customHeight="1">
      <c r="B97" s="135">
        <v>89</v>
      </c>
      <c r="C97" s="253" t="s">
        <v>1690</v>
      </c>
      <c r="D97" s="138"/>
      <c r="E97" s="135" t="s">
        <v>37</v>
      </c>
      <c r="F97" s="135" t="s">
        <v>2</v>
      </c>
      <c r="G97" s="169" t="s">
        <v>127</v>
      </c>
      <c r="H97" s="138"/>
      <c r="I97" s="138"/>
      <c r="J97" s="257">
        <v>500000</v>
      </c>
      <c r="K97" s="138"/>
      <c r="L97" s="138"/>
      <c r="M97" s="138"/>
      <c r="N97" s="138"/>
      <c r="O97" s="135">
        <v>1</v>
      </c>
      <c r="P97" s="135" t="s">
        <v>150</v>
      </c>
      <c r="Q97" s="135" t="s">
        <v>150</v>
      </c>
      <c r="R97" s="135" t="s">
        <v>150</v>
      </c>
      <c r="S97" s="135" t="s">
        <v>150</v>
      </c>
      <c r="T97" s="135" t="s">
        <v>150</v>
      </c>
      <c r="U97" s="135" t="s">
        <v>150</v>
      </c>
      <c r="V97" s="135" t="s">
        <v>150</v>
      </c>
      <c r="W97" s="135" t="s">
        <v>150</v>
      </c>
      <c r="X97" s="135" t="s">
        <v>150</v>
      </c>
      <c r="Y97" s="138"/>
      <c r="Z97" s="138"/>
    </row>
    <row r="98" spans="2:26" ht="51" customHeight="1">
      <c r="B98" s="135">
        <v>90</v>
      </c>
      <c r="C98" s="253" t="s">
        <v>1691</v>
      </c>
      <c r="D98" s="138"/>
      <c r="E98" s="135" t="s">
        <v>37</v>
      </c>
      <c r="F98" s="135" t="s">
        <v>2</v>
      </c>
      <c r="G98" s="169" t="s">
        <v>127</v>
      </c>
      <c r="H98" s="138"/>
      <c r="I98" s="138"/>
      <c r="J98" s="257">
        <v>500000</v>
      </c>
      <c r="K98" s="138"/>
      <c r="L98" s="138"/>
      <c r="M98" s="138"/>
      <c r="N98" s="138"/>
      <c r="O98" s="135">
        <v>1</v>
      </c>
      <c r="P98" s="135" t="s">
        <v>150</v>
      </c>
      <c r="Q98" s="135" t="s">
        <v>150</v>
      </c>
      <c r="R98" s="135" t="s">
        <v>150</v>
      </c>
      <c r="S98" s="135" t="s">
        <v>150</v>
      </c>
      <c r="T98" s="135" t="s">
        <v>150</v>
      </c>
      <c r="U98" s="135" t="s">
        <v>150</v>
      </c>
      <c r="V98" s="135" t="s">
        <v>150</v>
      </c>
      <c r="W98" s="135" t="s">
        <v>150</v>
      </c>
      <c r="X98" s="135" t="s">
        <v>150</v>
      </c>
      <c r="Y98" s="138"/>
      <c r="Z98" s="138"/>
    </row>
    <row r="99" spans="2:26" ht="51" customHeight="1">
      <c r="B99" s="135">
        <v>91</v>
      </c>
      <c r="C99" s="253" t="s">
        <v>1692</v>
      </c>
      <c r="D99" s="138"/>
      <c r="E99" s="135" t="s">
        <v>37</v>
      </c>
      <c r="F99" s="135" t="s">
        <v>2</v>
      </c>
      <c r="G99" s="169" t="s">
        <v>127</v>
      </c>
      <c r="H99" s="138"/>
      <c r="I99" s="138"/>
      <c r="J99" s="257">
        <v>500000</v>
      </c>
      <c r="K99" s="138"/>
      <c r="L99" s="138"/>
      <c r="M99" s="138"/>
      <c r="N99" s="138"/>
      <c r="O99" s="135">
        <v>1</v>
      </c>
      <c r="P99" s="135" t="s">
        <v>150</v>
      </c>
      <c r="Q99" s="135" t="s">
        <v>150</v>
      </c>
      <c r="R99" s="135" t="s">
        <v>150</v>
      </c>
      <c r="S99" s="135" t="s">
        <v>150</v>
      </c>
      <c r="T99" s="135" t="s">
        <v>150</v>
      </c>
      <c r="U99" s="135" t="s">
        <v>150</v>
      </c>
      <c r="V99" s="135" t="s">
        <v>150</v>
      </c>
      <c r="W99" s="135" t="s">
        <v>150</v>
      </c>
      <c r="X99" s="135" t="s">
        <v>150</v>
      </c>
      <c r="Y99" s="138"/>
      <c r="Z99" s="138"/>
    </row>
    <row r="100" spans="2:26" ht="51" customHeight="1">
      <c r="B100" s="135">
        <v>92</v>
      </c>
      <c r="C100" s="253" t="s">
        <v>1693</v>
      </c>
      <c r="D100" s="138"/>
      <c r="E100" s="135" t="s">
        <v>37</v>
      </c>
      <c r="F100" s="135" t="s">
        <v>2</v>
      </c>
      <c r="G100" s="169" t="s">
        <v>127</v>
      </c>
      <c r="H100" s="138"/>
      <c r="I100" s="138"/>
      <c r="J100" s="257">
        <v>500000</v>
      </c>
      <c r="K100" s="138"/>
      <c r="L100" s="138"/>
      <c r="M100" s="138"/>
      <c r="N100" s="138"/>
      <c r="O100" s="135">
        <v>1</v>
      </c>
      <c r="P100" s="135" t="s">
        <v>150</v>
      </c>
      <c r="Q100" s="135" t="s">
        <v>150</v>
      </c>
      <c r="R100" s="135" t="s">
        <v>150</v>
      </c>
      <c r="S100" s="135" t="s">
        <v>150</v>
      </c>
      <c r="T100" s="135" t="s">
        <v>150</v>
      </c>
      <c r="U100" s="135" t="s">
        <v>150</v>
      </c>
      <c r="V100" s="135" t="s">
        <v>150</v>
      </c>
      <c r="W100" s="135" t="s">
        <v>150</v>
      </c>
      <c r="X100" s="135" t="s">
        <v>150</v>
      </c>
      <c r="Y100" s="138"/>
      <c r="Z100" s="138"/>
    </row>
    <row r="101" spans="2:26" ht="51" customHeight="1">
      <c r="B101" s="135">
        <v>93</v>
      </c>
      <c r="C101" s="253" t="s">
        <v>1694</v>
      </c>
      <c r="D101" s="138"/>
      <c r="E101" s="135" t="s">
        <v>37</v>
      </c>
      <c r="F101" s="135" t="s">
        <v>2</v>
      </c>
      <c r="G101" s="169" t="s">
        <v>127</v>
      </c>
      <c r="H101" s="138"/>
      <c r="I101" s="138"/>
      <c r="J101" s="257">
        <v>500000</v>
      </c>
      <c r="K101" s="138"/>
      <c r="L101" s="138"/>
      <c r="M101" s="138"/>
      <c r="N101" s="138"/>
      <c r="O101" s="135">
        <v>1</v>
      </c>
      <c r="P101" s="135" t="s">
        <v>150</v>
      </c>
      <c r="Q101" s="135" t="s">
        <v>150</v>
      </c>
      <c r="R101" s="135" t="s">
        <v>150</v>
      </c>
      <c r="S101" s="135" t="s">
        <v>150</v>
      </c>
      <c r="T101" s="135" t="s">
        <v>150</v>
      </c>
      <c r="U101" s="135" t="s">
        <v>150</v>
      </c>
      <c r="V101" s="135" t="s">
        <v>150</v>
      </c>
      <c r="W101" s="135" t="s">
        <v>150</v>
      </c>
      <c r="X101" s="135" t="s">
        <v>150</v>
      </c>
      <c r="Y101" s="138"/>
      <c r="Z101" s="138"/>
    </row>
    <row r="102" spans="2:26" ht="51" customHeight="1">
      <c r="B102" s="135">
        <v>94</v>
      </c>
      <c r="C102" s="253" t="s">
        <v>1695</v>
      </c>
      <c r="D102" s="138"/>
      <c r="E102" s="135" t="s">
        <v>47</v>
      </c>
      <c r="F102" s="135" t="s">
        <v>2</v>
      </c>
      <c r="G102" s="169" t="s">
        <v>127</v>
      </c>
      <c r="H102" s="138"/>
      <c r="I102" s="138"/>
      <c r="J102" s="257">
        <v>500000</v>
      </c>
      <c r="K102" s="138"/>
      <c r="L102" s="138"/>
      <c r="M102" s="138"/>
      <c r="N102" s="138"/>
      <c r="O102" s="135">
        <v>1</v>
      </c>
      <c r="P102" s="135" t="s">
        <v>150</v>
      </c>
      <c r="Q102" s="135" t="s">
        <v>150</v>
      </c>
      <c r="R102" s="135" t="s">
        <v>150</v>
      </c>
      <c r="S102" s="135" t="s">
        <v>150</v>
      </c>
      <c r="T102" s="135" t="s">
        <v>150</v>
      </c>
      <c r="U102" s="135" t="s">
        <v>150</v>
      </c>
      <c r="V102" s="135" t="s">
        <v>150</v>
      </c>
      <c r="W102" s="135" t="s">
        <v>150</v>
      </c>
      <c r="X102" s="135" t="s">
        <v>150</v>
      </c>
      <c r="Y102" s="138"/>
      <c r="Z102" s="138"/>
    </row>
    <row r="103" spans="2:26" ht="51" customHeight="1">
      <c r="B103" s="135">
        <v>95</v>
      </c>
      <c r="C103" s="253" t="s">
        <v>1696</v>
      </c>
      <c r="D103" s="138"/>
      <c r="E103" s="135" t="s">
        <v>47</v>
      </c>
      <c r="F103" s="135" t="s">
        <v>2</v>
      </c>
      <c r="G103" s="169" t="s">
        <v>127</v>
      </c>
      <c r="H103" s="138"/>
      <c r="I103" s="138"/>
      <c r="J103" s="257">
        <v>500000</v>
      </c>
      <c r="K103" s="138"/>
      <c r="L103" s="138"/>
      <c r="M103" s="138"/>
      <c r="N103" s="138"/>
      <c r="O103" s="135">
        <v>1</v>
      </c>
      <c r="P103" s="135" t="s">
        <v>150</v>
      </c>
      <c r="Q103" s="135" t="s">
        <v>150</v>
      </c>
      <c r="R103" s="135" t="s">
        <v>150</v>
      </c>
      <c r="S103" s="135" t="s">
        <v>150</v>
      </c>
      <c r="T103" s="135" t="s">
        <v>150</v>
      </c>
      <c r="U103" s="135" t="s">
        <v>150</v>
      </c>
      <c r="V103" s="135" t="s">
        <v>150</v>
      </c>
      <c r="W103" s="135" t="s">
        <v>150</v>
      </c>
      <c r="X103" s="135" t="s">
        <v>150</v>
      </c>
      <c r="Y103" s="138"/>
      <c r="Z103" s="138"/>
    </row>
    <row r="104" spans="2:26" ht="51" customHeight="1">
      <c r="B104" s="135">
        <v>96</v>
      </c>
      <c r="C104" s="253" t="s">
        <v>1697</v>
      </c>
      <c r="D104" s="138"/>
      <c r="E104" s="135" t="s">
        <v>47</v>
      </c>
      <c r="F104" s="135" t="s">
        <v>2</v>
      </c>
      <c r="G104" s="169" t="s">
        <v>127</v>
      </c>
      <c r="H104" s="138"/>
      <c r="I104" s="138"/>
      <c r="J104" s="257">
        <v>500000</v>
      </c>
      <c r="K104" s="138"/>
      <c r="L104" s="138"/>
      <c r="M104" s="138"/>
      <c r="N104" s="138"/>
      <c r="O104" s="135">
        <v>1</v>
      </c>
      <c r="P104" s="135" t="s">
        <v>150</v>
      </c>
      <c r="Q104" s="135" t="s">
        <v>150</v>
      </c>
      <c r="R104" s="135" t="s">
        <v>150</v>
      </c>
      <c r="S104" s="135" t="s">
        <v>150</v>
      </c>
      <c r="T104" s="135" t="s">
        <v>150</v>
      </c>
      <c r="U104" s="135" t="s">
        <v>150</v>
      </c>
      <c r="V104" s="135" t="s">
        <v>150</v>
      </c>
      <c r="W104" s="135" t="s">
        <v>150</v>
      </c>
      <c r="X104" s="135" t="s">
        <v>150</v>
      </c>
      <c r="Y104" s="138"/>
      <c r="Z104" s="138"/>
    </row>
    <row r="105" spans="2:26" ht="51" customHeight="1">
      <c r="B105" s="135">
        <v>97</v>
      </c>
      <c r="C105" s="253" t="s">
        <v>1698</v>
      </c>
      <c r="D105" s="138"/>
      <c r="E105" s="135" t="s">
        <v>47</v>
      </c>
      <c r="F105" s="135" t="s">
        <v>2</v>
      </c>
      <c r="G105" s="169" t="s">
        <v>127</v>
      </c>
      <c r="H105" s="138"/>
      <c r="I105" s="138"/>
      <c r="J105" s="257">
        <v>500000</v>
      </c>
      <c r="K105" s="138"/>
      <c r="L105" s="138"/>
      <c r="M105" s="138"/>
      <c r="N105" s="138"/>
      <c r="O105" s="135">
        <v>1</v>
      </c>
      <c r="P105" s="135" t="s">
        <v>150</v>
      </c>
      <c r="Q105" s="135" t="s">
        <v>150</v>
      </c>
      <c r="R105" s="135" t="s">
        <v>150</v>
      </c>
      <c r="S105" s="135" t="s">
        <v>150</v>
      </c>
      <c r="T105" s="135" t="s">
        <v>150</v>
      </c>
      <c r="U105" s="135" t="s">
        <v>150</v>
      </c>
      <c r="V105" s="135" t="s">
        <v>150</v>
      </c>
      <c r="W105" s="135" t="s">
        <v>150</v>
      </c>
      <c r="X105" s="135" t="s">
        <v>150</v>
      </c>
      <c r="Y105" s="138"/>
      <c r="Z105" s="138"/>
    </row>
    <row r="106" spans="2:26" ht="51" customHeight="1">
      <c r="B106" s="135">
        <v>98</v>
      </c>
      <c r="C106" s="253" t="s">
        <v>1699</v>
      </c>
      <c r="D106" s="138"/>
      <c r="E106" s="135" t="s">
        <v>47</v>
      </c>
      <c r="F106" s="135" t="s">
        <v>2</v>
      </c>
      <c r="G106" s="169" t="s">
        <v>127</v>
      </c>
      <c r="H106" s="138"/>
      <c r="I106" s="138"/>
      <c r="J106" s="257">
        <v>500000</v>
      </c>
      <c r="K106" s="138"/>
      <c r="L106" s="138"/>
      <c r="M106" s="138"/>
      <c r="N106" s="138"/>
      <c r="O106" s="135">
        <v>1</v>
      </c>
      <c r="P106" s="135" t="s">
        <v>150</v>
      </c>
      <c r="Q106" s="135" t="s">
        <v>150</v>
      </c>
      <c r="R106" s="135" t="s">
        <v>150</v>
      </c>
      <c r="S106" s="135" t="s">
        <v>150</v>
      </c>
      <c r="T106" s="135" t="s">
        <v>150</v>
      </c>
      <c r="U106" s="135" t="s">
        <v>150</v>
      </c>
      <c r="V106" s="135" t="s">
        <v>150</v>
      </c>
      <c r="W106" s="135" t="s">
        <v>150</v>
      </c>
      <c r="X106" s="135" t="s">
        <v>150</v>
      </c>
      <c r="Y106" s="138"/>
      <c r="Z106" s="138"/>
    </row>
    <row r="107" spans="2:26" ht="51" customHeight="1">
      <c r="B107" s="135">
        <v>99</v>
      </c>
      <c r="C107" s="253" t="s">
        <v>1700</v>
      </c>
      <c r="D107" s="138"/>
      <c r="E107" s="135" t="s">
        <v>47</v>
      </c>
      <c r="F107" s="135" t="s">
        <v>2</v>
      </c>
      <c r="G107" s="169" t="s">
        <v>127</v>
      </c>
      <c r="H107" s="138"/>
      <c r="I107" s="138"/>
      <c r="J107" s="257">
        <v>500000</v>
      </c>
      <c r="K107" s="138"/>
      <c r="L107" s="138"/>
      <c r="M107" s="138"/>
      <c r="N107" s="138"/>
      <c r="O107" s="135">
        <v>1</v>
      </c>
      <c r="P107" s="135" t="s">
        <v>150</v>
      </c>
      <c r="Q107" s="135" t="s">
        <v>150</v>
      </c>
      <c r="R107" s="135" t="s">
        <v>150</v>
      </c>
      <c r="S107" s="135" t="s">
        <v>150</v>
      </c>
      <c r="T107" s="135" t="s">
        <v>150</v>
      </c>
      <c r="U107" s="135" t="s">
        <v>150</v>
      </c>
      <c r="V107" s="135" t="s">
        <v>150</v>
      </c>
      <c r="W107" s="135" t="s">
        <v>150</v>
      </c>
      <c r="X107" s="135" t="s">
        <v>150</v>
      </c>
      <c r="Y107" s="138"/>
      <c r="Z107" s="138"/>
    </row>
    <row r="108" spans="2:26" ht="51" customHeight="1">
      <c r="B108" s="135">
        <v>100</v>
      </c>
      <c r="C108" s="253" t="s">
        <v>1701</v>
      </c>
      <c r="D108" s="138"/>
      <c r="E108" s="135" t="s">
        <v>47</v>
      </c>
      <c r="F108" s="135" t="s">
        <v>2</v>
      </c>
      <c r="G108" s="169" t="s">
        <v>127</v>
      </c>
      <c r="H108" s="138"/>
      <c r="I108" s="138"/>
      <c r="J108" s="257">
        <v>500000</v>
      </c>
      <c r="K108" s="138"/>
      <c r="L108" s="138"/>
      <c r="M108" s="138"/>
      <c r="N108" s="138"/>
      <c r="O108" s="135">
        <v>1</v>
      </c>
      <c r="P108" s="135" t="s">
        <v>150</v>
      </c>
      <c r="Q108" s="135" t="s">
        <v>150</v>
      </c>
      <c r="R108" s="135" t="s">
        <v>150</v>
      </c>
      <c r="S108" s="135" t="s">
        <v>150</v>
      </c>
      <c r="T108" s="135" t="s">
        <v>150</v>
      </c>
      <c r="U108" s="135" t="s">
        <v>150</v>
      </c>
      <c r="V108" s="135" t="s">
        <v>150</v>
      </c>
      <c r="W108" s="135" t="s">
        <v>150</v>
      </c>
      <c r="X108" s="135" t="s">
        <v>150</v>
      </c>
      <c r="Y108" s="138"/>
      <c r="Z108" s="138"/>
    </row>
    <row r="109" spans="2:26" ht="51" customHeight="1">
      <c r="B109" s="135">
        <v>101</v>
      </c>
      <c r="C109" s="253" t="s">
        <v>1702</v>
      </c>
      <c r="D109" s="138"/>
      <c r="E109" s="135" t="s">
        <v>47</v>
      </c>
      <c r="F109" s="135" t="s">
        <v>2</v>
      </c>
      <c r="G109" s="169" t="s">
        <v>127</v>
      </c>
      <c r="H109" s="138"/>
      <c r="I109" s="138"/>
      <c r="J109" s="257">
        <v>500000</v>
      </c>
      <c r="K109" s="138"/>
      <c r="L109" s="138"/>
      <c r="M109" s="138"/>
      <c r="N109" s="138"/>
      <c r="O109" s="135">
        <v>1</v>
      </c>
      <c r="P109" s="135" t="s">
        <v>150</v>
      </c>
      <c r="Q109" s="135" t="s">
        <v>150</v>
      </c>
      <c r="R109" s="135" t="s">
        <v>150</v>
      </c>
      <c r="S109" s="135" t="s">
        <v>150</v>
      </c>
      <c r="T109" s="135" t="s">
        <v>150</v>
      </c>
      <c r="U109" s="135" t="s">
        <v>150</v>
      </c>
      <c r="V109" s="135" t="s">
        <v>150</v>
      </c>
      <c r="W109" s="135" t="s">
        <v>150</v>
      </c>
      <c r="X109" s="135" t="s">
        <v>150</v>
      </c>
      <c r="Y109" s="138"/>
      <c r="Z109" s="138"/>
    </row>
    <row r="110" spans="2:26" ht="51" customHeight="1">
      <c r="B110" s="135">
        <v>102</v>
      </c>
      <c r="C110" s="253" t="s">
        <v>1703</v>
      </c>
      <c r="D110" s="138"/>
      <c r="E110" s="135" t="s">
        <v>47</v>
      </c>
      <c r="F110" s="135" t="s">
        <v>2</v>
      </c>
      <c r="G110" s="169" t="s">
        <v>127</v>
      </c>
      <c r="H110" s="138"/>
      <c r="I110" s="138"/>
      <c r="J110" s="257">
        <v>500000</v>
      </c>
      <c r="K110" s="138"/>
      <c r="L110" s="138"/>
      <c r="M110" s="138"/>
      <c r="N110" s="138"/>
      <c r="O110" s="135">
        <v>1</v>
      </c>
      <c r="P110" s="135" t="s">
        <v>150</v>
      </c>
      <c r="Q110" s="135" t="s">
        <v>150</v>
      </c>
      <c r="R110" s="135" t="s">
        <v>150</v>
      </c>
      <c r="S110" s="135" t="s">
        <v>150</v>
      </c>
      <c r="T110" s="135" t="s">
        <v>150</v>
      </c>
      <c r="U110" s="135" t="s">
        <v>150</v>
      </c>
      <c r="V110" s="135" t="s">
        <v>150</v>
      </c>
      <c r="W110" s="135" t="s">
        <v>150</v>
      </c>
      <c r="X110" s="135" t="s">
        <v>150</v>
      </c>
      <c r="Y110" s="138"/>
      <c r="Z110" s="138"/>
    </row>
    <row r="111" spans="2:26" ht="51" customHeight="1">
      <c r="B111" s="135">
        <v>103</v>
      </c>
      <c r="C111" s="253" t="s">
        <v>1704</v>
      </c>
      <c r="D111" s="138"/>
      <c r="E111" s="135" t="s">
        <v>47</v>
      </c>
      <c r="F111" s="135" t="s">
        <v>2</v>
      </c>
      <c r="G111" s="169" t="s">
        <v>127</v>
      </c>
      <c r="H111" s="138"/>
      <c r="I111" s="138"/>
      <c r="J111" s="257">
        <v>500000</v>
      </c>
      <c r="K111" s="138"/>
      <c r="L111" s="138"/>
      <c r="M111" s="138"/>
      <c r="N111" s="138"/>
      <c r="O111" s="135">
        <v>1</v>
      </c>
      <c r="P111" s="135" t="s">
        <v>150</v>
      </c>
      <c r="Q111" s="135" t="s">
        <v>150</v>
      </c>
      <c r="R111" s="135" t="s">
        <v>150</v>
      </c>
      <c r="S111" s="135" t="s">
        <v>150</v>
      </c>
      <c r="T111" s="135" t="s">
        <v>150</v>
      </c>
      <c r="U111" s="135" t="s">
        <v>150</v>
      </c>
      <c r="V111" s="135" t="s">
        <v>150</v>
      </c>
      <c r="W111" s="135" t="s">
        <v>150</v>
      </c>
      <c r="X111" s="135" t="s">
        <v>150</v>
      </c>
      <c r="Y111" s="138"/>
      <c r="Z111" s="138"/>
    </row>
    <row r="112" spans="2:26" ht="51" customHeight="1">
      <c r="B112" s="135">
        <v>104</v>
      </c>
      <c r="C112" s="253" t="s">
        <v>1705</v>
      </c>
      <c r="D112" s="138"/>
      <c r="E112" s="135" t="s">
        <v>47</v>
      </c>
      <c r="F112" s="135" t="s">
        <v>2</v>
      </c>
      <c r="G112" s="169" t="s">
        <v>127</v>
      </c>
      <c r="H112" s="138"/>
      <c r="I112" s="138"/>
      <c r="J112" s="257">
        <v>500000</v>
      </c>
      <c r="K112" s="138"/>
      <c r="L112" s="138"/>
      <c r="M112" s="138"/>
      <c r="N112" s="138"/>
      <c r="O112" s="135">
        <v>1</v>
      </c>
      <c r="P112" s="135" t="s">
        <v>150</v>
      </c>
      <c r="Q112" s="135" t="s">
        <v>150</v>
      </c>
      <c r="R112" s="135" t="s">
        <v>150</v>
      </c>
      <c r="S112" s="135" t="s">
        <v>150</v>
      </c>
      <c r="T112" s="135" t="s">
        <v>150</v>
      </c>
      <c r="U112" s="135" t="s">
        <v>150</v>
      </c>
      <c r="V112" s="135" t="s">
        <v>150</v>
      </c>
      <c r="W112" s="135" t="s">
        <v>150</v>
      </c>
      <c r="X112" s="135" t="s">
        <v>150</v>
      </c>
      <c r="Y112" s="138"/>
      <c r="Z112" s="138"/>
    </row>
    <row r="113" spans="2:26" ht="51" customHeight="1">
      <c r="B113" s="135">
        <v>105</v>
      </c>
      <c r="C113" s="253" t="s">
        <v>1706</v>
      </c>
      <c r="D113" s="138"/>
      <c r="E113" s="135" t="s">
        <v>47</v>
      </c>
      <c r="F113" s="135" t="s">
        <v>2</v>
      </c>
      <c r="G113" s="169" t="s">
        <v>127</v>
      </c>
      <c r="H113" s="138"/>
      <c r="I113" s="138"/>
      <c r="J113" s="257">
        <v>500000</v>
      </c>
      <c r="K113" s="138"/>
      <c r="L113" s="138"/>
      <c r="M113" s="138"/>
      <c r="N113" s="138"/>
      <c r="O113" s="135">
        <v>1</v>
      </c>
      <c r="P113" s="135" t="s">
        <v>150</v>
      </c>
      <c r="Q113" s="135" t="s">
        <v>150</v>
      </c>
      <c r="R113" s="135" t="s">
        <v>150</v>
      </c>
      <c r="S113" s="135" t="s">
        <v>150</v>
      </c>
      <c r="T113" s="135" t="s">
        <v>150</v>
      </c>
      <c r="U113" s="135" t="s">
        <v>150</v>
      </c>
      <c r="V113" s="135" t="s">
        <v>150</v>
      </c>
      <c r="W113" s="135" t="s">
        <v>150</v>
      </c>
      <c r="X113" s="135" t="s">
        <v>150</v>
      </c>
      <c r="Y113" s="138"/>
      <c r="Z113" s="138"/>
    </row>
    <row r="114" spans="2:26" ht="51" customHeight="1">
      <c r="B114" s="135">
        <v>106</v>
      </c>
      <c r="C114" s="253" t="s">
        <v>1707</v>
      </c>
      <c r="D114" s="138"/>
      <c r="E114" s="135" t="s">
        <v>47</v>
      </c>
      <c r="F114" s="135" t="s">
        <v>2</v>
      </c>
      <c r="G114" s="169" t="s">
        <v>127</v>
      </c>
      <c r="H114" s="138"/>
      <c r="I114" s="138"/>
      <c r="J114" s="257">
        <v>500000</v>
      </c>
      <c r="K114" s="138"/>
      <c r="L114" s="138"/>
      <c r="M114" s="138"/>
      <c r="N114" s="138"/>
      <c r="O114" s="135">
        <v>1</v>
      </c>
      <c r="P114" s="135" t="s">
        <v>150</v>
      </c>
      <c r="Q114" s="135" t="s">
        <v>150</v>
      </c>
      <c r="R114" s="135" t="s">
        <v>150</v>
      </c>
      <c r="S114" s="135" t="s">
        <v>150</v>
      </c>
      <c r="T114" s="135" t="s">
        <v>150</v>
      </c>
      <c r="U114" s="135" t="s">
        <v>150</v>
      </c>
      <c r="V114" s="135" t="s">
        <v>150</v>
      </c>
      <c r="W114" s="135" t="s">
        <v>150</v>
      </c>
      <c r="X114" s="135" t="s">
        <v>150</v>
      </c>
      <c r="Y114" s="138"/>
      <c r="Z114" s="138"/>
    </row>
    <row r="115" spans="2:26" ht="51" customHeight="1">
      <c r="B115" s="135">
        <v>107</v>
      </c>
      <c r="C115" s="253" t="s">
        <v>1708</v>
      </c>
      <c r="D115" s="138"/>
      <c r="E115" s="135" t="s">
        <v>47</v>
      </c>
      <c r="F115" s="135" t="s">
        <v>2</v>
      </c>
      <c r="G115" s="169" t="s">
        <v>127</v>
      </c>
      <c r="H115" s="138"/>
      <c r="I115" s="138"/>
      <c r="J115" s="257">
        <v>500000</v>
      </c>
      <c r="K115" s="138"/>
      <c r="L115" s="138"/>
      <c r="M115" s="138"/>
      <c r="N115" s="138"/>
      <c r="O115" s="135">
        <v>1</v>
      </c>
      <c r="P115" s="135" t="s">
        <v>150</v>
      </c>
      <c r="Q115" s="135" t="s">
        <v>150</v>
      </c>
      <c r="R115" s="135" t="s">
        <v>150</v>
      </c>
      <c r="S115" s="135" t="s">
        <v>150</v>
      </c>
      <c r="T115" s="135" t="s">
        <v>150</v>
      </c>
      <c r="U115" s="135" t="s">
        <v>150</v>
      </c>
      <c r="V115" s="135" t="s">
        <v>150</v>
      </c>
      <c r="W115" s="135" t="s">
        <v>150</v>
      </c>
      <c r="X115" s="135" t="s">
        <v>150</v>
      </c>
      <c r="Y115" s="138"/>
      <c r="Z115" s="138"/>
    </row>
    <row r="116" spans="2:26" ht="51" customHeight="1">
      <c r="B116" s="135">
        <v>108</v>
      </c>
      <c r="C116" s="253" t="s">
        <v>1709</v>
      </c>
      <c r="D116" s="138"/>
      <c r="E116" s="135" t="s">
        <v>47</v>
      </c>
      <c r="F116" s="135" t="s">
        <v>2</v>
      </c>
      <c r="G116" s="169" t="s">
        <v>127</v>
      </c>
      <c r="H116" s="138"/>
      <c r="I116" s="138"/>
      <c r="J116" s="257">
        <v>500000</v>
      </c>
      <c r="K116" s="138"/>
      <c r="L116" s="138"/>
      <c r="M116" s="138"/>
      <c r="N116" s="138"/>
      <c r="O116" s="135">
        <v>1</v>
      </c>
      <c r="P116" s="135" t="s">
        <v>150</v>
      </c>
      <c r="Q116" s="135" t="s">
        <v>150</v>
      </c>
      <c r="R116" s="135" t="s">
        <v>150</v>
      </c>
      <c r="S116" s="135" t="s">
        <v>150</v>
      </c>
      <c r="T116" s="135" t="s">
        <v>150</v>
      </c>
      <c r="U116" s="135" t="s">
        <v>150</v>
      </c>
      <c r="V116" s="135" t="s">
        <v>150</v>
      </c>
      <c r="W116" s="135" t="s">
        <v>150</v>
      </c>
      <c r="X116" s="135" t="s">
        <v>150</v>
      </c>
      <c r="Y116" s="138"/>
      <c r="Z116" s="138"/>
    </row>
    <row r="117" spans="2:26" ht="51" customHeight="1">
      <c r="B117" s="135">
        <v>109</v>
      </c>
      <c r="C117" s="253" t="s">
        <v>1710</v>
      </c>
      <c r="D117" s="138"/>
      <c r="E117" s="135" t="s">
        <v>47</v>
      </c>
      <c r="F117" s="135" t="s">
        <v>2</v>
      </c>
      <c r="G117" s="169" t="s">
        <v>127</v>
      </c>
      <c r="H117" s="138"/>
      <c r="I117" s="138"/>
      <c r="J117" s="257">
        <v>500000</v>
      </c>
      <c r="K117" s="138"/>
      <c r="L117" s="138"/>
      <c r="M117" s="138"/>
      <c r="N117" s="138"/>
      <c r="O117" s="135">
        <v>1</v>
      </c>
      <c r="P117" s="135" t="s">
        <v>150</v>
      </c>
      <c r="Q117" s="135" t="s">
        <v>150</v>
      </c>
      <c r="R117" s="135" t="s">
        <v>150</v>
      </c>
      <c r="S117" s="135" t="s">
        <v>150</v>
      </c>
      <c r="T117" s="135" t="s">
        <v>150</v>
      </c>
      <c r="U117" s="135" t="s">
        <v>150</v>
      </c>
      <c r="V117" s="135" t="s">
        <v>150</v>
      </c>
      <c r="W117" s="135" t="s">
        <v>150</v>
      </c>
      <c r="X117" s="135" t="s">
        <v>150</v>
      </c>
      <c r="Y117" s="138"/>
      <c r="Z117" s="138"/>
    </row>
    <row r="118" spans="2:26" ht="51" customHeight="1">
      <c r="B118" s="135">
        <v>110</v>
      </c>
      <c r="C118" s="253" t="s">
        <v>1711</v>
      </c>
      <c r="D118" s="138"/>
      <c r="E118" s="135" t="s">
        <v>47</v>
      </c>
      <c r="F118" s="135" t="s">
        <v>2</v>
      </c>
      <c r="G118" s="169" t="s">
        <v>127</v>
      </c>
      <c r="H118" s="138"/>
      <c r="I118" s="138"/>
      <c r="J118" s="257">
        <v>500000</v>
      </c>
      <c r="K118" s="138"/>
      <c r="L118" s="138"/>
      <c r="M118" s="138"/>
      <c r="N118" s="138"/>
      <c r="O118" s="135">
        <v>1</v>
      </c>
      <c r="P118" s="135" t="s">
        <v>150</v>
      </c>
      <c r="Q118" s="135" t="s">
        <v>150</v>
      </c>
      <c r="R118" s="135" t="s">
        <v>150</v>
      </c>
      <c r="S118" s="135" t="s">
        <v>150</v>
      </c>
      <c r="T118" s="135" t="s">
        <v>150</v>
      </c>
      <c r="U118" s="135" t="s">
        <v>150</v>
      </c>
      <c r="V118" s="135" t="s">
        <v>150</v>
      </c>
      <c r="W118" s="135" t="s">
        <v>150</v>
      </c>
      <c r="X118" s="135" t="s">
        <v>150</v>
      </c>
      <c r="Y118" s="138"/>
      <c r="Z118" s="138"/>
    </row>
    <row r="119" spans="2:26" ht="51" customHeight="1">
      <c r="B119" s="135">
        <v>111</v>
      </c>
      <c r="C119" s="253" t="s">
        <v>1712</v>
      </c>
      <c r="D119" s="138"/>
      <c r="E119" s="135" t="s">
        <v>47</v>
      </c>
      <c r="F119" s="135" t="s">
        <v>2</v>
      </c>
      <c r="G119" s="169" t="s">
        <v>127</v>
      </c>
      <c r="H119" s="138"/>
      <c r="I119" s="138"/>
      <c r="J119" s="257">
        <v>500000</v>
      </c>
      <c r="K119" s="138"/>
      <c r="L119" s="138"/>
      <c r="M119" s="138"/>
      <c r="N119" s="138"/>
      <c r="O119" s="135">
        <v>1</v>
      </c>
      <c r="P119" s="135" t="s">
        <v>150</v>
      </c>
      <c r="Q119" s="135" t="s">
        <v>150</v>
      </c>
      <c r="R119" s="135" t="s">
        <v>150</v>
      </c>
      <c r="S119" s="135" t="s">
        <v>150</v>
      </c>
      <c r="T119" s="135" t="s">
        <v>150</v>
      </c>
      <c r="U119" s="135" t="s">
        <v>150</v>
      </c>
      <c r="V119" s="135" t="s">
        <v>150</v>
      </c>
      <c r="W119" s="135" t="s">
        <v>150</v>
      </c>
      <c r="X119" s="135" t="s">
        <v>150</v>
      </c>
      <c r="Y119" s="138"/>
      <c r="Z119" s="138"/>
    </row>
    <row r="120" spans="2:26" ht="51" customHeight="1">
      <c r="B120" s="135">
        <v>112</v>
      </c>
      <c r="C120" s="253" t="s">
        <v>1713</v>
      </c>
      <c r="D120" s="138"/>
      <c r="E120" s="135" t="s">
        <v>47</v>
      </c>
      <c r="F120" s="135" t="s">
        <v>2</v>
      </c>
      <c r="G120" s="169" t="s">
        <v>127</v>
      </c>
      <c r="H120" s="138"/>
      <c r="I120" s="138"/>
      <c r="J120" s="257">
        <v>250000</v>
      </c>
      <c r="K120" s="138"/>
      <c r="L120" s="138"/>
      <c r="M120" s="138"/>
      <c r="N120" s="138"/>
      <c r="O120" s="135">
        <v>1</v>
      </c>
      <c r="P120" s="135" t="s">
        <v>150</v>
      </c>
      <c r="Q120" s="135" t="s">
        <v>150</v>
      </c>
      <c r="R120" s="135" t="s">
        <v>150</v>
      </c>
      <c r="S120" s="135" t="s">
        <v>150</v>
      </c>
      <c r="T120" s="135" t="s">
        <v>150</v>
      </c>
      <c r="U120" s="135" t="s">
        <v>150</v>
      </c>
      <c r="V120" s="135" t="s">
        <v>150</v>
      </c>
      <c r="W120" s="135" t="s">
        <v>150</v>
      </c>
      <c r="X120" s="135" t="s">
        <v>150</v>
      </c>
      <c r="Y120" s="138"/>
      <c r="Z120" s="138"/>
    </row>
    <row r="121" spans="2:26" ht="51" customHeight="1">
      <c r="B121" s="135">
        <v>113</v>
      </c>
      <c r="C121" s="253" t="s">
        <v>1714</v>
      </c>
      <c r="D121" s="138"/>
      <c r="E121" s="135" t="s">
        <v>47</v>
      </c>
      <c r="F121" s="135" t="s">
        <v>2</v>
      </c>
      <c r="G121" s="169" t="s">
        <v>127</v>
      </c>
      <c r="H121" s="138"/>
      <c r="I121" s="138"/>
      <c r="J121" s="257">
        <v>500000</v>
      </c>
      <c r="K121" s="138"/>
      <c r="L121" s="138"/>
      <c r="M121" s="138"/>
      <c r="N121" s="138"/>
      <c r="O121" s="135">
        <v>1</v>
      </c>
      <c r="P121" s="135" t="s">
        <v>150</v>
      </c>
      <c r="Q121" s="135" t="s">
        <v>150</v>
      </c>
      <c r="R121" s="135" t="s">
        <v>150</v>
      </c>
      <c r="S121" s="135" t="s">
        <v>150</v>
      </c>
      <c r="T121" s="135" t="s">
        <v>150</v>
      </c>
      <c r="U121" s="135" t="s">
        <v>150</v>
      </c>
      <c r="V121" s="135" t="s">
        <v>150</v>
      </c>
      <c r="W121" s="135" t="s">
        <v>150</v>
      </c>
      <c r="X121" s="135" t="s">
        <v>150</v>
      </c>
      <c r="Y121" s="138"/>
      <c r="Z121" s="138"/>
    </row>
    <row r="122" spans="2:26" ht="51" customHeight="1">
      <c r="B122" s="135">
        <v>114</v>
      </c>
      <c r="C122" s="253" t="s">
        <v>1715</v>
      </c>
      <c r="D122" s="138"/>
      <c r="E122" s="135" t="s">
        <v>47</v>
      </c>
      <c r="F122" s="135" t="s">
        <v>2</v>
      </c>
      <c r="G122" s="169" t="s">
        <v>127</v>
      </c>
      <c r="H122" s="138"/>
      <c r="I122" s="138"/>
      <c r="J122" s="257">
        <v>500000</v>
      </c>
      <c r="K122" s="138"/>
      <c r="L122" s="138"/>
      <c r="M122" s="138"/>
      <c r="N122" s="138"/>
      <c r="O122" s="135">
        <v>1</v>
      </c>
      <c r="P122" s="135" t="s">
        <v>150</v>
      </c>
      <c r="Q122" s="135" t="s">
        <v>150</v>
      </c>
      <c r="R122" s="135" t="s">
        <v>150</v>
      </c>
      <c r="S122" s="135" t="s">
        <v>150</v>
      </c>
      <c r="T122" s="135" t="s">
        <v>150</v>
      </c>
      <c r="U122" s="135" t="s">
        <v>150</v>
      </c>
      <c r="V122" s="135" t="s">
        <v>150</v>
      </c>
      <c r="W122" s="135" t="s">
        <v>150</v>
      </c>
      <c r="X122" s="135" t="s">
        <v>150</v>
      </c>
      <c r="Y122" s="138"/>
      <c r="Z122" s="138"/>
    </row>
    <row r="123" spans="2:26" ht="51" customHeight="1">
      <c r="B123" s="135">
        <v>115</v>
      </c>
      <c r="C123" s="253" t="s">
        <v>1716</v>
      </c>
      <c r="D123" s="138"/>
      <c r="E123" s="135" t="s">
        <v>47</v>
      </c>
      <c r="F123" s="135" t="s">
        <v>2</v>
      </c>
      <c r="G123" s="169" t="s">
        <v>127</v>
      </c>
      <c r="H123" s="138"/>
      <c r="I123" s="138"/>
      <c r="J123" s="257">
        <v>500000</v>
      </c>
      <c r="K123" s="138"/>
      <c r="L123" s="138"/>
      <c r="M123" s="138"/>
      <c r="N123" s="138"/>
      <c r="O123" s="135">
        <v>1</v>
      </c>
      <c r="P123" s="135" t="s">
        <v>150</v>
      </c>
      <c r="Q123" s="135" t="s">
        <v>150</v>
      </c>
      <c r="R123" s="135" t="s">
        <v>150</v>
      </c>
      <c r="S123" s="135" t="s">
        <v>150</v>
      </c>
      <c r="T123" s="135" t="s">
        <v>150</v>
      </c>
      <c r="U123" s="135" t="s">
        <v>150</v>
      </c>
      <c r="V123" s="135" t="s">
        <v>150</v>
      </c>
      <c r="W123" s="135" t="s">
        <v>150</v>
      </c>
      <c r="X123" s="135" t="s">
        <v>150</v>
      </c>
      <c r="Y123" s="138"/>
      <c r="Z123" s="138"/>
    </row>
    <row r="124" spans="2:26" ht="51" customHeight="1">
      <c r="B124" s="135">
        <v>116</v>
      </c>
      <c r="C124" s="253" t="s">
        <v>1717</v>
      </c>
      <c r="D124" s="138"/>
      <c r="E124" s="135" t="s">
        <v>47</v>
      </c>
      <c r="F124" s="135" t="s">
        <v>2</v>
      </c>
      <c r="G124" s="169" t="s">
        <v>127</v>
      </c>
      <c r="H124" s="138"/>
      <c r="I124" s="138"/>
      <c r="J124" s="257">
        <v>500000</v>
      </c>
      <c r="K124" s="138"/>
      <c r="L124" s="138"/>
      <c r="M124" s="138"/>
      <c r="N124" s="138"/>
      <c r="O124" s="135" t="s">
        <v>150</v>
      </c>
      <c r="P124" s="135">
        <v>1</v>
      </c>
      <c r="Q124" s="135" t="s">
        <v>150</v>
      </c>
      <c r="R124" s="135" t="s">
        <v>150</v>
      </c>
      <c r="S124" s="135" t="s">
        <v>150</v>
      </c>
      <c r="T124" s="135" t="s">
        <v>150</v>
      </c>
      <c r="U124" s="135" t="s">
        <v>150</v>
      </c>
      <c r="V124" s="135" t="s">
        <v>150</v>
      </c>
      <c r="W124" s="135" t="s">
        <v>150</v>
      </c>
      <c r="X124" s="135" t="s">
        <v>150</v>
      </c>
      <c r="Y124" s="138"/>
      <c r="Z124" s="138"/>
    </row>
    <row r="125" spans="2:26" ht="51" customHeight="1">
      <c r="B125" s="135">
        <v>117</v>
      </c>
      <c r="C125" s="253" t="s">
        <v>1718</v>
      </c>
      <c r="D125" s="138"/>
      <c r="E125" s="135" t="s">
        <v>47</v>
      </c>
      <c r="F125" s="135" t="s">
        <v>2</v>
      </c>
      <c r="G125" s="169" t="s">
        <v>127</v>
      </c>
      <c r="H125" s="138"/>
      <c r="I125" s="138"/>
      <c r="J125" s="257">
        <v>500000</v>
      </c>
      <c r="K125" s="138"/>
      <c r="L125" s="138"/>
      <c r="M125" s="138"/>
      <c r="N125" s="138"/>
      <c r="O125" s="135">
        <v>1</v>
      </c>
      <c r="P125" s="135" t="s">
        <v>150</v>
      </c>
      <c r="Q125" s="135" t="s">
        <v>150</v>
      </c>
      <c r="R125" s="135" t="s">
        <v>150</v>
      </c>
      <c r="S125" s="135" t="s">
        <v>150</v>
      </c>
      <c r="T125" s="135" t="s">
        <v>150</v>
      </c>
      <c r="U125" s="135" t="s">
        <v>150</v>
      </c>
      <c r="V125" s="135" t="s">
        <v>150</v>
      </c>
      <c r="W125" s="135" t="s">
        <v>150</v>
      </c>
      <c r="X125" s="135" t="s">
        <v>150</v>
      </c>
      <c r="Y125" s="138"/>
      <c r="Z125" s="138"/>
    </row>
    <row r="126" spans="2:26" ht="51" customHeight="1">
      <c r="B126" s="135">
        <v>118</v>
      </c>
      <c r="C126" s="253" t="s">
        <v>1719</v>
      </c>
      <c r="D126" s="138"/>
      <c r="E126" s="135" t="s">
        <v>47</v>
      </c>
      <c r="F126" s="135" t="s">
        <v>2</v>
      </c>
      <c r="G126" s="169" t="s">
        <v>127</v>
      </c>
      <c r="H126" s="138"/>
      <c r="I126" s="138"/>
      <c r="J126" s="257">
        <v>500000</v>
      </c>
      <c r="K126" s="138"/>
      <c r="L126" s="138"/>
      <c r="M126" s="138"/>
      <c r="N126" s="138"/>
      <c r="O126" s="135">
        <v>1</v>
      </c>
      <c r="P126" s="135" t="s">
        <v>150</v>
      </c>
      <c r="Q126" s="135" t="s">
        <v>150</v>
      </c>
      <c r="R126" s="135" t="s">
        <v>150</v>
      </c>
      <c r="S126" s="135" t="s">
        <v>150</v>
      </c>
      <c r="T126" s="135" t="s">
        <v>150</v>
      </c>
      <c r="U126" s="135" t="s">
        <v>150</v>
      </c>
      <c r="V126" s="135" t="s">
        <v>150</v>
      </c>
      <c r="W126" s="135" t="s">
        <v>150</v>
      </c>
      <c r="X126" s="135" t="s">
        <v>150</v>
      </c>
      <c r="Y126" s="138"/>
      <c r="Z126" s="138"/>
    </row>
    <row r="127" spans="2:26" ht="51" customHeight="1">
      <c r="B127" s="135">
        <v>119</v>
      </c>
      <c r="C127" s="253" t="s">
        <v>1720</v>
      </c>
      <c r="D127" s="138"/>
      <c r="E127" s="135" t="s">
        <v>47</v>
      </c>
      <c r="F127" s="135" t="s">
        <v>2</v>
      </c>
      <c r="G127" s="169" t="s">
        <v>127</v>
      </c>
      <c r="H127" s="138"/>
      <c r="I127" s="138"/>
      <c r="J127" s="257">
        <v>500000</v>
      </c>
      <c r="K127" s="138"/>
      <c r="L127" s="138"/>
      <c r="M127" s="138"/>
      <c r="N127" s="138"/>
      <c r="O127" s="135">
        <v>1</v>
      </c>
      <c r="P127" s="135" t="s">
        <v>150</v>
      </c>
      <c r="Q127" s="135" t="s">
        <v>150</v>
      </c>
      <c r="R127" s="135" t="s">
        <v>150</v>
      </c>
      <c r="S127" s="135" t="s">
        <v>150</v>
      </c>
      <c r="T127" s="135" t="s">
        <v>150</v>
      </c>
      <c r="U127" s="135" t="s">
        <v>150</v>
      </c>
      <c r="V127" s="135" t="s">
        <v>150</v>
      </c>
      <c r="W127" s="135" t="s">
        <v>150</v>
      </c>
      <c r="X127" s="135" t="s">
        <v>150</v>
      </c>
      <c r="Y127" s="138"/>
      <c r="Z127" s="138"/>
    </row>
    <row r="128" spans="2:26" ht="51" customHeight="1">
      <c r="B128" s="135">
        <v>120</v>
      </c>
      <c r="C128" s="253" t="s">
        <v>1721</v>
      </c>
      <c r="D128" s="138"/>
      <c r="E128" s="135" t="s">
        <v>47</v>
      </c>
      <c r="F128" s="135" t="s">
        <v>2</v>
      </c>
      <c r="G128" s="169" t="s">
        <v>127</v>
      </c>
      <c r="H128" s="138"/>
      <c r="I128" s="138"/>
      <c r="J128" s="257">
        <v>500000</v>
      </c>
      <c r="K128" s="138"/>
      <c r="L128" s="138"/>
      <c r="M128" s="138"/>
      <c r="N128" s="138"/>
      <c r="O128" s="135">
        <v>1</v>
      </c>
      <c r="P128" s="135" t="s">
        <v>150</v>
      </c>
      <c r="Q128" s="135" t="s">
        <v>150</v>
      </c>
      <c r="R128" s="135" t="s">
        <v>150</v>
      </c>
      <c r="S128" s="135" t="s">
        <v>150</v>
      </c>
      <c r="T128" s="135" t="s">
        <v>150</v>
      </c>
      <c r="U128" s="135" t="s">
        <v>150</v>
      </c>
      <c r="V128" s="135" t="s">
        <v>150</v>
      </c>
      <c r="W128" s="135" t="s">
        <v>150</v>
      </c>
      <c r="X128" s="135" t="s">
        <v>150</v>
      </c>
      <c r="Y128" s="138"/>
      <c r="Z128" s="138"/>
    </row>
    <row r="129" spans="2:26" ht="51" customHeight="1">
      <c r="B129" s="135">
        <v>121</v>
      </c>
      <c r="C129" s="253" t="s">
        <v>1722</v>
      </c>
      <c r="D129" s="138"/>
      <c r="E129" s="135" t="s">
        <v>47</v>
      </c>
      <c r="F129" s="135" t="s">
        <v>2</v>
      </c>
      <c r="G129" s="169" t="s">
        <v>127</v>
      </c>
      <c r="H129" s="138"/>
      <c r="I129" s="138"/>
      <c r="J129" s="257">
        <v>500000</v>
      </c>
      <c r="K129" s="138"/>
      <c r="L129" s="138"/>
      <c r="M129" s="138"/>
      <c r="N129" s="138"/>
      <c r="O129" s="135">
        <v>1</v>
      </c>
      <c r="P129" s="135" t="s">
        <v>150</v>
      </c>
      <c r="Q129" s="135" t="s">
        <v>150</v>
      </c>
      <c r="R129" s="135" t="s">
        <v>150</v>
      </c>
      <c r="S129" s="135" t="s">
        <v>150</v>
      </c>
      <c r="T129" s="135" t="s">
        <v>150</v>
      </c>
      <c r="U129" s="135" t="s">
        <v>150</v>
      </c>
      <c r="V129" s="135" t="s">
        <v>150</v>
      </c>
      <c r="W129" s="135" t="s">
        <v>150</v>
      </c>
      <c r="X129" s="135" t="s">
        <v>150</v>
      </c>
      <c r="Y129" s="138"/>
      <c r="Z129" s="138"/>
    </row>
    <row r="130" spans="2:26" ht="51" customHeight="1">
      <c r="B130" s="135">
        <v>122</v>
      </c>
      <c r="C130" s="253" t="s">
        <v>1723</v>
      </c>
      <c r="D130" s="138"/>
      <c r="E130" s="135" t="s">
        <v>47</v>
      </c>
      <c r="F130" s="135" t="s">
        <v>2</v>
      </c>
      <c r="G130" s="169" t="s">
        <v>127</v>
      </c>
      <c r="H130" s="138"/>
      <c r="I130" s="138"/>
      <c r="J130" s="257">
        <v>500000</v>
      </c>
      <c r="K130" s="138"/>
      <c r="L130" s="138"/>
      <c r="M130" s="138"/>
      <c r="N130" s="138"/>
      <c r="O130" s="135">
        <v>1</v>
      </c>
      <c r="P130" s="135" t="s">
        <v>150</v>
      </c>
      <c r="Q130" s="135" t="s">
        <v>150</v>
      </c>
      <c r="R130" s="135" t="s">
        <v>150</v>
      </c>
      <c r="S130" s="135" t="s">
        <v>150</v>
      </c>
      <c r="T130" s="135" t="s">
        <v>150</v>
      </c>
      <c r="U130" s="135" t="s">
        <v>150</v>
      </c>
      <c r="V130" s="135" t="s">
        <v>150</v>
      </c>
      <c r="W130" s="135" t="s">
        <v>150</v>
      </c>
      <c r="X130" s="135" t="s">
        <v>150</v>
      </c>
      <c r="Y130" s="138"/>
      <c r="Z130" s="138"/>
    </row>
    <row r="131" spans="2:26" ht="51" customHeight="1">
      <c r="B131" s="135">
        <v>123</v>
      </c>
      <c r="C131" s="253" t="s">
        <v>1724</v>
      </c>
      <c r="D131" s="138"/>
      <c r="E131" s="135" t="s">
        <v>47</v>
      </c>
      <c r="F131" s="135" t="s">
        <v>2</v>
      </c>
      <c r="G131" s="169" t="s">
        <v>127</v>
      </c>
      <c r="H131" s="138"/>
      <c r="I131" s="138"/>
      <c r="J131" s="257">
        <v>500000</v>
      </c>
      <c r="K131" s="138"/>
      <c r="L131" s="138"/>
      <c r="M131" s="138"/>
      <c r="N131" s="138"/>
      <c r="O131" s="135">
        <v>1</v>
      </c>
      <c r="P131" s="135" t="s">
        <v>150</v>
      </c>
      <c r="Q131" s="135" t="s">
        <v>150</v>
      </c>
      <c r="R131" s="135" t="s">
        <v>150</v>
      </c>
      <c r="S131" s="135" t="s">
        <v>150</v>
      </c>
      <c r="T131" s="135" t="s">
        <v>150</v>
      </c>
      <c r="U131" s="135" t="s">
        <v>150</v>
      </c>
      <c r="V131" s="135" t="s">
        <v>150</v>
      </c>
      <c r="W131" s="135" t="s">
        <v>150</v>
      </c>
      <c r="X131" s="135" t="s">
        <v>150</v>
      </c>
      <c r="Y131" s="138"/>
      <c r="Z131" s="138"/>
    </row>
    <row r="132" spans="2:26" ht="51" customHeight="1">
      <c r="B132" s="135">
        <v>124</v>
      </c>
      <c r="C132" s="253" t="s">
        <v>1725</v>
      </c>
      <c r="D132" s="138"/>
      <c r="E132" s="135" t="s">
        <v>47</v>
      </c>
      <c r="F132" s="135" t="s">
        <v>2</v>
      </c>
      <c r="G132" s="169" t="s">
        <v>127</v>
      </c>
      <c r="H132" s="138"/>
      <c r="I132" s="138"/>
      <c r="J132" s="257">
        <v>250000</v>
      </c>
      <c r="K132" s="138"/>
      <c r="L132" s="138"/>
      <c r="M132" s="138"/>
      <c r="N132" s="138"/>
      <c r="O132" s="135">
        <v>1</v>
      </c>
      <c r="P132" s="135" t="s">
        <v>150</v>
      </c>
      <c r="Q132" s="135" t="s">
        <v>150</v>
      </c>
      <c r="R132" s="135" t="s">
        <v>150</v>
      </c>
      <c r="S132" s="135" t="s">
        <v>150</v>
      </c>
      <c r="T132" s="135" t="s">
        <v>150</v>
      </c>
      <c r="U132" s="135" t="s">
        <v>150</v>
      </c>
      <c r="V132" s="135" t="s">
        <v>150</v>
      </c>
      <c r="W132" s="135" t="s">
        <v>150</v>
      </c>
      <c r="X132" s="135" t="s">
        <v>150</v>
      </c>
      <c r="Y132" s="138"/>
      <c r="Z132" s="138"/>
    </row>
    <row r="133" spans="2:26" ht="51" customHeight="1">
      <c r="B133" s="135">
        <v>125</v>
      </c>
      <c r="C133" s="253" t="s">
        <v>1726</v>
      </c>
      <c r="D133" s="138"/>
      <c r="E133" s="135" t="s">
        <v>47</v>
      </c>
      <c r="F133" s="135" t="s">
        <v>2</v>
      </c>
      <c r="G133" s="169" t="s">
        <v>127</v>
      </c>
      <c r="H133" s="138"/>
      <c r="I133" s="138"/>
      <c r="J133" s="257">
        <v>250000</v>
      </c>
      <c r="K133" s="138"/>
      <c r="L133" s="138"/>
      <c r="M133" s="138"/>
      <c r="N133" s="138"/>
      <c r="O133" s="135">
        <v>1</v>
      </c>
      <c r="P133" s="135" t="s">
        <v>150</v>
      </c>
      <c r="Q133" s="135" t="s">
        <v>150</v>
      </c>
      <c r="R133" s="135" t="s">
        <v>150</v>
      </c>
      <c r="S133" s="135" t="s">
        <v>150</v>
      </c>
      <c r="T133" s="135" t="s">
        <v>150</v>
      </c>
      <c r="U133" s="135" t="s">
        <v>150</v>
      </c>
      <c r="V133" s="135" t="s">
        <v>150</v>
      </c>
      <c r="W133" s="135" t="s">
        <v>150</v>
      </c>
      <c r="X133" s="135" t="s">
        <v>150</v>
      </c>
      <c r="Y133" s="138"/>
      <c r="Z133" s="138"/>
    </row>
    <row r="134" spans="2:26" ht="51" customHeight="1">
      <c r="B134" s="135">
        <v>126</v>
      </c>
      <c r="C134" s="253" t="s">
        <v>1727</v>
      </c>
      <c r="D134" s="138"/>
      <c r="E134" s="135" t="s">
        <v>47</v>
      </c>
      <c r="F134" s="135" t="s">
        <v>2</v>
      </c>
      <c r="G134" s="169" t="s">
        <v>127</v>
      </c>
      <c r="H134" s="138"/>
      <c r="I134" s="138"/>
      <c r="J134" s="257">
        <v>500000</v>
      </c>
      <c r="K134" s="138"/>
      <c r="L134" s="138"/>
      <c r="M134" s="138"/>
      <c r="N134" s="138"/>
      <c r="O134" s="135">
        <v>1</v>
      </c>
      <c r="P134" s="135" t="s">
        <v>150</v>
      </c>
      <c r="Q134" s="135" t="s">
        <v>150</v>
      </c>
      <c r="R134" s="135" t="s">
        <v>150</v>
      </c>
      <c r="S134" s="135" t="s">
        <v>150</v>
      </c>
      <c r="T134" s="135" t="s">
        <v>150</v>
      </c>
      <c r="U134" s="135" t="s">
        <v>150</v>
      </c>
      <c r="V134" s="135" t="s">
        <v>150</v>
      </c>
      <c r="W134" s="135" t="s">
        <v>150</v>
      </c>
      <c r="X134" s="135" t="s">
        <v>150</v>
      </c>
      <c r="Y134" s="138"/>
      <c r="Z134" s="138"/>
    </row>
    <row r="135" spans="2:26" ht="51" customHeight="1">
      <c r="B135" s="135">
        <v>127</v>
      </c>
      <c r="C135" s="253" t="s">
        <v>1728</v>
      </c>
      <c r="D135" s="138"/>
      <c r="E135" s="135" t="s">
        <v>47</v>
      </c>
      <c r="F135" s="135" t="s">
        <v>2</v>
      </c>
      <c r="G135" s="169" t="s">
        <v>127</v>
      </c>
      <c r="H135" s="138"/>
      <c r="I135" s="138"/>
      <c r="J135" s="257">
        <v>500000</v>
      </c>
      <c r="K135" s="138"/>
      <c r="L135" s="138"/>
      <c r="M135" s="138"/>
      <c r="N135" s="138"/>
      <c r="O135" s="135">
        <v>1</v>
      </c>
      <c r="P135" s="135" t="s">
        <v>150</v>
      </c>
      <c r="Q135" s="135" t="s">
        <v>150</v>
      </c>
      <c r="R135" s="135" t="s">
        <v>150</v>
      </c>
      <c r="S135" s="135" t="s">
        <v>150</v>
      </c>
      <c r="T135" s="135" t="s">
        <v>150</v>
      </c>
      <c r="U135" s="135" t="s">
        <v>150</v>
      </c>
      <c r="V135" s="135" t="s">
        <v>150</v>
      </c>
      <c r="W135" s="135" t="s">
        <v>150</v>
      </c>
      <c r="X135" s="135" t="s">
        <v>150</v>
      </c>
      <c r="Y135" s="138"/>
      <c r="Z135" s="138"/>
    </row>
    <row r="136" spans="2:26" ht="51" customHeight="1">
      <c r="B136" s="135">
        <v>128</v>
      </c>
      <c r="C136" s="253" t="s">
        <v>1729</v>
      </c>
      <c r="D136" s="138"/>
      <c r="E136" s="135" t="s">
        <v>47</v>
      </c>
      <c r="F136" s="135" t="s">
        <v>2</v>
      </c>
      <c r="G136" s="169" t="s">
        <v>127</v>
      </c>
      <c r="H136" s="138"/>
      <c r="I136" s="138"/>
      <c r="J136" s="257">
        <v>500000</v>
      </c>
      <c r="K136" s="138"/>
      <c r="L136" s="138"/>
      <c r="M136" s="138"/>
      <c r="N136" s="138"/>
      <c r="O136" s="135" t="s">
        <v>150</v>
      </c>
      <c r="P136" s="135">
        <v>1</v>
      </c>
      <c r="Q136" s="135" t="s">
        <v>150</v>
      </c>
      <c r="R136" s="135" t="s">
        <v>150</v>
      </c>
      <c r="S136" s="135" t="s">
        <v>150</v>
      </c>
      <c r="T136" s="135" t="s">
        <v>150</v>
      </c>
      <c r="U136" s="135" t="s">
        <v>150</v>
      </c>
      <c r="V136" s="135" t="s">
        <v>150</v>
      </c>
      <c r="W136" s="135" t="s">
        <v>150</v>
      </c>
      <c r="X136" s="135" t="s">
        <v>150</v>
      </c>
      <c r="Y136" s="138"/>
      <c r="Z136" s="138"/>
    </row>
    <row r="137" spans="2:26" ht="51" customHeight="1">
      <c r="B137" s="135">
        <v>129</v>
      </c>
      <c r="C137" s="253" t="s">
        <v>1730</v>
      </c>
      <c r="D137" s="138"/>
      <c r="E137" s="135" t="s">
        <v>47</v>
      </c>
      <c r="F137" s="135" t="s">
        <v>2</v>
      </c>
      <c r="G137" s="169" t="s">
        <v>127</v>
      </c>
      <c r="H137" s="138"/>
      <c r="I137" s="138"/>
      <c r="J137" s="257">
        <v>500000</v>
      </c>
      <c r="K137" s="138"/>
      <c r="L137" s="138"/>
      <c r="M137" s="138"/>
      <c r="N137" s="138"/>
      <c r="O137" s="135">
        <v>1</v>
      </c>
      <c r="P137" s="135" t="s">
        <v>150</v>
      </c>
      <c r="Q137" s="135" t="s">
        <v>150</v>
      </c>
      <c r="R137" s="135" t="s">
        <v>150</v>
      </c>
      <c r="S137" s="135" t="s">
        <v>150</v>
      </c>
      <c r="T137" s="135" t="s">
        <v>150</v>
      </c>
      <c r="U137" s="135" t="s">
        <v>150</v>
      </c>
      <c r="V137" s="135" t="s">
        <v>150</v>
      </c>
      <c r="W137" s="135" t="s">
        <v>150</v>
      </c>
      <c r="X137" s="135" t="s">
        <v>150</v>
      </c>
      <c r="Y137" s="138"/>
      <c r="Z137" s="138"/>
    </row>
    <row r="138" spans="2:26" ht="51" customHeight="1">
      <c r="B138" s="135">
        <v>130</v>
      </c>
      <c r="C138" s="253" t="s">
        <v>1731</v>
      </c>
      <c r="D138" s="138"/>
      <c r="E138" s="135" t="s">
        <v>47</v>
      </c>
      <c r="F138" s="135" t="s">
        <v>2</v>
      </c>
      <c r="G138" s="169" t="s">
        <v>127</v>
      </c>
      <c r="H138" s="138"/>
      <c r="I138" s="138"/>
      <c r="J138" s="257">
        <v>500000</v>
      </c>
      <c r="K138" s="138"/>
      <c r="L138" s="138"/>
      <c r="M138" s="138"/>
      <c r="N138" s="138"/>
      <c r="O138" s="135" t="s">
        <v>150</v>
      </c>
      <c r="P138" s="135">
        <v>1</v>
      </c>
      <c r="Q138" s="135" t="s">
        <v>150</v>
      </c>
      <c r="R138" s="135" t="s">
        <v>150</v>
      </c>
      <c r="S138" s="135" t="s">
        <v>150</v>
      </c>
      <c r="T138" s="135" t="s">
        <v>150</v>
      </c>
      <c r="U138" s="135" t="s">
        <v>150</v>
      </c>
      <c r="V138" s="135" t="s">
        <v>150</v>
      </c>
      <c r="W138" s="135" t="s">
        <v>150</v>
      </c>
      <c r="X138" s="135" t="s">
        <v>150</v>
      </c>
      <c r="Y138" s="138"/>
      <c r="Z138" s="138"/>
    </row>
    <row r="139" spans="2:26" ht="51" customHeight="1">
      <c r="B139" s="135">
        <v>131</v>
      </c>
      <c r="C139" s="253" t="s">
        <v>1732</v>
      </c>
      <c r="D139" s="138"/>
      <c r="E139" s="135" t="s">
        <v>47</v>
      </c>
      <c r="F139" s="135" t="s">
        <v>2</v>
      </c>
      <c r="G139" s="169" t="s">
        <v>127</v>
      </c>
      <c r="H139" s="138"/>
      <c r="I139" s="138"/>
      <c r="J139" s="257">
        <v>250000</v>
      </c>
      <c r="K139" s="138"/>
      <c r="L139" s="138"/>
      <c r="M139" s="138"/>
      <c r="N139" s="138"/>
      <c r="O139" s="135">
        <v>1</v>
      </c>
      <c r="P139" s="135" t="s">
        <v>150</v>
      </c>
      <c r="Q139" s="135" t="s">
        <v>150</v>
      </c>
      <c r="R139" s="135" t="s">
        <v>150</v>
      </c>
      <c r="S139" s="135" t="s">
        <v>150</v>
      </c>
      <c r="T139" s="135" t="s">
        <v>150</v>
      </c>
      <c r="U139" s="135" t="s">
        <v>150</v>
      </c>
      <c r="V139" s="135" t="s">
        <v>150</v>
      </c>
      <c r="W139" s="135" t="s">
        <v>150</v>
      </c>
      <c r="X139" s="135" t="s">
        <v>150</v>
      </c>
      <c r="Y139" s="138"/>
      <c r="Z139" s="138"/>
    </row>
    <row r="140" spans="2:26" ht="51" customHeight="1">
      <c r="B140" s="135">
        <v>132</v>
      </c>
      <c r="C140" s="253" t="s">
        <v>1733</v>
      </c>
      <c r="D140" s="138"/>
      <c r="E140" s="135" t="s">
        <v>47</v>
      </c>
      <c r="F140" s="135" t="s">
        <v>2</v>
      </c>
      <c r="G140" s="169" t="s">
        <v>127</v>
      </c>
      <c r="H140" s="138"/>
      <c r="I140" s="138"/>
      <c r="J140" s="257">
        <v>250000</v>
      </c>
      <c r="K140" s="138"/>
      <c r="L140" s="138"/>
      <c r="M140" s="138"/>
      <c r="N140" s="138"/>
      <c r="O140" s="135">
        <v>1</v>
      </c>
      <c r="P140" s="135" t="s">
        <v>150</v>
      </c>
      <c r="Q140" s="135" t="s">
        <v>150</v>
      </c>
      <c r="R140" s="135" t="s">
        <v>150</v>
      </c>
      <c r="S140" s="135" t="s">
        <v>150</v>
      </c>
      <c r="T140" s="135" t="s">
        <v>150</v>
      </c>
      <c r="U140" s="135" t="s">
        <v>150</v>
      </c>
      <c r="V140" s="135" t="s">
        <v>150</v>
      </c>
      <c r="W140" s="135" t="s">
        <v>150</v>
      </c>
      <c r="X140" s="135" t="s">
        <v>150</v>
      </c>
      <c r="Y140" s="138"/>
      <c r="Z140" s="138"/>
    </row>
    <row r="141" spans="2:26" ht="51" customHeight="1">
      <c r="B141" s="135">
        <v>133</v>
      </c>
      <c r="C141" s="253" t="s">
        <v>1734</v>
      </c>
      <c r="D141" s="138"/>
      <c r="E141" s="135" t="s">
        <v>47</v>
      </c>
      <c r="F141" s="135" t="s">
        <v>2</v>
      </c>
      <c r="G141" s="169" t="s">
        <v>127</v>
      </c>
      <c r="H141" s="138"/>
      <c r="I141" s="138"/>
      <c r="J141" s="257">
        <v>250000</v>
      </c>
      <c r="K141" s="138"/>
      <c r="L141" s="138"/>
      <c r="M141" s="138"/>
      <c r="N141" s="138"/>
      <c r="O141" s="135">
        <v>1</v>
      </c>
      <c r="P141" s="135" t="s">
        <v>150</v>
      </c>
      <c r="Q141" s="135" t="s">
        <v>150</v>
      </c>
      <c r="R141" s="135" t="s">
        <v>150</v>
      </c>
      <c r="S141" s="135" t="s">
        <v>150</v>
      </c>
      <c r="T141" s="135" t="s">
        <v>150</v>
      </c>
      <c r="U141" s="135" t="s">
        <v>150</v>
      </c>
      <c r="V141" s="135" t="s">
        <v>150</v>
      </c>
      <c r="W141" s="135" t="s">
        <v>150</v>
      </c>
      <c r="X141" s="135" t="s">
        <v>150</v>
      </c>
      <c r="Y141" s="138"/>
      <c r="Z141" s="138"/>
    </row>
    <row r="142" spans="2:26" ht="51" customHeight="1">
      <c r="B142" s="135">
        <v>134</v>
      </c>
      <c r="C142" s="253" t="s">
        <v>1735</v>
      </c>
      <c r="D142" s="138"/>
      <c r="E142" s="135" t="s">
        <v>47</v>
      </c>
      <c r="F142" s="135" t="s">
        <v>2</v>
      </c>
      <c r="G142" s="169" t="s">
        <v>127</v>
      </c>
      <c r="H142" s="138"/>
      <c r="I142" s="138"/>
      <c r="J142" s="257">
        <v>250000</v>
      </c>
      <c r="K142" s="138"/>
      <c r="L142" s="138"/>
      <c r="M142" s="138"/>
      <c r="N142" s="138"/>
      <c r="O142" s="135">
        <v>1</v>
      </c>
      <c r="P142" s="135" t="s">
        <v>150</v>
      </c>
      <c r="Q142" s="135" t="s">
        <v>150</v>
      </c>
      <c r="R142" s="135" t="s">
        <v>150</v>
      </c>
      <c r="S142" s="135" t="s">
        <v>150</v>
      </c>
      <c r="T142" s="135" t="s">
        <v>150</v>
      </c>
      <c r="U142" s="135" t="s">
        <v>150</v>
      </c>
      <c r="V142" s="135" t="s">
        <v>150</v>
      </c>
      <c r="W142" s="135" t="s">
        <v>150</v>
      </c>
      <c r="X142" s="135" t="s">
        <v>150</v>
      </c>
      <c r="Y142" s="138"/>
      <c r="Z142" s="138"/>
    </row>
    <row r="143" spans="2:26" ht="51" customHeight="1">
      <c r="B143" s="135">
        <v>135</v>
      </c>
      <c r="C143" s="253" t="s">
        <v>1736</v>
      </c>
      <c r="D143" s="138"/>
      <c r="E143" s="135" t="s">
        <v>47</v>
      </c>
      <c r="F143" s="135" t="s">
        <v>2</v>
      </c>
      <c r="G143" s="169" t="s">
        <v>127</v>
      </c>
      <c r="H143" s="138"/>
      <c r="I143" s="138"/>
      <c r="J143" s="257">
        <v>250000</v>
      </c>
      <c r="K143" s="138"/>
      <c r="L143" s="138"/>
      <c r="M143" s="138"/>
      <c r="N143" s="138"/>
      <c r="O143" s="135">
        <v>1</v>
      </c>
      <c r="P143" s="135" t="s">
        <v>150</v>
      </c>
      <c r="Q143" s="135" t="s">
        <v>150</v>
      </c>
      <c r="R143" s="135" t="s">
        <v>150</v>
      </c>
      <c r="S143" s="135" t="s">
        <v>150</v>
      </c>
      <c r="T143" s="135" t="s">
        <v>150</v>
      </c>
      <c r="U143" s="135" t="s">
        <v>150</v>
      </c>
      <c r="V143" s="135" t="s">
        <v>150</v>
      </c>
      <c r="W143" s="135" t="s">
        <v>150</v>
      </c>
      <c r="X143" s="135" t="s">
        <v>150</v>
      </c>
      <c r="Y143" s="138"/>
      <c r="Z143" s="138"/>
    </row>
    <row r="144" spans="2:26" ht="51" customHeight="1">
      <c r="B144" s="135">
        <v>136</v>
      </c>
      <c r="C144" s="253" t="s">
        <v>1737</v>
      </c>
      <c r="D144" s="138"/>
      <c r="E144" s="135" t="s">
        <v>47</v>
      </c>
      <c r="F144" s="135" t="s">
        <v>2</v>
      </c>
      <c r="G144" s="169" t="s">
        <v>127</v>
      </c>
      <c r="H144" s="138"/>
      <c r="I144" s="138"/>
      <c r="J144" s="257">
        <v>200000</v>
      </c>
      <c r="K144" s="138"/>
      <c r="L144" s="138"/>
      <c r="M144" s="138"/>
      <c r="N144" s="138"/>
      <c r="O144" s="135">
        <v>1</v>
      </c>
      <c r="P144" s="135" t="s">
        <v>150</v>
      </c>
      <c r="Q144" s="135" t="s">
        <v>150</v>
      </c>
      <c r="R144" s="135" t="s">
        <v>150</v>
      </c>
      <c r="S144" s="135" t="s">
        <v>150</v>
      </c>
      <c r="T144" s="135" t="s">
        <v>150</v>
      </c>
      <c r="U144" s="135" t="s">
        <v>150</v>
      </c>
      <c r="V144" s="135" t="s">
        <v>150</v>
      </c>
      <c r="W144" s="135" t="s">
        <v>150</v>
      </c>
      <c r="X144" s="135" t="s">
        <v>150</v>
      </c>
      <c r="Y144" s="138"/>
      <c r="Z144" s="138"/>
    </row>
    <row r="145" spans="2:26" ht="51" customHeight="1">
      <c r="B145" s="135">
        <v>137</v>
      </c>
      <c r="C145" s="253" t="s">
        <v>1738</v>
      </c>
      <c r="D145" s="138"/>
      <c r="E145" s="135" t="s">
        <v>47</v>
      </c>
      <c r="F145" s="135" t="s">
        <v>2</v>
      </c>
      <c r="G145" s="169" t="s">
        <v>127</v>
      </c>
      <c r="H145" s="138"/>
      <c r="I145" s="138"/>
      <c r="J145" s="257">
        <v>200000</v>
      </c>
      <c r="K145" s="138"/>
      <c r="L145" s="138"/>
      <c r="M145" s="138"/>
      <c r="N145" s="138"/>
      <c r="O145" s="135">
        <v>1</v>
      </c>
      <c r="P145" s="135" t="s">
        <v>150</v>
      </c>
      <c r="Q145" s="135" t="s">
        <v>150</v>
      </c>
      <c r="R145" s="135" t="s">
        <v>150</v>
      </c>
      <c r="S145" s="135" t="s">
        <v>150</v>
      </c>
      <c r="T145" s="135" t="s">
        <v>150</v>
      </c>
      <c r="U145" s="135" t="s">
        <v>150</v>
      </c>
      <c r="V145" s="135" t="s">
        <v>150</v>
      </c>
      <c r="W145" s="135" t="s">
        <v>150</v>
      </c>
      <c r="X145" s="135" t="s">
        <v>150</v>
      </c>
      <c r="Y145" s="138"/>
      <c r="Z145" s="138"/>
    </row>
    <row r="146" spans="2:26" ht="51" customHeight="1">
      <c r="B146" s="135">
        <v>138</v>
      </c>
      <c r="C146" s="253" t="s">
        <v>1739</v>
      </c>
      <c r="D146" s="138"/>
      <c r="E146" s="135" t="s">
        <v>47</v>
      </c>
      <c r="F146" s="135" t="s">
        <v>2</v>
      </c>
      <c r="G146" s="169" t="s">
        <v>127</v>
      </c>
      <c r="H146" s="138"/>
      <c r="I146" s="138"/>
      <c r="J146" s="257">
        <v>200000</v>
      </c>
      <c r="K146" s="138"/>
      <c r="L146" s="138"/>
      <c r="M146" s="138"/>
      <c r="N146" s="138"/>
      <c r="O146" s="135">
        <v>1</v>
      </c>
      <c r="P146" s="135" t="s">
        <v>150</v>
      </c>
      <c r="Q146" s="135" t="s">
        <v>150</v>
      </c>
      <c r="R146" s="135" t="s">
        <v>150</v>
      </c>
      <c r="S146" s="135" t="s">
        <v>150</v>
      </c>
      <c r="T146" s="135" t="s">
        <v>150</v>
      </c>
      <c r="U146" s="135" t="s">
        <v>150</v>
      </c>
      <c r="V146" s="135" t="s">
        <v>150</v>
      </c>
      <c r="W146" s="135" t="s">
        <v>150</v>
      </c>
      <c r="X146" s="135" t="s">
        <v>150</v>
      </c>
      <c r="Y146" s="138"/>
      <c r="Z146" s="138"/>
    </row>
    <row r="147" spans="2:26" ht="51" customHeight="1">
      <c r="B147" s="135">
        <v>139</v>
      </c>
      <c r="C147" s="253" t="s">
        <v>1740</v>
      </c>
      <c r="D147" s="138"/>
      <c r="E147" s="135" t="s">
        <v>47</v>
      </c>
      <c r="F147" s="135" t="s">
        <v>2</v>
      </c>
      <c r="G147" s="169" t="s">
        <v>127</v>
      </c>
      <c r="H147" s="138"/>
      <c r="I147" s="138"/>
      <c r="J147" s="257">
        <v>200000</v>
      </c>
      <c r="K147" s="138"/>
      <c r="L147" s="138"/>
      <c r="M147" s="138"/>
      <c r="N147" s="138"/>
      <c r="O147" s="135">
        <v>1</v>
      </c>
      <c r="P147" s="135" t="s">
        <v>150</v>
      </c>
      <c r="Q147" s="135" t="s">
        <v>150</v>
      </c>
      <c r="R147" s="135" t="s">
        <v>150</v>
      </c>
      <c r="S147" s="135" t="s">
        <v>150</v>
      </c>
      <c r="T147" s="135" t="s">
        <v>150</v>
      </c>
      <c r="U147" s="135" t="s">
        <v>150</v>
      </c>
      <c r="V147" s="135" t="s">
        <v>150</v>
      </c>
      <c r="W147" s="135" t="s">
        <v>150</v>
      </c>
      <c r="X147" s="135" t="s">
        <v>150</v>
      </c>
      <c r="Y147" s="138"/>
      <c r="Z147" s="138"/>
    </row>
    <row r="148" spans="2:26" ht="51" customHeight="1">
      <c r="B148" s="135">
        <v>140</v>
      </c>
      <c r="C148" s="253" t="s">
        <v>1741</v>
      </c>
      <c r="D148" s="138"/>
      <c r="E148" s="135" t="s">
        <v>47</v>
      </c>
      <c r="F148" s="135" t="s">
        <v>2</v>
      </c>
      <c r="G148" s="169" t="s">
        <v>127</v>
      </c>
      <c r="H148" s="138"/>
      <c r="I148" s="138"/>
      <c r="J148" s="257">
        <v>200000</v>
      </c>
      <c r="K148" s="138"/>
      <c r="L148" s="138"/>
      <c r="M148" s="138"/>
      <c r="N148" s="138"/>
      <c r="O148" s="135">
        <v>1</v>
      </c>
      <c r="P148" s="135" t="s">
        <v>150</v>
      </c>
      <c r="Q148" s="135" t="s">
        <v>150</v>
      </c>
      <c r="R148" s="135" t="s">
        <v>150</v>
      </c>
      <c r="S148" s="135" t="s">
        <v>150</v>
      </c>
      <c r="T148" s="135" t="s">
        <v>150</v>
      </c>
      <c r="U148" s="135" t="s">
        <v>150</v>
      </c>
      <c r="V148" s="135" t="s">
        <v>150</v>
      </c>
      <c r="W148" s="135" t="s">
        <v>150</v>
      </c>
      <c r="X148" s="135" t="s">
        <v>150</v>
      </c>
      <c r="Y148" s="138"/>
      <c r="Z148" s="138"/>
    </row>
    <row r="149" spans="2:26" ht="51" customHeight="1">
      <c r="B149" s="135">
        <v>141</v>
      </c>
      <c r="C149" s="253" t="s">
        <v>1742</v>
      </c>
      <c r="D149" s="138"/>
      <c r="E149" s="135" t="s">
        <v>47</v>
      </c>
      <c r="F149" s="135" t="s">
        <v>2</v>
      </c>
      <c r="G149" s="169" t="s">
        <v>127</v>
      </c>
      <c r="H149" s="138"/>
      <c r="I149" s="138"/>
      <c r="J149" s="257">
        <v>200000</v>
      </c>
      <c r="K149" s="138"/>
      <c r="L149" s="138"/>
      <c r="M149" s="138"/>
      <c r="N149" s="138"/>
      <c r="O149" s="135">
        <v>1</v>
      </c>
      <c r="P149" s="135" t="s">
        <v>150</v>
      </c>
      <c r="Q149" s="135" t="s">
        <v>150</v>
      </c>
      <c r="R149" s="135" t="s">
        <v>150</v>
      </c>
      <c r="S149" s="135" t="s">
        <v>150</v>
      </c>
      <c r="T149" s="135" t="s">
        <v>150</v>
      </c>
      <c r="U149" s="135" t="s">
        <v>150</v>
      </c>
      <c r="V149" s="135" t="s">
        <v>150</v>
      </c>
      <c r="W149" s="135" t="s">
        <v>150</v>
      </c>
      <c r="X149" s="135" t="s">
        <v>150</v>
      </c>
      <c r="Y149" s="138"/>
      <c r="Z149" s="138"/>
    </row>
    <row r="150" spans="2:26" ht="51" customHeight="1">
      <c r="B150" s="135">
        <v>142</v>
      </c>
      <c r="C150" s="253" t="s">
        <v>1743</v>
      </c>
      <c r="D150" s="138"/>
      <c r="E150" s="135" t="s">
        <v>51</v>
      </c>
      <c r="F150" s="135" t="s">
        <v>2</v>
      </c>
      <c r="G150" s="169" t="s">
        <v>127</v>
      </c>
      <c r="H150" s="138"/>
      <c r="I150" s="138"/>
      <c r="J150" s="257">
        <v>600000</v>
      </c>
      <c r="K150" s="138"/>
      <c r="L150" s="138"/>
      <c r="M150" s="138"/>
      <c r="N150" s="138"/>
      <c r="O150" s="135">
        <v>1</v>
      </c>
      <c r="P150" s="135" t="s">
        <v>150</v>
      </c>
      <c r="Q150" s="135" t="s">
        <v>150</v>
      </c>
      <c r="R150" s="135" t="s">
        <v>150</v>
      </c>
      <c r="S150" s="135" t="s">
        <v>150</v>
      </c>
      <c r="T150" s="135" t="s">
        <v>150</v>
      </c>
      <c r="U150" s="135" t="s">
        <v>150</v>
      </c>
      <c r="V150" s="135" t="s">
        <v>150</v>
      </c>
      <c r="W150" s="135" t="s">
        <v>150</v>
      </c>
      <c r="X150" s="135" t="s">
        <v>150</v>
      </c>
      <c r="Y150" s="138"/>
      <c r="Z150" s="138"/>
    </row>
    <row r="151" spans="2:26" ht="51" customHeight="1">
      <c r="B151" s="135">
        <v>143</v>
      </c>
      <c r="C151" s="253" t="s">
        <v>1744</v>
      </c>
      <c r="D151" s="138"/>
      <c r="E151" s="135" t="s">
        <v>51</v>
      </c>
      <c r="F151" s="135" t="s">
        <v>2</v>
      </c>
      <c r="G151" s="169" t="s">
        <v>127</v>
      </c>
      <c r="H151" s="138"/>
      <c r="I151" s="138"/>
      <c r="J151" s="257">
        <v>600000</v>
      </c>
      <c r="K151" s="138"/>
      <c r="L151" s="138"/>
      <c r="M151" s="138"/>
      <c r="N151" s="138"/>
      <c r="O151" s="135">
        <v>1</v>
      </c>
      <c r="P151" s="135" t="s">
        <v>150</v>
      </c>
      <c r="Q151" s="135" t="s">
        <v>150</v>
      </c>
      <c r="R151" s="135" t="s">
        <v>150</v>
      </c>
      <c r="S151" s="135" t="s">
        <v>150</v>
      </c>
      <c r="T151" s="135" t="s">
        <v>150</v>
      </c>
      <c r="U151" s="135" t="s">
        <v>150</v>
      </c>
      <c r="V151" s="135" t="s">
        <v>150</v>
      </c>
      <c r="W151" s="135" t="s">
        <v>150</v>
      </c>
      <c r="X151" s="135" t="s">
        <v>150</v>
      </c>
      <c r="Y151" s="138"/>
      <c r="Z151" s="138"/>
    </row>
    <row r="152" spans="2:26" ht="51" customHeight="1">
      <c r="B152" s="135">
        <v>144</v>
      </c>
      <c r="C152" s="235" t="s">
        <v>2935</v>
      </c>
      <c r="D152" s="138"/>
      <c r="E152" s="135" t="s">
        <v>49</v>
      </c>
      <c r="F152" s="135" t="s">
        <v>2</v>
      </c>
      <c r="G152" s="169" t="s">
        <v>148</v>
      </c>
      <c r="H152" s="138"/>
      <c r="I152" s="138"/>
      <c r="J152" s="329">
        <v>1000000</v>
      </c>
      <c r="K152" s="138"/>
      <c r="L152" s="138"/>
      <c r="M152" s="138"/>
      <c r="N152" s="138"/>
      <c r="O152" s="135" t="s">
        <v>150</v>
      </c>
      <c r="P152" s="135">
        <v>1</v>
      </c>
      <c r="Q152" s="135" t="s">
        <v>150</v>
      </c>
      <c r="R152" s="135" t="s">
        <v>150</v>
      </c>
      <c r="S152" s="135" t="s">
        <v>150</v>
      </c>
      <c r="T152" s="135" t="s">
        <v>150</v>
      </c>
      <c r="U152" s="135" t="s">
        <v>150</v>
      </c>
      <c r="V152" s="135" t="s">
        <v>150</v>
      </c>
      <c r="W152" s="135" t="s">
        <v>150</v>
      </c>
      <c r="X152" s="135" t="s">
        <v>150</v>
      </c>
      <c r="Y152" s="138"/>
      <c r="Z152" s="138"/>
    </row>
    <row r="153" spans="2:26" ht="51" customHeight="1">
      <c r="B153" s="135">
        <v>145</v>
      </c>
      <c r="C153" s="235" t="s">
        <v>2936</v>
      </c>
      <c r="D153" s="138"/>
      <c r="E153" s="135" t="s">
        <v>47</v>
      </c>
      <c r="F153" s="135" t="s">
        <v>2</v>
      </c>
      <c r="G153" s="169" t="s">
        <v>148</v>
      </c>
      <c r="H153" s="138"/>
      <c r="I153" s="138"/>
      <c r="J153" s="329">
        <v>500000</v>
      </c>
      <c r="K153" s="138"/>
      <c r="L153" s="138"/>
      <c r="M153" s="138"/>
      <c r="N153" s="138"/>
      <c r="O153" s="135">
        <v>1</v>
      </c>
      <c r="P153" s="135" t="s">
        <v>150</v>
      </c>
      <c r="Q153" s="135" t="s">
        <v>150</v>
      </c>
      <c r="R153" s="135" t="s">
        <v>150</v>
      </c>
      <c r="S153" s="135" t="s">
        <v>150</v>
      </c>
      <c r="T153" s="135" t="s">
        <v>150</v>
      </c>
      <c r="U153" s="135" t="s">
        <v>150</v>
      </c>
      <c r="V153" s="135" t="s">
        <v>150</v>
      </c>
      <c r="W153" s="135" t="s">
        <v>150</v>
      </c>
      <c r="X153" s="135" t="s">
        <v>150</v>
      </c>
      <c r="Y153" s="138"/>
      <c r="Z153" s="138"/>
    </row>
    <row r="154" spans="2:26" ht="51" customHeight="1">
      <c r="B154" s="135">
        <v>146</v>
      </c>
      <c r="C154" s="235" t="s">
        <v>2937</v>
      </c>
      <c r="D154" s="138"/>
      <c r="E154" s="135" t="s">
        <v>47</v>
      </c>
      <c r="F154" s="135" t="s">
        <v>2</v>
      </c>
      <c r="G154" s="169" t="s">
        <v>148</v>
      </c>
      <c r="H154" s="138"/>
      <c r="I154" s="138"/>
      <c r="J154" s="329">
        <v>500000</v>
      </c>
      <c r="K154" s="138"/>
      <c r="L154" s="138"/>
      <c r="M154" s="138"/>
      <c r="N154" s="138"/>
      <c r="O154" s="135">
        <v>1</v>
      </c>
      <c r="P154" s="135" t="s">
        <v>150</v>
      </c>
      <c r="Q154" s="135" t="s">
        <v>150</v>
      </c>
      <c r="R154" s="135" t="s">
        <v>150</v>
      </c>
      <c r="S154" s="135" t="s">
        <v>150</v>
      </c>
      <c r="T154" s="135" t="s">
        <v>150</v>
      </c>
      <c r="U154" s="135" t="s">
        <v>150</v>
      </c>
      <c r="V154" s="135" t="s">
        <v>150</v>
      </c>
      <c r="W154" s="135" t="s">
        <v>150</v>
      </c>
      <c r="X154" s="135" t="s">
        <v>150</v>
      </c>
      <c r="Y154" s="138"/>
      <c r="Z154" s="138"/>
    </row>
    <row r="155" spans="2:26" ht="51" customHeight="1">
      <c r="B155" s="135">
        <v>147</v>
      </c>
      <c r="C155" s="235" t="s">
        <v>2938</v>
      </c>
      <c r="D155" s="138"/>
      <c r="E155" s="135" t="s">
        <v>47</v>
      </c>
      <c r="F155" s="135" t="s">
        <v>2</v>
      </c>
      <c r="G155" s="169" t="s">
        <v>148</v>
      </c>
      <c r="H155" s="138"/>
      <c r="I155" s="138"/>
      <c r="J155" s="329">
        <v>500000</v>
      </c>
      <c r="K155" s="138"/>
      <c r="L155" s="138"/>
      <c r="M155" s="138"/>
      <c r="N155" s="138"/>
      <c r="O155" s="135">
        <v>1</v>
      </c>
      <c r="P155" s="135" t="s">
        <v>150</v>
      </c>
      <c r="Q155" s="135" t="s">
        <v>150</v>
      </c>
      <c r="R155" s="135" t="s">
        <v>150</v>
      </c>
      <c r="S155" s="135" t="s">
        <v>150</v>
      </c>
      <c r="T155" s="135" t="s">
        <v>150</v>
      </c>
      <c r="U155" s="135" t="s">
        <v>150</v>
      </c>
      <c r="V155" s="135" t="s">
        <v>150</v>
      </c>
      <c r="W155" s="135" t="s">
        <v>150</v>
      </c>
      <c r="X155" s="135" t="s">
        <v>150</v>
      </c>
      <c r="Y155" s="138"/>
      <c r="Z155" s="138"/>
    </row>
    <row r="156" spans="2:26" ht="51" customHeight="1">
      <c r="B156" s="135">
        <v>148</v>
      </c>
      <c r="C156" s="235" t="s">
        <v>2939</v>
      </c>
      <c r="D156" s="138"/>
      <c r="E156" s="135" t="s">
        <v>47</v>
      </c>
      <c r="F156" s="135" t="s">
        <v>2</v>
      </c>
      <c r="G156" s="169" t="s">
        <v>148</v>
      </c>
      <c r="H156" s="138"/>
      <c r="I156" s="138"/>
      <c r="J156" s="329">
        <v>500000</v>
      </c>
      <c r="K156" s="138"/>
      <c r="L156" s="138"/>
      <c r="M156" s="138"/>
      <c r="N156" s="138"/>
      <c r="O156" s="135">
        <v>1</v>
      </c>
      <c r="P156" s="135" t="s">
        <v>150</v>
      </c>
      <c r="Q156" s="135" t="s">
        <v>150</v>
      </c>
      <c r="R156" s="135" t="s">
        <v>150</v>
      </c>
      <c r="S156" s="135" t="s">
        <v>150</v>
      </c>
      <c r="T156" s="135" t="s">
        <v>150</v>
      </c>
      <c r="U156" s="135" t="s">
        <v>150</v>
      </c>
      <c r="V156" s="135" t="s">
        <v>150</v>
      </c>
      <c r="W156" s="135" t="s">
        <v>150</v>
      </c>
      <c r="X156" s="135" t="s">
        <v>150</v>
      </c>
      <c r="Y156" s="138"/>
      <c r="Z156" s="138"/>
    </row>
    <row r="157" spans="2:26" ht="51" customHeight="1">
      <c r="B157" s="135">
        <v>149</v>
      </c>
      <c r="C157" s="235" t="s">
        <v>2940</v>
      </c>
      <c r="D157" s="138"/>
      <c r="E157" s="135" t="s">
        <v>47</v>
      </c>
      <c r="F157" s="135" t="s">
        <v>2</v>
      </c>
      <c r="G157" s="169" t="s">
        <v>148</v>
      </c>
      <c r="H157" s="138"/>
      <c r="I157" s="138"/>
      <c r="J157" s="329">
        <v>500000</v>
      </c>
      <c r="K157" s="138"/>
      <c r="L157" s="138"/>
      <c r="M157" s="138"/>
      <c r="N157" s="138"/>
      <c r="O157" s="135">
        <v>1</v>
      </c>
      <c r="P157" s="135" t="s">
        <v>150</v>
      </c>
      <c r="Q157" s="135" t="s">
        <v>150</v>
      </c>
      <c r="R157" s="135" t="s">
        <v>150</v>
      </c>
      <c r="S157" s="135" t="s">
        <v>150</v>
      </c>
      <c r="T157" s="135" t="s">
        <v>150</v>
      </c>
      <c r="U157" s="135" t="s">
        <v>150</v>
      </c>
      <c r="V157" s="135" t="s">
        <v>150</v>
      </c>
      <c r="W157" s="135" t="s">
        <v>150</v>
      </c>
      <c r="X157" s="135" t="s">
        <v>150</v>
      </c>
      <c r="Y157" s="138"/>
      <c r="Z157" s="138"/>
    </row>
    <row r="158" spans="2:26" ht="51" customHeight="1">
      <c r="B158" s="135">
        <v>150</v>
      </c>
      <c r="C158" s="235" t="s">
        <v>2941</v>
      </c>
      <c r="D158" s="138"/>
      <c r="E158" s="135" t="s">
        <v>47</v>
      </c>
      <c r="F158" s="135" t="s">
        <v>2</v>
      </c>
      <c r="G158" s="169" t="s">
        <v>148</v>
      </c>
      <c r="H158" s="138"/>
      <c r="I158" s="138"/>
      <c r="J158" s="329">
        <v>500000</v>
      </c>
      <c r="K158" s="138"/>
      <c r="L158" s="138"/>
      <c r="M158" s="138"/>
      <c r="N158" s="138"/>
      <c r="O158" s="135">
        <v>1</v>
      </c>
      <c r="P158" s="135" t="s">
        <v>150</v>
      </c>
      <c r="Q158" s="135" t="s">
        <v>150</v>
      </c>
      <c r="R158" s="135" t="s">
        <v>150</v>
      </c>
      <c r="S158" s="135" t="s">
        <v>150</v>
      </c>
      <c r="T158" s="135" t="s">
        <v>150</v>
      </c>
      <c r="U158" s="135" t="s">
        <v>150</v>
      </c>
      <c r="V158" s="135" t="s">
        <v>150</v>
      </c>
      <c r="W158" s="135" t="s">
        <v>150</v>
      </c>
      <c r="X158" s="135" t="s">
        <v>150</v>
      </c>
      <c r="Y158" s="138"/>
      <c r="Z158" s="138"/>
    </row>
    <row r="159" spans="2:26" ht="51" customHeight="1">
      <c r="B159" s="135">
        <v>151</v>
      </c>
      <c r="C159" s="235" t="s">
        <v>2942</v>
      </c>
      <c r="D159" s="138"/>
      <c r="E159" s="135" t="s">
        <v>47</v>
      </c>
      <c r="F159" s="135" t="s">
        <v>2</v>
      </c>
      <c r="G159" s="169" t="s">
        <v>148</v>
      </c>
      <c r="H159" s="138"/>
      <c r="I159" s="138"/>
      <c r="J159" s="329">
        <v>500000</v>
      </c>
      <c r="K159" s="138"/>
      <c r="L159" s="138"/>
      <c r="M159" s="138"/>
      <c r="N159" s="138"/>
      <c r="O159" s="135">
        <v>1</v>
      </c>
      <c r="P159" s="135" t="s">
        <v>150</v>
      </c>
      <c r="Q159" s="135" t="s">
        <v>150</v>
      </c>
      <c r="R159" s="135" t="s">
        <v>150</v>
      </c>
      <c r="S159" s="135" t="s">
        <v>150</v>
      </c>
      <c r="T159" s="135" t="s">
        <v>150</v>
      </c>
      <c r="U159" s="135" t="s">
        <v>150</v>
      </c>
      <c r="V159" s="135" t="s">
        <v>150</v>
      </c>
      <c r="W159" s="135" t="s">
        <v>150</v>
      </c>
      <c r="X159" s="135" t="s">
        <v>150</v>
      </c>
      <c r="Y159" s="138"/>
      <c r="Z159" s="138"/>
    </row>
    <row r="160" spans="2:26" ht="51" customHeight="1">
      <c r="B160" s="135">
        <v>152</v>
      </c>
      <c r="C160" s="235" t="s">
        <v>2943</v>
      </c>
      <c r="D160" s="138"/>
      <c r="E160" s="135" t="s">
        <v>47</v>
      </c>
      <c r="F160" s="135" t="s">
        <v>2</v>
      </c>
      <c r="G160" s="169" t="s">
        <v>148</v>
      </c>
      <c r="H160" s="138"/>
      <c r="I160" s="138"/>
      <c r="J160" s="329">
        <v>500000</v>
      </c>
      <c r="K160" s="138"/>
      <c r="L160" s="138"/>
      <c r="M160" s="138"/>
      <c r="N160" s="138"/>
      <c r="O160" s="135">
        <v>1</v>
      </c>
      <c r="P160" s="135" t="s">
        <v>150</v>
      </c>
      <c r="Q160" s="135" t="s">
        <v>150</v>
      </c>
      <c r="R160" s="135" t="s">
        <v>150</v>
      </c>
      <c r="S160" s="135" t="s">
        <v>150</v>
      </c>
      <c r="T160" s="135" t="s">
        <v>150</v>
      </c>
      <c r="U160" s="135" t="s">
        <v>150</v>
      </c>
      <c r="V160" s="135" t="s">
        <v>150</v>
      </c>
      <c r="W160" s="135" t="s">
        <v>150</v>
      </c>
      <c r="X160" s="135" t="s">
        <v>150</v>
      </c>
      <c r="Y160" s="138"/>
      <c r="Z160" s="138"/>
    </row>
    <row r="161" spans="2:26" ht="51" customHeight="1">
      <c r="B161" s="135">
        <v>153</v>
      </c>
      <c r="C161" s="235" t="s">
        <v>2944</v>
      </c>
      <c r="D161" s="138"/>
      <c r="E161" s="135" t="s">
        <v>15</v>
      </c>
      <c r="F161" s="135" t="s">
        <v>2</v>
      </c>
      <c r="G161" s="169" t="s">
        <v>148</v>
      </c>
      <c r="H161" s="138"/>
      <c r="I161" s="138"/>
      <c r="J161" s="329">
        <v>1000000</v>
      </c>
      <c r="K161" s="138"/>
      <c r="L161" s="138"/>
      <c r="M161" s="138"/>
      <c r="N161" s="138"/>
      <c r="O161" s="135">
        <v>1</v>
      </c>
      <c r="P161" s="135" t="s">
        <v>150</v>
      </c>
      <c r="Q161" s="135" t="s">
        <v>150</v>
      </c>
      <c r="R161" s="135" t="s">
        <v>150</v>
      </c>
      <c r="S161" s="135" t="s">
        <v>150</v>
      </c>
      <c r="T161" s="135" t="s">
        <v>150</v>
      </c>
      <c r="U161" s="135" t="s">
        <v>150</v>
      </c>
      <c r="V161" s="135" t="s">
        <v>150</v>
      </c>
      <c r="W161" s="135" t="s">
        <v>150</v>
      </c>
      <c r="X161" s="135" t="s">
        <v>150</v>
      </c>
      <c r="Y161" s="138"/>
      <c r="Z161" s="138"/>
    </row>
    <row r="162" spans="2:26" ht="51" customHeight="1">
      <c r="B162" s="135">
        <v>154</v>
      </c>
      <c r="C162" s="235" t="s">
        <v>2945</v>
      </c>
      <c r="D162" s="138"/>
      <c r="E162" s="135" t="s">
        <v>15</v>
      </c>
      <c r="F162" s="135" t="s">
        <v>2</v>
      </c>
      <c r="G162" s="169" t="s">
        <v>148</v>
      </c>
      <c r="H162" s="138"/>
      <c r="I162" s="138"/>
      <c r="J162" s="329">
        <v>1000000</v>
      </c>
      <c r="K162" s="138"/>
      <c r="L162" s="138"/>
      <c r="M162" s="138"/>
      <c r="N162" s="138"/>
      <c r="O162" s="135">
        <v>1</v>
      </c>
      <c r="P162" s="135" t="s">
        <v>150</v>
      </c>
      <c r="Q162" s="135" t="s">
        <v>150</v>
      </c>
      <c r="R162" s="135" t="s">
        <v>150</v>
      </c>
      <c r="S162" s="135" t="s">
        <v>150</v>
      </c>
      <c r="T162" s="135" t="s">
        <v>150</v>
      </c>
      <c r="U162" s="135" t="s">
        <v>150</v>
      </c>
      <c r="V162" s="135" t="s">
        <v>150</v>
      </c>
      <c r="W162" s="135" t="s">
        <v>150</v>
      </c>
      <c r="X162" s="135" t="s">
        <v>150</v>
      </c>
      <c r="Y162" s="138"/>
      <c r="Z162" s="138"/>
    </row>
    <row r="163" spans="2:26" ht="51" customHeight="1">
      <c r="B163" s="135">
        <v>155</v>
      </c>
      <c r="C163" s="235" t="s">
        <v>2946</v>
      </c>
      <c r="D163" s="138"/>
      <c r="E163" s="135" t="s">
        <v>45</v>
      </c>
      <c r="F163" s="135" t="s">
        <v>2</v>
      </c>
      <c r="G163" s="169" t="s">
        <v>148</v>
      </c>
      <c r="H163" s="138"/>
      <c r="I163" s="138"/>
      <c r="J163" s="329">
        <v>1000000</v>
      </c>
      <c r="K163" s="138"/>
      <c r="L163" s="138"/>
      <c r="M163" s="138"/>
      <c r="N163" s="138"/>
      <c r="O163" s="135">
        <v>1</v>
      </c>
      <c r="P163" s="135" t="s">
        <v>150</v>
      </c>
      <c r="Q163" s="135" t="s">
        <v>150</v>
      </c>
      <c r="R163" s="135" t="s">
        <v>150</v>
      </c>
      <c r="S163" s="135" t="s">
        <v>150</v>
      </c>
      <c r="T163" s="135" t="s">
        <v>150</v>
      </c>
      <c r="U163" s="135" t="s">
        <v>150</v>
      </c>
      <c r="V163" s="135" t="s">
        <v>150</v>
      </c>
      <c r="W163" s="135" t="s">
        <v>150</v>
      </c>
      <c r="X163" s="135" t="s">
        <v>150</v>
      </c>
      <c r="Y163" s="138"/>
      <c r="Z163" s="138"/>
    </row>
    <row r="164" spans="2:26" ht="51" customHeight="1">
      <c r="B164" s="135">
        <v>156</v>
      </c>
      <c r="C164" s="235" t="s">
        <v>2947</v>
      </c>
      <c r="D164" s="138"/>
      <c r="E164" s="135" t="s">
        <v>45</v>
      </c>
      <c r="F164" s="135" t="s">
        <v>2</v>
      </c>
      <c r="G164" s="169" t="s">
        <v>148</v>
      </c>
      <c r="H164" s="138"/>
      <c r="I164" s="138"/>
      <c r="J164" s="329">
        <v>1000000</v>
      </c>
      <c r="K164" s="138"/>
      <c r="L164" s="138"/>
      <c r="M164" s="138"/>
      <c r="N164" s="138"/>
      <c r="O164" s="135">
        <v>1</v>
      </c>
      <c r="P164" s="135" t="s">
        <v>150</v>
      </c>
      <c r="Q164" s="135" t="s">
        <v>150</v>
      </c>
      <c r="R164" s="135" t="s">
        <v>150</v>
      </c>
      <c r="S164" s="135" t="s">
        <v>150</v>
      </c>
      <c r="T164" s="135" t="s">
        <v>150</v>
      </c>
      <c r="U164" s="135" t="s">
        <v>150</v>
      </c>
      <c r="V164" s="135" t="s">
        <v>150</v>
      </c>
      <c r="W164" s="135" t="s">
        <v>150</v>
      </c>
      <c r="X164" s="135" t="s">
        <v>150</v>
      </c>
      <c r="Y164" s="138"/>
      <c r="Z164" s="138"/>
    </row>
    <row r="165" spans="2:26" ht="51" customHeight="1">
      <c r="B165" s="135">
        <v>157</v>
      </c>
      <c r="C165" s="235" t="s">
        <v>324</v>
      </c>
      <c r="D165" s="138"/>
      <c r="E165" s="135" t="s">
        <v>45</v>
      </c>
      <c r="F165" s="135" t="s">
        <v>2</v>
      </c>
      <c r="G165" s="169" t="s">
        <v>148</v>
      </c>
      <c r="H165" s="138"/>
      <c r="I165" s="138"/>
      <c r="J165" s="329">
        <v>1000000</v>
      </c>
      <c r="K165" s="138"/>
      <c r="L165" s="138"/>
      <c r="M165" s="138"/>
      <c r="N165" s="138"/>
      <c r="O165" s="135">
        <v>1</v>
      </c>
      <c r="P165" s="135" t="s">
        <v>150</v>
      </c>
      <c r="Q165" s="135" t="s">
        <v>150</v>
      </c>
      <c r="R165" s="135" t="s">
        <v>150</v>
      </c>
      <c r="S165" s="135" t="s">
        <v>150</v>
      </c>
      <c r="T165" s="135" t="s">
        <v>150</v>
      </c>
      <c r="U165" s="135" t="s">
        <v>150</v>
      </c>
      <c r="V165" s="135" t="s">
        <v>150</v>
      </c>
      <c r="W165" s="135" t="s">
        <v>150</v>
      </c>
      <c r="X165" s="135" t="s">
        <v>150</v>
      </c>
      <c r="Y165" s="138"/>
      <c r="Z165" s="138"/>
    </row>
    <row r="166" spans="2:26" ht="51" customHeight="1">
      <c r="B166" s="135">
        <v>158</v>
      </c>
      <c r="C166" s="235" t="s">
        <v>2948</v>
      </c>
      <c r="D166" s="138"/>
      <c r="E166" s="135" t="s">
        <v>45</v>
      </c>
      <c r="F166" s="135" t="s">
        <v>2</v>
      </c>
      <c r="G166" s="169" t="s">
        <v>148</v>
      </c>
      <c r="H166" s="138"/>
      <c r="I166" s="138"/>
      <c r="J166" s="329">
        <v>1000000</v>
      </c>
      <c r="K166" s="138"/>
      <c r="L166" s="138"/>
      <c r="M166" s="138"/>
      <c r="N166" s="138"/>
      <c r="O166" s="135">
        <v>1</v>
      </c>
      <c r="P166" s="135" t="s">
        <v>150</v>
      </c>
      <c r="Q166" s="135" t="s">
        <v>150</v>
      </c>
      <c r="R166" s="135" t="s">
        <v>150</v>
      </c>
      <c r="S166" s="135" t="s">
        <v>150</v>
      </c>
      <c r="T166" s="135" t="s">
        <v>150</v>
      </c>
      <c r="U166" s="135" t="s">
        <v>150</v>
      </c>
      <c r="V166" s="135" t="s">
        <v>150</v>
      </c>
      <c r="W166" s="135" t="s">
        <v>150</v>
      </c>
      <c r="X166" s="135" t="s">
        <v>150</v>
      </c>
      <c r="Y166" s="138"/>
      <c r="Z166" s="138"/>
    </row>
    <row r="167" spans="2:26" ht="51" customHeight="1">
      <c r="B167" s="135">
        <v>159</v>
      </c>
      <c r="C167" s="235" t="s">
        <v>2949</v>
      </c>
      <c r="D167" s="138"/>
      <c r="E167" s="135" t="s">
        <v>45</v>
      </c>
      <c r="F167" s="135" t="s">
        <v>2</v>
      </c>
      <c r="G167" s="169" t="s">
        <v>148</v>
      </c>
      <c r="H167" s="138"/>
      <c r="I167" s="138"/>
      <c r="J167" s="329">
        <v>1000000</v>
      </c>
      <c r="K167" s="138"/>
      <c r="L167" s="138"/>
      <c r="M167" s="138"/>
      <c r="N167" s="138"/>
      <c r="O167" s="135">
        <v>1</v>
      </c>
      <c r="P167" s="135" t="s">
        <v>150</v>
      </c>
      <c r="Q167" s="135" t="s">
        <v>150</v>
      </c>
      <c r="R167" s="135" t="s">
        <v>150</v>
      </c>
      <c r="S167" s="135" t="s">
        <v>150</v>
      </c>
      <c r="T167" s="135" t="s">
        <v>150</v>
      </c>
      <c r="U167" s="135" t="s">
        <v>150</v>
      </c>
      <c r="V167" s="135" t="s">
        <v>150</v>
      </c>
      <c r="W167" s="135" t="s">
        <v>150</v>
      </c>
      <c r="X167" s="135" t="s">
        <v>150</v>
      </c>
      <c r="Y167" s="138"/>
      <c r="Z167" s="138"/>
    </row>
    <row r="168" spans="2:26" ht="51" customHeight="1">
      <c r="B168" s="135">
        <v>160</v>
      </c>
      <c r="C168" s="235" t="s">
        <v>2950</v>
      </c>
      <c r="D168" s="138"/>
      <c r="E168" s="135" t="s">
        <v>45</v>
      </c>
      <c r="F168" s="135" t="s">
        <v>2</v>
      </c>
      <c r="G168" s="169" t="s">
        <v>148</v>
      </c>
      <c r="H168" s="138"/>
      <c r="I168" s="138"/>
      <c r="J168" s="329">
        <v>1000000</v>
      </c>
      <c r="K168" s="138"/>
      <c r="L168" s="138"/>
      <c r="M168" s="138"/>
      <c r="N168" s="138"/>
      <c r="O168" s="135">
        <v>1</v>
      </c>
      <c r="P168" s="135" t="s">
        <v>150</v>
      </c>
      <c r="Q168" s="135" t="s">
        <v>150</v>
      </c>
      <c r="R168" s="135" t="s">
        <v>150</v>
      </c>
      <c r="S168" s="135" t="s">
        <v>150</v>
      </c>
      <c r="T168" s="135" t="s">
        <v>150</v>
      </c>
      <c r="U168" s="135" t="s">
        <v>150</v>
      </c>
      <c r="V168" s="135" t="s">
        <v>150</v>
      </c>
      <c r="W168" s="135" t="s">
        <v>150</v>
      </c>
      <c r="X168" s="135" t="s">
        <v>150</v>
      </c>
      <c r="Y168" s="138"/>
      <c r="Z168" s="138"/>
    </row>
    <row r="169" spans="2:26" ht="51" customHeight="1">
      <c r="B169" s="135">
        <v>161</v>
      </c>
      <c r="C169" s="235" t="s">
        <v>2951</v>
      </c>
      <c r="D169" s="138"/>
      <c r="E169" s="135" t="s">
        <v>45</v>
      </c>
      <c r="F169" s="135" t="s">
        <v>2</v>
      </c>
      <c r="G169" s="169" t="s">
        <v>148</v>
      </c>
      <c r="H169" s="138"/>
      <c r="I169" s="138"/>
      <c r="J169" s="329">
        <v>1000000</v>
      </c>
      <c r="K169" s="138"/>
      <c r="L169" s="138"/>
      <c r="M169" s="138"/>
      <c r="N169" s="138"/>
      <c r="O169" s="135">
        <v>1</v>
      </c>
      <c r="P169" s="135" t="s">
        <v>150</v>
      </c>
      <c r="Q169" s="135" t="s">
        <v>150</v>
      </c>
      <c r="R169" s="135" t="s">
        <v>150</v>
      </c>
      <c r="S169" s="135" t="s">
        <v>150</v>
      </c>
      <c r="T169" s="135" t="s">
        <v>150</v>
      </c>
      <c r="U169" s="135" t="s">
        <v>150</v>
      </c>
      <c r="V169" s="135" t="s">
        <v>150</v>
      </c>
      <c r="W169" s="135" t="s">
        <v>150</v>
      </c>
      <c r="X169" s="135" t="s">
        <v>150</v>
      </c>
      <c r="Y169" s="138"/>
      <c r="Z169" s="138"/>
    </row>
    <row r="170" spans="2:26" ht="51" customHeight="1">
      <c r="B170" s="135">
        <v>162</v>
      </c>
      <c r="C170" s="235" t="s">
        <v>2952</v>
      </c>
      <c r="D170" s="138"/>
      <c r="E170" s="135" t="s">
        <v>45</v>
      </c>
      <c r="F170" s="135" t="s">
        <v>2</v>
      </c>
      <c r="G170" s="169" t="s">
        <v>148</v>
      </c>
      <c r="H170" s="138"/>
      <c r="I170" s="138"/>
      <c r="J170" s="329">
        <v>1000000</v>
      </c>
      <c r="K170" s="138"/>
      <c r="L170" s="138"/>
      <c r="M170" s="138"/>
      <c r="N170" s="138"/>
      <c r="O170" s="135">
        <v>1</v>
      </c>
      <c r="P170" s="135" t="s">
        <v>150</v>
      </c>
      <c r="Q170" s="135" t="s">
        <v>150</v>
      </c>
      <c r="R170" s="135" t="s">
        <v>150</v>
      </c>
      <c r="S170" s="135" t="s">
        <v>150</v>
      </c>
      <c r="T170" s="135" t="s">
        <v>150</v>
      </c>
      <c r="U170" s="135" t="s">
        <v>150</v>
      </c>
      <c r="V170" s="135" t="s">
        <v>150</v>
      </c>
      <c r="W170" s="135" t="s">
        <v>150</v>
      </c>
      <c r="X170" s="135" t="s">
        <v>150</v>
      </c>
      <c r="Y170" s="138"/>
      <c r="Z170" s="138"/>
    </row>
    <row r="171" spans="2:26" ht="51" customHeight="1">
      <c r="B171" s="135">
        <v>163</v>
      </c>
      <c r="C171" s="330" t="s">
        <v>2953</v>
      </c>
      <c r="D171" s="138"/>
      <c r="E171" s="135" t="s">
        <v>45</v>
      </c>
      <c r="F171" s="135" t="s">
        <v>2</v>
      </c>
      <c r="G171" s="169" t="s">
        <v>148</v>
      </c>
      <c r="H171" s="138"/>
      <c r="I171" s="138"/>
      <c r="J171" s="329">
        <v>1000000</v>
      </c>
      <c r="K171" s="138"/>
      <c r="L171" s="138"/>
      <c r="M171" s="138"/>
      <c r="N171" s="138"/>
      <c r="O171" s="135">
        <v>1</v>
      </c>
      <c r="P171" s="135" t="s">
        <v>150</v>
      </c>
      <c r="Q171" s="135" t="s">
        <v>150</v>
      </c>
      <c r="R171" s="135" t="s">
        <v>150</v>
      </c>
      <c r="S171" s="135" t="s">
        <v>150</v>
      </c>
      <c r="T171" s="135" t="s">
        <v>150</v>
      </c>
      <c r="U171" s="135" t="s">
        <v>150</v>
      </c>
      <c r="V171" s="135" t="s">
        <v>150</v>
      </c>
      <c r="W171" s="135" t="s">
        <v>150</v>
      </c>
      <c r="X171" s="135" t="s">
        <v>150</v>
      </c>
      <c r="Y171" s="138"/>
      <c r="Z171" s="138"/>
    </row>
    <row r="172" spans="2:26" ht="51" customHeight="1">
      <c r="B172" s="135">
        <v>164</v>
      </c>
      <c r="C172" s="330" t="s">
        <v>2954</v>
      </c>
      <c r="D172" s="138"/>
      <c r="E172" s="135" t="s">
        <v>45</v>
      </c>
      <c r="F172" s="135" t="s">
        <v>2</v>
      </c>
      <c r="G172" s="169" t="s">
        <v>148</v>
      </c>
      <c r="H172" s="138"/>
      <c r="I172" s="138"/>
      <c r="J172" s="329">
        <v>1000000</v>
      </c>
      <c r="K172" s="138"/>
      <c r="L172" s="138"/>
      <c r="M172" s="138"/>
      <c r="N172" s="138"/>
      <c r="O172" s="135">
        <v>1</v>
      </c>
      <c r="P172" s="135" t="s">
        <v>150</v>
      </c>
      <c r="Q172" s="135" t="s">
        <v>150</v>
      </c>
      <c r="R172" s="135" t="s">
        <v>150</v>
      </c>
      <c r="S172" s="135" t="s">
        <v>150</v>
      </c>
      <c r="T172" s="135" t="s">
        <v>150</v>
      </c>
      <c r="U172" s="135" t="s">
        <v>150</v>
      </c>
      <c r="V172" s="135" t="s">
        <v>150</v>
      </c>
      <c r="W172" s="135" t="s">
        <v>150</v>
      </c>
      <c r="X172" s="135" t="s">
        <v>150</v>
      </c>
      <c r="Y172" s="138"/>
      <c r="Z172" s="138"/>
    </row>
    <row r="173" spans="2:26" ht="51" customHeight="1">
      <c r="B173" s="135">
        <v>165</v>
      </c>
      <c r="C173" s="330" t="s">
        <v>2955</v>
      </c>
      <c r="D173" s="138"/>
      <c r="E173" s="135" t="s">
        <v>45</v>
      </c>
      <c r="F173" s="135" t="s">
        <v>2</v>
      </c>
      <c r="G173" s="169" t="s">
        <v>148</v>
      </c>
      <c r="H173" s="138"/>
      <c r="I173" s="138"/>
      <c r="J173" s="329">
        <v>1000000</v>
      </c>
      <c r="K173" s="138"/>
      <c r="L173" s="138"/>
      <c r="M173" s="138"/>
      <c r="N173" s="138"/>
      <c r="O173" s="135">
        <v>1</v>
      </c>
      <c r="P173" s="135" t="s">
        <v>150</v>
      </c>
      <c r="Q173" s="135" t="s">
        <v>150</v>
      </c>
      <c r="R173" s="135" t="s">
        <v>150</v>
      </c>
      <c r="S173" s="135" t="s">
        <v>150</v>
      </c>
      <c r="T173" s="135" t="s">
        <v>150</v>
      </c>
      <c r="U173" s="135" t="s">
        <v>150</v>
      </c>
      <c r="V173" s="135" t="s">
        <v>150</v>
      </c>
      <c r="W173" s="135" t="s">
        <v>150</v>
      </c>
      <c r="X173" s="135" t="s">
        <v>150</v>
      </c>
      <c r="Y173" s="138"/>
      <c r="Z173" s="138"/>
    </row>
    <row r="174" spans="2:26" ht="51" customHeight="1">
      <c r="B174" s="135">
        <v>166</v>
      </c>
      <c r="C174" s="330" t="s">
        <v>2956</v>
      </c>
      <c r="D174" s="138"/>
      <c r="E174" s="135" t="s">
        <v>45</v>
      </c>
      <c r="F174" s="135" t="s">
        <v>2</v>
      </c>
      <c r="G174" s="169" t="s">
        <v>148</v>
      </c>
      <c r="H174" s="138"/>
      <c r="I174" s="138"/>
      <c r="J174" s="329">
        <v>1000000</v>
      </c>
      <c r="K174" s="138"/>
      <c r="L174" s="138"/>
      <c r="M174" s="138"/>
      <c r="N174" s="138"/>
      <c r="O174" s="135">
        <v>1</v>
      </c>
      <c r="P174" s="135" t="s">
        <v>150</v>
      </c>
      <c r="Q174" s="135" t="s">
        <v>150</v>
      </c>
      <c r="R174" s="135" t="s">
        <v>150</v>
      </c>
      <c r="S174" s="135" t="s">
        <v>150</v>
      </c>
      <c r="T174" s="135" t="s">
        <v>150</v>
      </c>
      <c r="U174" s="135" t="s">
        <v>150</v>
      </c>
      <c r="V174" s="135" t="s">
        <v>150</v>
      </c>
      <c r="W174" s="135" t="s">
        <v>150</v>
      </c>
      <c r="X174" s="135" t="s">
        <v>150</v>
      </c>
      <c r="Y174" s="138"/>
      <c r="Z174" s="138"/>
    </row>
    <row r="175" spans="2:26" ht="51" customHeight="1">
      <c r="B175" s="135">
        <v>167</v>
      </c>
      <c r="C175" s="330" t="s">
        <v>2957</v>
      </c>
      <c r="D175" s="138"/>
      <c r="E175" s="135" t="s">
        <v>45</v>
      </c>
      <c r="F175" s="135" t="s">
        <v>2</v>
      </c>
      <c r="G175" s="169" t="s">
        <v>148</v>
      </c>
      <c r="H175" s="138"/>
      <c r="I175" s="138"/>
      <c r="J175" s="329">
        <v>1000000</v>
      </c>
      <c r="K175" s="138"/>
      <c r="L175" s="138"/>
      <c r="M175" s="138"/>
      <c r="N175" s="138"/>
      <c r="O175" s="135">
        <v>1</v>
      </c>
      <c r="P175" s="135" t="s">
        <v>150</v>
      </c>
      <c r="Q175" s="135" t="s">
        <v>150</v>
      </c>
      <c r="R175" s="135" t="s">
        <v>150</v>
      </c>
      <c r="S175" s="135" t="s">
        <v>150</v>
      </c>
      <c r="T175" s="135" t="s">
        <v>150</v>
      </c>
      <c r="U175" s="135" t="s">
        <v>150</v>
      </c>
      <c r="V175" s="135" t="s">
        <v>150</v>
      </c>
      <c r="W175" s="135" t="s">
        <v>150</v>
      </c>
      <c r="X175" s="135" t="s">
        <v>150</v>
      </c>
      <c r="Y175" s="138"/>
      <c r="Z175" s="138"/>
    </row>
    <row r="176" spans="2:26" ht="51" customHeight="1">
      <c r="B176" s="135">
        <v>168</v>
      </c>
      <c r="C176" s="330" t="s">
        <v>2958</v>
      </c>
      <c r="D176" s="138"/>
      <c r="E176" s="135" t="s">
        <v>45</v>
      </c>
      <c r="F176" s="135" t="s">
        <v>2</v>
      </c>
      <c r="G176" s="169" t="s">
        <v>148</v>
      </c>
      <c r="H176" s="138"/>
      <c r="I176" s="138"/>
      <c r="J176" s="329">
        <v>1000000</v>
      </c>
      <c r="K176" s="138"/>
      <c r="L176" s="138"/>
      <c r="M176" s="138"/>
      <c r="N176" s="138"/>
      <c r="O176" s="135">
        <v>1</v>
      </c>
      <c r="P176" s="135" t="s">
        <v>150</v>
      </c>
      <c r="Q176" s="135" t="s">
        <v>150</v>
      </c>
      <c r="R176" s="135" t="s">
        <v>150</v>
      </c>
      <c r="S176" s="135" t="s">
        <v>150</v>
      </c>
      <c r="T176" s="135" t="s">
        <v>150</v>
      </c>
      <c r="U176" s="135" t="s">
        <v>150</v>
      </c>
      <c r="V176" s="135" t="s">
        <v>150</v>
      </c>
      <c r="W176" s="135" t="s">
        <v>150</v>
      </c>
      <c r="X176" s="135" t="s">
        <v>150</v>
      </c>
      <c r="Y176" s="138"/>
      <c r="Z176" s="138"/>
    </row>
    <row r="177" spans="2:26" ht="51" customHeight="1">
      <c r="B177" s="135">
        <v>169</v>
      </c>
      <c r="C177" s="330" t="s">
        <v>2959</v>
      </c>
      <c r="D177" s="138"/>
      <c r="E177" s="135" t="s">
        <v>45</v>
      </c>
      <c r="F177" s="135" t="s">
        <v>2</v>
      </c>
      <c r="G177" s="169" t="s">
        <v>148</v>
      </c>
      <c r="H177" s="138"/>
      <c r="I177" s="138"/>
      <c r="J177" s="329">
        <v>1000000</v>
      </c>
      <c r="K177" s="138"/>
      <c r="L177" s="138"/>
      <c r="M177" s="138"/>
      <c r="N177" s="138"/>
      <c r="O177" s="135">
        <v>1</v>
      </c>
      <c r="P177" s="135" t="s">
        <v>150</v>
      </c>
      <c r="Q177" s="135" t="s">
        <v>150</v>
      </c>
      <c r="R177" s="135" t="s">
        <v>150</v>
      </c>
      <c r="S177" s="135" t="s">
        <v>150</v>
      </c>
      <c r="T177" s="135" t="s">
        <v>150</v>
      </c>
      <c r="U177" s="135" t="s">
        <v>150</v>
      </c>
      <c r="V177" s="135" t="s">
        <v>150</v>
      </c>
      <c r="W177" s="135" t="s">
        <v>150</v>
      </c>
      <c r="X177" s="135" t="s">
        <v>150</v>
      </c>
      <c r="Y177" s="138"/>
      <c r="Z177" s="138"/>
    </row>
    <row r="178" spans="2:26" ht="51" customHeight="1">
      <c r="B178" s="135">
        <v>170</v>
      </c>
      <c r="C178" s="330" t="s">
        <v>321</v>
      </c>
      <c r="D178" s="138"/>
      <c r="E178" s="135" t="s">
        <v>45</v>
      </c>
      <c r="F178" s="135" t="s">
        <v>2</v>
      </c>
      <c r="G178" s="169" t="s">
        <v>148</v>
      </c>
      <c r="H178" s="138"/>
      <c r="I178" s="138"/>
      <c r="J178" s="329">
        <v>1000000</v>
      </c>
      <c r="K178" s="138"/>
      <c r="L178" s="138"/>
      <c r="M178" s="138"/>
      <c r="N178" s="138"/>
      <c r="O178" s="135">
        <v>1</v>
      </c>
      <c r="P178" s="135" t="s">
        <v>150</v>
      </c>
      <c r="Q178" s="135" t="s">
        <v>150</v>
      </c>
      <c r="R178" s="135" t="s">
        <v>150</v>
      </c>
      <c r="S178" s="135" t="s">
        <v>150</v>
      </c>
      <c r="T178" s="135" t="s">
        <v>150</v>
      </c>
      <c r="U178" s="135" t="s">
        <v>150</v>
      </c>
      <c r="V178" s="135" t="s">
        <v>150</v>
      </c>
      <c r="W178" s="135" t="s">
        <v>150</v>
      </c>
      <c r="X178" s="135" t="s">
        <v>150</v>
      </c>
      <c r="Y178" s="138"/>
      <c r="Z178" s="138"/>
    </row>
    <row r="179" spans="2:26" ht="51" customHeight="1">
      <c r="B179" s="135">
        <v>171</v>
      </c>
      <c r="C179" s="330" t="s">
        <v>2960</v>
      </c>
      <c r="D179" s="138"/>
      <c r="E179" s="135" t="s">
        <v>45</v>
      </c>
      <c r="F179" s="135" t="s">
        <v>2</v>
      </c>
      <c r="G179" s="169" t="s">
        <v>148</v>
      </c>
      <c r="H179" s="138"/>
      <c r="I179" s="138"/>
      <c r="J179" s="329">
        <v>1000000</v>
      </c>
      <c r="K179" s="138"/>
      <c r="L179" s="138"/>
      <c r="M179" s="138"/>
      <c r="N179" s="138"/>
      <c r="O179" s="135">
        <v>1</v>
      </c>
      <c r="P179" s="135" t="s">
        <v>150</v>
      </c>
      <c r="Q179" s="135" t="s">
        <v>150</v>
      </c>
      <c r="R179" s="135" t="s">
        <v>150</v>
      </c>
      <c r="S179" s="135" t="s">
        <v>150</v>
      </c>
      <c r="T179" s="135" t="s">
        <v>150</v>
      </c>
      <c r="U179" s="135" t="s">
        <v>150</v>
      </c>
      <c r="V179" s="135" t="s">
        <v>150</v>
      </c>
      <c r="W179" s="135" t="s">
        <v>150</v>
      </c>
      <c r="X179" s="135" t="s">
        <v>150</v>
      </c>
      <c r="Y179" s="138"/>
      <c r="Z179" s="138"/>
    </row>
    <row r="180" spans="2:26" ht="51" customHeight="1">
      <c r="B180" s="135">
        <v>172</v>
      </c>
      <c r="C180" s="330" t="s">
        <v>2961</v>
      </c>
      <c r="D180" s="138"/>
      <c r="E180" s="135" t="s">
        <v>45</v>
      </c>
      <c r="F180" s="135" t="s">
        <v>2</v>
      </c>
      <c r="G180" s="169" t="s">
        <v>148</v>
      </c>
      <c r="H180" s="138"/>
      <c r="I180" s="138"/>
      <c r="J180" s="329">
        <v>1000000</v>
      </c>
      <c r="K180" s="138"/>
      <c r="L180" s="138"/>
      <c r="M180" s="138"/>
      <c r="N180" s="138"/>
      <c r="O180" s="135">
        <v>1</v>
      </c>
      <c r="P180" s="135" t="s">
        <v>150</v>
      </c>
      <c r="Q180" s="135" t="s">
        <v>150</v>
      </c>
      <c r="R180" s="135" t="s">
        <v>150</v>
      </c>
      <c r="S180" s="135" t="s">
        <v>150</v>
      </c>
      <c r="T180" s="135" t="s">
        <v>150</v>
      </c>
      <c r="U180" s="135" t="s">
        <v>150</v>
      </c>
      <c r="V180" s="135" t="s">
        <v>150</v>
      </c>
      <c r="W180" s="135" t="s">
        <v>150</v>
      </c>
      <c r="X180" s="135" t="s">
        <v>150</v>
      </c>
      <c r="Y180" s="138"/>
      <c r="Z180" s="138"/>
    </row>
    <row r="181" spans="2:26" ht="51" customHeight="1">
      <c r="B181" s="135">
        <v>173</v>
      </c>
      <c r="C181" s="330" t="s">
        <v>2962</v>
      </c>
      <c r="D181" s="138"/>
      <c r="E181" s="135" t="s">
        <v>45</v>
      </c>
      <c r="F181" s="135" t="s">
        <v>2</v>
      </c>
      <c r="G181" s="169" t="s">
        <v>148</v>
      </c>
      <c r="H181" s="138"/>
      <c r="I181" s="138"/>
      <c r="J181" s="329">
        <v>1000000</v>
      </c>
      <c r="K181" s="138"/>
      <c r="L181" s="138"/>
      <c r="M181" s="138"/>
      <c r="N181" s="138"/>
      <c r="O181" s="135">
        <v>1</v>
      </c>
      <c r="P181" s="135" t="s">
        <v>150</v>
      </c>
      <c r="Q181" s="135" t="s">
        <v>150</v>
      </c>
      <c r="R181" s="135" t="s">
        <v>150</v>
      </c>
      <c r="S181" s="135" t="s">
        <v>150</v>
      </c>
      <c r="T181" s="135" t="s">
        <v>150</v>
      </c>
      <c r="U181" s="135" t="s">
        <v>150</v>
      </c>
      <c r="V181" s="135" t="s">
        <v>150</v>
      </c>
      <c r="W181" s="135" t="s">
        <v>150</v>
      </c>
      <c r="X181" s="135" t="s">
        <v>150</v>
      </c>
      <c r="Y181" s="138"/>
      <c r="Z181" s="138"/>
    </row>
    <row r="182" spans="2:26" ht="51" customHeight="1">
      <c r="B182" s="135">
        <v>174</v>
      </c>
      <c r="C182" s="330" t="s">
        <v>2963</v>
      </c>
      <c r="D182" s="138"/>
      <c r="E182" s="135" t="s">
        <v>45</v>
      </c>
      <c r="F182" s="135" t="s">
        <v>2</v>
      </c>
      <c r="G182" s="169" t="s">
        <v>148</v>
      </c>
      <c r="H182" s="138"/>
      <c r="I182" s="138"/>
      <c r="J182" s="329">
        <v>1000000</v>
      </c>
      <c r="K182" s="138"/>
      <c r="L182" s="138"/>
      <c r="M182" s="138"/>
      <c r="N182" s="138"/>
      <c r="O182" s="135" t="s">
        <v>150</v>
      </c>
      <c r="P182" s="135">
        <v>1</v>
      </c>
      <c r="Q182" s="135" t="s">
        <v>150</v>
      </c>
      <c r="R182" s="135" t="s">
        <v>150</v>
      </c>
      <c r="S182" s="135" t="s">
        <v>150</v>
      </c>
      <c r="T182" s="135" t="s">
        <v>150</v>
      </c>
      <c r="U182" s="135" t="s">
        <v>150</v>
      </c>
      <c r="V182" s="135" t="s">
        <v>150</v>
      </c>
      <c r="W182" s="135" t="s">
        <v>150</v>
      </c>
      <c r="X182" s="135" t="s">
        <v>150</v>
      </c>
      <c r="Y182" s="138"/>
      <c r="Z182" s="138"/>
    </row>
    <row r="183" spans="2:26" ht="51" customHeight="1">
      <c r="B183" s="135">
        <v>175</v>
      </c>
      <c r="C183" s="330" t="s">
        <v>2964</v>
      </c>
      <c r="D183" s="138"/>
      <c r="E183" s="135" t="s">
        <v>45</v>
      </c>
      <c r="F183" s="135" t="s">
        <v>2</v>
      </c>
      <c r="G183" s="169" t="s">
        <v>148</v>
      </c>
      <c r="H183" s="138"/>
      <c r="I183" s="138"/>
      <c r="J183" s="329">
        <v>1000000</v>
      </c>
      <c r="K183" s="138"/>
      <c r="L183" s="138"/>
      <c r="M183" s="138"/>
      <c r="N183" s="138"/>
      <c r="O183" s="135" t="s">
        <v>150</v>
      </c>
      <c r="P183" s="135">
        <v>1</v>
      </c>
      <c r="Q183" s="135" t="s">
        <v>150</v>
      </c>
      <c r="R183" s="135" t="s">
        <v>150</v>
      </c>
      <c r="S183" s="135" t="s">
        <v>150</v>
      </c>
      <c r="T183" s="135" t="s">
        <v>150</v>
      </c>
      <c r="U183" s="135" t="s">
        <v>150</v>
      </c>
      <c r="V183" s="135" t="s">
        <v>150</v>
      </c>
      <c r="W183" s="135" t="s">
        <v>150</v>
      </c>
      <c r="X183" s="135" t="s">
        <v>150</v>
      </c>
      <c r="Y183" s="138"/>
      <c r="Z183" s="138"/>
    </row>
    <row r="184" spans="2:26" ht="51" customHeight="1">
      <c r="B184" s="135">
        <v>176</v>
      </c>
      <c r="C184" s="330" t="s">
        <v>2965</v>
      </c>
      <c r="D184" s="138"/>
      <c r="E184" s="135" t="s">
        <v>45</v>
      </c>
      <c r="F184" s="135" t="s">
        <v>2</v>
      </c>
      <c r="G184" s="169" t="s">
        <v>148</v>
      </c>
      <c r="H184" s="138"/>
      <c r="I184" s="138"/>
      <c r="J184" s="329">
        <v>1000000</v>
      </c>
      <c r="K184" s="138"/>
      <c r="L184" s="138"/>
      <c r="M184" s="138"/>
      <c r="N184" s="138"/>
      <c r="O184" s="135">
        <v>1</v>
      </c>
      <c r="P184" s="135" t="s">
        <v>150</v>
      </c>
      <c r="Q184" s="135" t="s">
        <v>150</v>
      </c>
      <c r="R184" s="135" t="s">
        <v>150</v>
      </c>
      <c r="S184" s="135" t="s">
        <v>150</v>
      </c>
      <c r="T184" s="135" t="s">
        <v>150</v>
      </c>
      <c r="U184" s="135" t="s">
        <v>150</v>
      </c>
      <c r="V184" s="135" t="s">
        <v>150</v>
      </c>
      <c r="W184" s="135" t="s">
        <v>150</v>
      </c>
      <c r="X184" s="135" t="s">
        <v>150</v>
      </c>
      <c r="Y184" s="138"/>
      <c r="Z184" s="138"/>
    </row>
    <row r="185" spans="2:26" ht="51" customHeight="1">
      <c r="B185" s="135">
        <v>177</v>
      </c>
      <c r="C185" s="330" t="s">
        <v>2966</v>
      </c>
      <c r="D185" s="138"/>
      <c r="E185" s="135" t="s">
        <v>45</v>
      </c>
      <c r="F185" s="135" t="s">
        <v>2</v>
      </c>
      <c r="G185" s="169" t="s">
        <v>148</v>
      </c>
      <c r="H185" s="138"/>
      <c r="I185" s="138"/>
      <c r="J185" s="329">
        <v>1000000</v>
      </c>
      <c r="K185" s="138"/>
      <c r="L185" s="138"/>
      <c r="M185" s="138"/>
      <c r="N185" s="138"/>
      <c r="O185" s="135">
        <v>1</v>
      </c>
      <c r="P185" s="135" t="s">
        <v>150</v>
      </c>
      <c r="Q185" s="135" t="s">
        <v>150</v>
      </c>
      <c r="R185" s="135" t="s">
        <v>150</v>
      </c>
      <c r="S185" s="135" t="s">
        <v>150</v>
      </c>
      <c r="T185" s="135" t="s">
        <v>150</v>
      </c>
      <c r="U185" s="135" t="s">
        <v>150</v>
      </c>
      <c r="V185" s="135" t="s">
        <v>150</v>
      </c>
      <c r="W185" s="135" t="s">
        <v>150</v>
      </c>
      <c r="X185" s="135" t="s">
        <v>150</v>
      </c>
      <c r="Y185" s="138"/>
      <c r="Z185" s="138"/>
    </row>
    <row r="186" spans="2:26" ht="51" customHeight="1">
      <c r="B186" s="135">
        <v>178</v>
      </c>
      <c r="C186" s="330" t="s">
        <v>2967</v>
      </c>
      <c r="D186" s="138"/>
      <c r="E186" s="135" t="s">
        <v>45</v>
      </c>
      <c r="F186" s="135" t="s">
        <v>2</v>
      </c>
      <c r="G186" s="169" t="s">
        <v>148</v>
      </c>
      <c r="H186" s="138"/>
      <c r="I186" s="138"/>
      <c r="J186" s="329">
        <v>1000000</v>
      </c>
      <c r="K186" s="138"/>
      <c r="L186" s="138"/>
      <c r="M186" s="138"/>
      <c r="N186" s="138"/>
      <c r="O186" s="135">
        <v>1</v>
      </c>
      <c r="P186" s="135" t="s">
        <v>150</v>
      </c>
      <c r="Q186" s="135" t="s">
        <v>150</v>
      </c>
      <c r="R186" s="135" t="s">
        <v>150</v>
      </c>
      <c r="S186" s="135" t="s">
        <v>150</v>
      </c>
      <c r="T186" s="135" t="s">
        <v>150</v>
      </c>
      <c r="U186" s="135" t="s">
        <v>150</v>
      </c>
      <c r="V186" s="135" t="s">
        <v>150</v>
      </c>
      <c r="W186" s="135" t="s">
        <v>150</v>
      </c>
      <c r="X186" s="135" t="s">
        <v>150</v>
      </c>
      <c r="Y186" s="138"/>
      <c r="Z186" s="138"/>
    </row>
    <row r="187" spans="2:26" ht="51" customHeight="1">
      <c r="B187" s="135">
        <v>179</v>
      </c>
      <c r="C187" s="330" t="s">
        <v>2968</v>
      </c>
      <c r="D187" s="138"/>
      <c r="E187" s="135" t="s">
        <v>45</v>
      </c>
      <c r="F187" s="135" t="s">
        <v>2</v>
      </c>
      <c r="G187" s="169" t="s">
        <v>148</v>
      </c>
      <c r="H187" s="138"/>
      <c r="I187" s="138"/>
      <c r="J187" s="329">
        <v>1000000</v>
      </c>
      <c r="K187" s="138"/>
      <c r="L187" s="138"/>
      <c r="M187" s="138"/>
      <c r="N187" s="138"/>
      <c r="O187" s="135">
        <v>1</v>
      </c>
      <c r="P187" s="135" t="s">
        <v>150</v>
      </c>
      <c r="Q187" s="135" t="s">
        <v>150</v>
      </c>
      <c r="R187" s="135" t="s">
        <v>150</v>
      </c>
      <c r="S187" s="135" t="s">
        <v>150</v>
      </c>
      <c r="T187" s="135" t="s">
        <v>150</v>
      </c>
      <c r="U187" s="135" t="s">
        <v>150</v>
      </c>
      <c r="V187" s="135" t="s">
        <v>150</v>
      </c>
      <c r="W187" s="135" t="s">
        <v>150</v>
      </c>
      <c r="X187" s="135" t="s">
        <v>150</v>
      </c>
      <c r="Y187" s="138"/>
      <c r="Z187" s="138"/>
    </row>
    <row r="188" spans="2:26" ht="51" customHeight="1">
      <c r="B188" s="135">
        <v>180</v>
      </c>
      <c r="C188" s="330" t="s">
        <v>2969</v>
      </c>
      <c r="D188" s="138"/>
      <c r="E188" s="135" t="s">
        <v>45</v>
      </c>
      <c r="F188" s="135" t="s">
        <v>2</v>
      </c>
      <c r="G188" s="169" t="s">
        <v>148</v>
      </c>
      <c r="H188" s="138"/>
      <c r="I188" s="138"/>
      <c r="J188" s="329">
        <v>1000000</v>
      </c>
      <c r="K188" s="138"/>
      <c r="L188" s="138"/>
      <c r="M188" s="138"/>
      <c r="N188" s="138"/>
      <c r="O188" s="135">
        <v>1</v>
      </c>
      <c r="P188" s="135" t="s">
        <v>150</v>
      </c>
      <c r="Q188" s="135" t="s">
        <v>150</v>
      </c>
      <c r="R188" s="135" t="s">
        <v>150</v>
      </c>
      <c r="S188" s="135" t="s">
        <v>150</v>
      </c>
      <c r="T188" s="135" t="s">
        <v>150</v>
      </c>
      <c r="U188" s="135" t="s">
        <v>150</v>
      </c>
      <c r="V188" s="135" t="s">
        <v>150</v>
      </c>
      <c r="W188" s="135" t="s">
        <v>150</v>
      </c>
      <c r="X188" s="135" t="s">
        <v>150</v>
      </c>
      <c r="Y188" s="138"/>
      <c r="Z188" s="138"/>
    </row>
    <row r="189" spans="2:26" ht="51" customHeight="1">
      <c r="B189" s="135">
        <v>181</v>
      </c>
      <c r="C189" s="330" t="s">
        <v>2970</v>
      </c>
      <c r="D189" s="138"/>
      <c r="E189" s="135" t="s">
        <v>45</v>
      </c>
      <c r="F189" s="135" t="s">
        <v>2</v>
      </c>
      <c r="G189" s="169" t="s">
        <v>148</v>
      </c>
      <c r="H189" s="138"/>
      <c r="I189" s="138"/>
      <c r="J189" s="329">
        <v>1000000</v>
      </c>
      <c r="K189" s="138"/>
      <c r="L189" s="138"/>
      <c r="M189" s="138"/>
      <c r="N189" s="138"/>
      <c r="O189" s="135">
        <v>1</v>
      </c>
      <c r="P189" s="135" t="s">
        <v>150</v>
      </c>
      <c r="Q189" s="135" t="s">
        <v>150</v>
      </c>
      <c r="R189" s="135" t="s">
        <v>150</v>
      </c>
      <c r="S189" s="135" t="s">
        <v>150</v>
      </c>
      <c r="T189" s="135" t="s">
        <v>150</v>
      </c>
      <c r="U189" s="135" t="s">
        <v>150</v>
      </c>
      <c r="V189" s="135" t="s">
        <v>150</v>
      </c>
      <c r="W189" s="135" t="s">
        <v>150</v>
      </c>
      <c r="X189" s="135" t="s">
        <v>150</v>
      </c>
      <c r="Y189" s="138"/>
      <c r="Z189" s="138"/>
    </row>
    <row r="190" spans="2:26" ht="51" customHeight="1">
      <c r="B190" s="135">
        <v>182</v>
      </c>
      <c r="C190" s="330" t="s">
        <v>2971</v>
      </c>
      <c r="D190" s="138"/>
      <c r="E190" s="135" t="s">
        <v>45</v>
      </c>
      <c r="F190" s="135" t="s">
        <v>2</v>
      </c>
      <c r="G190" s="169" t="s">
        <v>148</v>
      </c>
      <c r="H190" s="138"/>
      <c r="I190" s="138"/>
      <c r="J190" s="329">
        <v>1000000</v>
      </c>
      <c r="K190" s="138"/>
      <c r="L190" s="138"/>
      <c r="M190" s="138"/>
      <c r="N190" s="138"/>
      <c r="O190" s="135">
        <v>1</v>
      </c>
      <c r="P190" s="135" t="s">
        <v>150</v>
      </c>
      <c r="Q190" s="135" t="s">
        <v>150</v>
      </c>
      <c r="R190" s="135" t="s">
        <v>150</v>
      </c>
      <c r="S190" s="135" t="s">
        <v>150</v>
      </c>
      <c r="T190" s="135" t="s">
        <v>150</v>
      </c>
      <c r="U190" s="135" t="s">
        <v>150</v>
      </c>
      <c r="V190" s="135" t="s">
        <v>150</v>
      </c>
      <c r="W190" s="135" t="s">
        <v>150</v>
      </c>
      <c r="X190" s="135" t="s">
        <v>150</v>
      </c>
      <c r="Y190" s="138"/>
      <c r="Z190" s="138"/>
    </row>
    <row r="191" spans="2:26" ht="51" customHeight="1">
      <c r="B191" s="135">
        <v>183</v>
      </c>
      <c r="C191" s="330" t="s">
        <v>2972</v>
      </c>
      <c r="D191" s="138"/>
      <c r="E191" s="135" t="s">
        <v>45</v>
      </c>
      <c r="F191" s="135" t="s">
        <v>2</v>
      </c>
      <c r="G191" s="169" t="s">
        <v>148</v>
      </c>
      <c r="H191" s="138"/>
      <c r="I191" s="138"/>
      <c r="J191" s="329">
        <v>1000000</v>
      </c>
      <c r="K191" s="138"/>
      <c r="L191" s="138"/>
      <c r="M191" s="138"/>
      <c r="N191" s="138"/>
      <c r="O191" s="135">
        <v>1</v>
      </c>
      <c r="P191" s="135" t="s">
        <v>150</v>
      </c>
      <c r="Q191" s="135" t="s">
        <v>150</v>
      </c>
      <c r="R191" s="135" t="s">
        <v>150</v>
      </c>
      <c r="S191" s="135" t="s">
        <v>150</v>
      </c>
      <c r="T191" s="135" t="s">
        <v>150</v>
      </c>
      <c r="U191" s="135" t="s">
        <v>150</v>
      </c>
      <c r="V191" s="135" t="s">
        <v>150</v>
      </c>
      <c r="W191" s="135" t="s">
        <v>150</v>
      </c>
      <c r="X191" s="135" t="s">
        <v>150</v>
      </c>
      <c r="Y191" s="138"/>
      <c r="Z191" s="138"/>
    </row>
    <row r="192" spans="2:26" ht="51" customHeight="1">
      <c r="B192" s="135">
        <v>184</v>
      </c>
      <c r="C192" s="330" t="s">
        <v>1745</v>
      </c>
      <c r="D192" s="138"/>
      <c r="E192" s="135" t="s">
        <v>45</v>
      </c>
      <c r="F192" s="135" t="s">
        <v>2</v>
      </c>
      <c r="G192" s="169" t="s">
        <v>148</v>
      </c>
      <c r="H192" s="138"/>
      <c r="I192" s="138"/>
      <c r="J192" s="329">
        <v>1000000</v>
      </c>
      <c r="K192" s="138"/>
      <c r="L192" s="138"/>
      <c r="M192" s="138"/>
      <c r="N192" s="138"/>
      <c r="O192" s="135">
        <v>1</v>
      </c>
      <c r="P192" s="135" t="s">
        <v>150</v>
      </c>
      <c r="Q192" s="135" t="s">
        <v>150</v>
      </c>
      <c r="R192" s="135" t="s">
        <v>150</v>
      </c>
      <c r="S192" s="135" t="s">
        <v>150</v>
      </c>
      <c r="T192" s="135" t="s">
        <v>150</v>
      </c>
      <c r="U192" s="135" t="s">
        <v>150</v>
      </c>
      <c r="V192" s="135" t="s">
        <v>150</v>
      </c>
      <c r="W192" s="135" t="s">
        <v>150</v>
      </c>
      <c r="X192" s="135" t="s">
        <v>150</v>
      </c>
      <c r="Y192" s="138"/>
      <c r="Z192" s="138"/>
    </row>
    <row r="193" spans="2:26" ht="51" customHeight="1">
      <c r="B193" s="135">
        <v>185</v>
      </c>
      <c r="C193" s="330" t="s">
        <v>2973</v>
      </c>
      <c r="D193" s="138"/>
      <c r="E193" s="135" t="s">
        <v>45</v>
      </c>
      <c r="F193" s="135" t="s">
        <v>2</v>
      </c>
      <c r="G193" s="169" t="s">
        <v>148</v>
      </c>
      <c r="H193" s="138"/>
      <c r="I193" s="138"/>
      <c r="J193" s="329">
        <v>1000000</v>
      </c>
      <c r="K193" s="138"/>
      <c r="L193" s="138"/>
      <c r="M193" s="138"/>
      <c r="N193" s="138"/>
      <c r="O193" s="135">
        <v>1</v>
      </c>
      <c r="P193" s="135" t="s">
        <v>150</v>
      </c>
      <c r="Q193" s="135" t="s">
        <v>150</v>
      </c>
      <c r="R193" s="135" t="s">
        <v>150</v>
      </c>
      <c r="S193" s="135" t="s">
        <v>150</v>
      </c>
      <c r="T193" s="135" t="s">
        <v>150</v>
      </c>
      <c r="U193" s="135" t="s">
        <v>150</v>
      </c>
      <c r="V193" s="135" t="s">
        <v>150</v>
      </c>
      <c r="W193" s="135" t="s">
        <v>150</v>
      </c>
      <c r="X193" s="135" t="s">
        <v>150</v>
      </c>
      <c r="Y193" s="138"/>
      <c r="Z193" s="138"/>
    </row>
    <row r="194" spans="2:26" ht="51" customHeight="1">
      <c r="B194" s="135">
        <v>186</v>
      </c>
      <c r="C194" s="330" t="s">
        <v>2974</v>
      </c>
      <c r="D194" s="138"/>
      <c r="E194" s="135" t="s">
        <v>45</v>
      </c>
      <c r="F194" s="135" t="s">
        <v>2</v>
      </c>
      <c r="G194" s="169" t="s">
        <v>148</v>
      </c>
      <c r="H194" s="138"/>
      <c r="I194" s="138"/>
      <c r="J194" s="329">
        <v>1000000</v>
      </c>
      <c r="K194" s="138"/>
      <c r="L194" s="138"/>
      <c r="M194" s="138"/>
      <c r="N194" s="138"/>
      <c r="O194" s="135">
        <v>1</v>
      </c>
      <c r="P194" s="135" t="s">
        <v>150</v>
      </c>
      <c r="Q194" s="135" t="s">
        <v>150</v>
      </c>
      <c r="R194" s="135" t="s">
        <v>150</v>
      </c>
      <c r="S194" s="135" t="s">
        <v>150</v>
      </c>
      <c r="T194" s="135" t="s">
        <v>150</v>
      </c>
      <c r="U194" s="135" t="s">
        <v>150</v>
      </c>
      <c r="V194" s="135" t="s">
        <v>150</v>
      </c>
      <c r="W194" s="135" t="s">
        <v>150</v>
      </c>
      <c r="X194" s="135" t="s">
        <v>150</v>
      </c>
      <c r="Y194" s="138"/>
      <c r="Z194" s="138"/>
    </row>
    <row r="195" spans="2:26" ht="51" customHeight="1">
      <c r="B195" s="135">
        <v>187</v>
      </c>
      <c r="C195" s="330" t="s">
        <v>2975</v>
      </c>
      <c r="D195" s="138"/>
      <c r="E195" s="135" t="s">
        <v>45</v>
      </c>
      <c r="F195" s="135" t="s">
        <v>2</v>
      </c>
      <c r="G195" s="169" t="s">
        <v>148</v>
      </c>
      <c r="H195" s="138"/>
      <c r="I195" s="138"/>
      <c r="J195" s="329">
        <v>1000000</v>
      </c>
      <c r="K195" s="138"/>
      <c r="L195" s="138"/>
      <c r="M195" s="138"/>
      <c r="N195" s="138"/>
      <c r="O195" s="135">
        <v>1</v>
      </c>
      <c r="P195" s="135" t="s">
        <v>150</v>
      </c>
      <c r="Q195" s="135" t="s">
        <v>150</v>
      </c>
      <c r="R195" s="135" t="s">
        <v>150</v>
      </c>
      <c r="S195" s="135" t="s">
        <v>150</v>
      </c>
      <c r="T195" s="135" t="s">
        <v>150</v>
      </c>
      <c r="U195" s="135" t="s">
        <v>150</v>
      </c>
      <c r="V195" s="135" t="s">
        <v>150</v>
      </c>
      <c r="W195" s="135" t="s">
        <v>150</v>
      </c>
      <c r="X195" s="135" t="s">
        <v>150</v>
      </c>
      <c r="Y195" s="138"/>
      <c r="Z195" s="138"/>
    </row>
    <row r="196" spans="2:26" ht="51" customHeight="1">
      <c r="B196" s="135">
        <v>188</v>
      </c>
      <c r="C196" s="330" t="s">
        <v>2976</v>
      </c>
      <c r="D196" s="138"/>
      <c r="E196" s="135" t="s">
        <v>45</v>
      </c>
      <c r="F196" s="135" t="s">
        <v>2</v>
      </c>
      <c r="G196" s="169" t="s">
        <v>148</v>
      </c>
      <c r="H196" s="138"/>
      <c r="I196" s="138"/>
      <c r="J196" s="329">
        <v>1000000</v>
      </c>
      <c r="K196" s="138"/>
      <c r="L196" s="138"/>
      <c r="M196" s="138"/>
      <c r="N196" s="138"/>
      <c r="O196" s="135" t="s">
        <v>150</v>
      </c>
      <c r="P196" s="135" t="s">
        <v>150</v>
      </c>
      <c r="Q196" s="135" t="s">
        <v>150</v>
      </c>
      <c r="R196" s="135" t="s">
        <v>150</v>
      </c>
      <c r="S196" s="135" t="s">
        <v>150</v>
      </c>
      <c r="T196" s="135" t="s">
        <v>150</v>
      </c>
      <c r="U196" s="135" t="s">
        <v>150</v>
      </c>
      <c r="V196" s="135" t="s">
        <v>150</v>
      </c>
      <c r="W196" s="135" t="s">
        <v>150</v>
      </c>
      <c r="X196" s="135">
        <v>1</v>
      </c>
      <c r="Y196" s="138"/>
      <c r="Z196" s="138"/>
    </row>
    <row r="197" spans="2:26" ht="51" customHeight="1">
      <c r="B197" s="135">
        <v>189</v>
      </c>
      <c r="C197" s="330" t="s">
        <v>2977</v>
      </c>
      <c r="D197" s="138"/>
      <c r="E197" s="135" t="s">
        <v>45</v>
      </c>
      <c r="F197" s="135" t="s">
        <v>2</v>
      </c>
      <c r="G197" s="169" t="s">
        <v>148</v>
      </c>
      <c r="H197" s="138"/>
      <c r="I197" s="138"/>
      <c r="J197" s="329">
        <v>1000000</v>
      </c>
      <c r="K197" s="138"/>
      <c r="L197" s="138"/>
      <c r="M197" s="138"/>
      <c r="N197" s="138"/>
      <c r="O197" s="135">
        <v>1</v>
      </c>
      <c r="P197" s="135" t="s">
        <v>150</v>
      </c>
      <c r="Q197" s="135" t="s">
        <v>150</v>
      </c>
      <c r="R197" s="135" t="s">
        <v>150</v>
      </c>
      <c r="S197" s="135" t="s">
        <v>150</v>
      </c>
      <c r="T197" s="135" t="s">
        <v>150</v>
      </c>
      <c r="U197" s="135" t="s">
        <v>150</v>
      </c>
      <c r="V197" s="135" t="s">
        <v>150</v>
      </c>
      <c r="W197" s="135" t="s">
        <v>150</v>
      </c>
      <c r="X197" s="135" t="s">
        <v>150</v>
      </c>
      <c r="Y197" s="138"/>
      <c r="Z197" s="138"/>
    </row>
    <row r="198" spans="2:26" ht="51" customHeight="1">
      <c r="B198" s="135">
        <v>190</v>
      </c>
      <c r="C198" s="330" t="s">
        <v>2978</v>
      </c>
      <c r="D198" s="138"/>
      <c r="E198" s="135" t="s">
        <v>45</v>
      </c>
      <c r="F198" s="135" t="s">
        <v>2</v>
      </c>
      <c r="G198" s="169" t="s">
        <v>148</v>
      </c>
      <c r="H198" s="138"/>
      <c r="I198" s="138"/>
      <c r="J198" s="329">
        <v>1000000</v>
      </c>
      <c r="K198" s="138"/>
      <c r="L198" s="138"/>
      <c r="M198" s="138"/>
      <c r="N198" s="138"/>
      <c r="O198" s="135">
        <v>1</v>
      </c>
      <c r="P198" s="135" t="s">
        <v>150</v>
      </c>
      <c r="Q198" s="135" t="s">
        <v>150</v>
      </c>
      <c r="R198" s="135" t="s">
        <v>150</v>
      </c>
      <c r="S198" s="135" t="s">
        <v>150</v>
      </c>
      <c r="T198" s="135" t="s">
        <v>150</v>
      </c>
      <c r="U198" s="135" t="s">
        <v>150</v>
      </c>
      <c r="V198" s="135" t="s">
        <v>150</v>
      </c>
      <c r="W198" s="135" t="s">
        <v>150</v>
      </c>
      <c r="X198" s="135" t="s">
        <v>150</v>
      </c>
      <c r="Y198" s="138"/>
      <c r="Z198" s="138"/>
    </row>
    <row r="199" spans="2:26" ht="51" customHeight="1">
      <c r="B199" s="135">
        <v>191</v>
      </c>
      <c r="C199" s="330" t="s">
        <v>2979</v>
      </c>
      <c r="D199" s="138"/>
      <c r="E199" s="135" t="s">
        <v>45</v>
      </c>
      <c r="F199" s="135" t="s">
        <v>2</v>
      </c>
      <c r="G199" s="169" t="s">
        <v>148</v>
      </c>
      <c r="H199" s="138"/>
      <c r="I199" s="138"/>
      <c r="J199" s="329">
        <v>1000000</v>
      </c>
      <c r="K199" s="138"/>
      <c r="L199" s="138"/>
      <c r="M199" s="138"/>
      <c r="N199" s="138"/>
      <c r="O199" s="135">
        <v>1</v>
      </c>
      <c r="P199" s="135" t="s">
        <v>150</v>
      </c>
      <c r="Q199" s="135" t="s">
        <v>150</v>
      </c>
      <c r="R199" s="135" t="s">
        <v>150</v>
      </c>
      <c r="S199" s="135" t="s">
        <v>150</v>
      </c>
      <c r="T199" s="135" t="s">
        <v>150</v>
      </c>
      <c r="U199" s="135" t="s">
        <v>150</v>
      </c>
      <c r="V199" s="135" t="s">
        <v>150</v>
      </c>
      <c r="W199" s="135" t="s">
        <v>150</v>
      </c>
      <c r="X199" s="135" t="s">
        <v>150</v>
      </c>
      <c r="Y199" s="138"/>
      <c r="Z199" s="138"/>
    </row>
    <row r="200" spans="2:26" ht="51" customHeight="1">
      <c r="B200" s="135">
        <v>192</v>
      </c>
      <c r="C200" s="330" t="s">
        <v>2980</v>
      </c>
      <c r="D200" s="138"/>
      <c r="E200" s="135" t="s">
        <v>45</v>
      </c>
      <c r="F200" s="135" t="s">
        <v>2</v>
      </c>
      <c r="G200" s="169" t="s">
        <v>148</v>
      </c>
      <c r="H200" s="138"/>
      <c r="I200" s="138"/>
      <c r="J200" s="329">
        <v>1000000</v>
      </c>
      <c r="K200" s="138"/>
      <c r="L200" s="138"/>
      <c r="M200" s="138"/>
      <c r="N200" s="138"/>
      <c r="O200" s="135">
        <v>1</v>
      </c>
      <c r="P200" s="135" t="s">
        <v>150</v>
      </c>
      <c r="Q200" s="135" t="s">
        <v>150</v>
      </c>
      <c r="R200" s="135" t="s">
        <v>150</v>
      </c>
      <c r="S200" s="135" t="s">
        <v>150</v>
      </c>
      <c r="T200" s="135" t="s">
        <v>150</v>
      </c>
      <c r="U200" s="135" t="s">
        <v>150</v>
      </c>
      <c r="V200" s="135" t="s">
        <v>150</v>
      </c>
      <c r="W200" s="135" t="s">
        <v>150</v>
      </c>
      <c r="X200" s="135" t="s">
        <v>150</v>
      </c>
      <c r="Y200" s="138"/>
      <c r="Z200" s="138"/>
    </row>
    <row r="201" spans="2:26" ht="51" customHeight="1">
      <c r="B201" s="135">
        <v>193</v>
      </c>
      <c r="C201" s="330" t="s">
        <v>2981</v>
      </c>
      <c r="D201" s="138"/>
      <c r="E201" s="135" t="s">
        <v>45</v>
      </c>
      <c r="F201" s="135" t="s">
        <v>2</v>
      </c>
      <c r="G201" s="169" t="s">
        <v>148</v>
      </c>
      <c r="H201" s="138"/>
      <c r="I201" s="138"/>
      <c r="J201" s="329">
        <v>1000000</v>
      </c>
      <c r="K201" s="138"/>
      <c r="L201" s="138"/>
      <c r="M201" s="138"/>
      <c r="N201" s="138"/>
      <c r="O201" s="135">
        <v>1</v>
      </c>
      <c r="P201" s="135" t="s">
        <v>150</v>
      </c>
      <c r="Q201" s="135" t="s">
        <v>150</v>
      </c>
      <c r="R201" s="135" t="s">
        <v>150</v>
      </c>
      <c r="S201" s="135" t="s">
        <v>150</v>
      </c>
      <c r="T201" s="135" t="s">
        <v>150</v>
      </c>
      <c r="U201" s="135" t="s">
        <v>150</v>
      </c>
      <c r="V201" s="135" t="s">
        <v>150</v>
      </c>
      <c r="W201" s="135" t="s">
        <v>150</v>
      </c>
      <c r="X201" s="135" t="s">
        <v>150</v>
      </c>
      <c r="Y201" s="138"/>
      <c r="Z201" s="138"/>
    </row>
    <row r="202" spans="2:26" ht="51" customHeight="1">
      <c r="B202" s="135">
        <v>194</v>
      </c>
      <c r="C202" s="330" t="s">
        <v>2982</v>
      </c>
      <c r="D202" s="138"/>
      <c r="E202" s="135" t="s">
        <v>45</v>
      </c>
      <c r="F202" s="135" t="s">
        <v>2</v>
      </c>
      <c r="G202" s="169" t="s">
        <v>148</v>
      </c>
      <c r="H202" s="138"/>
      <c r="I202" s="138"/>
      <c r="J202" s="329">
        <v>1000000</v>
      </c>
      <c r="K202" s="138"/>
      <c r="L202" s="138"/>
      <c r="M202" s="138"/>
      <c r="N202" s="138"/>
      <c r="O202" s="135">
        <v>1</v>
      </c>
      <c r="P202" s="135" t="s">
        <v>150</v>
      </c>
      <c r="Q202" s="135" t="s">
        <v>150</v>
      </c>
      <c r="R202" s="135" t="s">
        <v>150</v>
      </c>
      <c r="S202" s="135" t="s">
        <v>150</v>
      </c>
      <c r="T202" s="135" t="s">
        <v>150</v>
      </c>
      <c r="U202" s="135" t="s">
        <v>150</v>
      </c>
      <c r="V202" s="135" t="s">
        <v>150</v>
      </c>
      <c r="W202" s="135" t="s">
        <v>150</v>
      </c>
      <c r="X202" s="135" t="s">
        <v>150</v>
      </c>
      <c r="Y202" s="138"/>
      <c r="Z202" s="138"/>
    </row>
    <row r="203" spans="2:26" ht="51" customHeight="1">
      <c r="B203" s="135">
        <v>195</v>
      </c>
      <c r="C203" s="330" t="s">
        <v>2983</v>
      </c>
      <c r="D203" s="138"/>
      <c r="E203" s="135" t="s">
        <v>45</v>
      </c>
      <c r="F203" s="135" t="s">
        <v>2</v>
      </c>
      <c r="G203" s="169" t="s">
        <v>148</v>
      </c>
      <c r="H203" s="138"/>
      <c r="I203" s="138"/>
      <c r="J203" s="329">
        <v>1000000</v>
      </c>
      <c r="K203" s="138"/>
      <c r="L203" s="138"/>
      <c r="M203" s="138"/>
      <c r="N203" s="138"/>
      <c r="O203" s="135">
        <v>1</v>
      </c>
      <c r="P203" s="135" t="s">
        <v>150</v>
      </c>
      <c r="Q203" s="135" t="s">
        <v>150</v>
      </c>
      <c r="R203" s="135" t="s">
        <v>150</v>
      </c>
      <c r="S203" s="135" t="s">
        <v>150</v>
      </c>
      <c r="T203" s="135" t="s">
        <v>150</v>
      </c>
      <c r="U203" s="135" t="s">
        <v>150</v>
      </c>
      <c r="V203" s="135" t="s">
        <v>150</v>
      </c>
      <c r="W203" s="135" t="s">
        <v>150</v>
      </c>
      <c r="X203" s="135" t="s">
        <v>150</v>
      </c>
      <c r="Y203" s="138"/>
      <c r="Z203" s="138"/>
    </row>
    <row r="204" spans="2:26" ht="51" customHeight="1">
      <c r="B204" s="135">
        <v>196</v>
      </c>
      <c r="C204" s="330" t="s">
        <v>2984</v>
      </c>
      <c r="D204" s="138"/>
      <c r="E204" s="135" t="s">
        <v>45</v>
      </c>
      <c r="F204" s="135" t="s">
        <v>2</v>
      </c>
      <c r="G204" s="169" t="s">
        <v>148</v>
      </c>
      <c r="H204" s="138"/>
      <c r="I204" s="138"/>
      <c r="J204" s="329">
        <v>1000000</v>
      </c>
      <c r="K204" s="138"/>
      <c r="L204" s="138"/>
      <c r="M204" s="138"/>
      <c r="N204" s="138"/>
      <c r="O204" s="135">
        <v>1</v>
      </c>
      <c r="P204" s="135" t="s">
        <v>150</v>
      </c>
      <c r="Q204" s="135" t="s">
        <v>150</v>
      </c>
      <c r="R204" s="135" t="s">
        <v>150</v>
      </c>
      <c r="S204" s="135" t="s">
        <v>150</v>
      </c>
      <c r="T204" s="135" t="s">
        <v>150</v>
      </c>
      <c r="U204" s="135" t="s">
        <v>150</v>
      </c>
      <c r="V204" s="135" t="s">
        <v>150</v>
      </c>
      <c r="W204" s="135" t="s">
        <v>150</v>
      </c>
      <c r="X204" s="135" t="s">
        <v>150</v>
      </c>
      <c r="Y204" s="138"/>
      <c r="Z204" s="138"/>
    </row>
    <row r="205" spans="2:26" ht="51" customHeight="1">
      <c r="B205" s="135">
        <v>197</v>
      </c>
      <c r="C205" s="330" t="s">
        <v>2985</v>
      </c>
      <c r="D205" s="138"/>
      <c r="E205" s="135" t="s">
        <v>45</v>
      </c>
      <c r="F205" s="135" t="s">
        <v>2</v>
      </c>
      <c r="G205" s="169" t="s">
        <v>148</v>
      </c>
      <c r="H205" s="138"/>
      <c r="I205" s="138"/>
      <c r="J205" s="329">
        <v>1000000</v>
      </c>
      <c r="K205" s="138"/>
      <c r="L205" s="138"/>
      <c r="M205" s="138"/>
      <c r="N205" s="138"/>
      <c r="O205" s="135" t="s">
        <v>150</v>
      </c>
      <c r="P205" s="135">
        <v>1</v>
      </c>
      <c r="Q205" s="135" t="s">
        <v>150</v>
      </c>
      <c r="R205" s="135" t="s">
        <v>150</v>
      </c>
      <c r="S205" s="135" t="s">
        <v>150</v>
      </c>
      <c r="T205" s="135" t="s">
        <v>150</v>
      </c>
      <c r="U205" s="135" t="s">
        <v>150</v>
      </c>
      <c r="V205" s="135" t="s">
        <v>150</v>
      </c>
      <c r="W205" s="135" t="s">
        <v>150</v>
      </c>
      <c r="X205" s="135" t="s">
        <v>150</v>
      </c>
      <c r="Y205" s="138"/>
      <c r="Z205" s="138"/>
    </row>
    <row r="206" spans="2:26" ht="51" customHeight="1">
      <c r="B206" s="135">
        <v>198</v>
      </c>
      <c r="C206" s="330" t="s">
        <v>2986</v>
      </c>
      <c r="D206" s="138"/>
      <c r="E206" s="135" t="s">
        <v>45</v>
      </c>
      <c r="F206" s="135" t="s">
        <v>2</v>
      </c>
      <c r="G206" s="169" t="s">
        <v>148</v>
      </c>
      <c r="H206" s="138"/>
      <c r="I206" s="138"/>
      <c r="J206" s="329">
        <v>1000000</v>
      </c>
      <c r="K206" s="138"/>
      <c r="L206" s="138"/>
      <c r="M206" s="138"/>
      <c r="N206" s="138"/>
      <c r="O206" s="135">
        <v>1</v>
      </c>
      <c r="P206" s="135" t="s">
        <v>150</v>
      </c>
      <c r="Q206" s="135" t="s">
        <v>150</v>
      </c>
      <c r="R206" s="135" t="s">
        <v>150</v>
      </c>
      <c r="S206" s="135" t="s">
        <v>150</v>
      </c>
      <c r="T206" s="135" t="s">
        <v>150</v>
      </c>
      <c r="U206" s="135" t="s">
        <v>150</v>
      </c>
      <c r="V206" s="135" t="s">
        <v>150</v>
      </c>
      <c r="W206" s="135" t="s">
        <v>150</v>
      </c>
      <c r="X206" s="135" t="s">
        <v>150</v>
      </c>
      <c r="Y206" s="138"/>
      <c r="Z206" s="138"/>
    </row>
    <row r="207" spans="2:26" ht="51" customHeight="1">
      <c r="B207" s="135">
        <v>199</v>
      </c>
      <c r="C207" s="330" t="s">
        <v>2987</v>
      </c>
      <c r="D207" s="138"/>
      <c r="E207" s="135" t="s">
        <v>45</v>
      </c>
      <c r="F207" s="135" t="s">
        <v>2</v>
      </c>
      <c r="G207" s="169" t="s">
        <v>148</v>
      </c>
      <c r="H207" s="138"/>
      <c r="I207" s="138"/>
      <c r="J207" s="329">
        <v>1000000</v>
      </c>
      <c r="K207" s="138"/>
      <c r="L207" s="138"/>
      <c r="M207" s="138"/>
      <c r="N207" s="138"/>
      <c r="O207" s="135">
        <v>1</v>
      </c>
      <c r="P207" s="135" t="s">
        <v>150</v>
      </c>
      <c r="Q207" s="135" t="s">
        <v>150</v>
      </c>
      <c r="R207" s="135" t="s">
        <v>150</v>
      </c>
      <c r="S207" s="135" t="s">
        <v>150</v>
      </c>
      <c r="T207" s="135" t="s">
        <v>150</v>
      </c>
      <c r="U207" s="135" t="s">
        <v>150</v>
      </c>
      <c r="V207" s="135" t="s">
        <v>150</v>
      </c>
      <c r="W207" s="135" t="s">
        <v>150</v>
      </c>
      <c r="X207" s="135" t="s">
        <v>150</v>
      </c>
      <c r="Y207" s="138"/>
      <c r="Z207" s="138"/>
    </row>
    <row r="208" spans="2:26" ht="51" customHeight="1">
      <c r="B208" s="135">
        <v>200</v>
      </c>
      <c r="C208" s="330" t="s">
        <v>326</v>
      </c>
      <c r="D208" s="138"/>
      <c r="E208" s="135" t="s">
        <v>45</v>
      </c>
      <c r="F208" s="135" t="s">
        <v>2</v>
      </c>
      <c r="G208" s="169" t="s">
        <v>148</v>
      </c>
      <c r="H208" s="138"/>
      <c r="I208" s="138"/>
      <c r="J208" s="329">
        <v>1000000</v>
      </c>
      <c r="K208" s="138"/>
      <c r="L208" s="138"/>
      <c r="M208" s="138"/>
      <c r="N208" s="138"/>
      <c r="O208" s="135">
        <v>1</v>
      </c>
      <c r="P208" s="135" t="s">
        <v>150</v>
      </c>
      <c r="Q208" s="135" t="s">
        <v>150</v>
      </c>
      <c r="R208" s="135" t="s">
        <v>150</v>
      </c>
      <c r="S208" s="135" t="s">
        <v>150</v>
      </c>
      <c r="T208" s="135" t="s">
        <v>150</v>
      </c>
      <c r="U208" s="135" t="s">
        <v>150</v>
      </c>
      <c r="V208" s="135" t="s">
        <v>150</v>
      </c>
      <c r="W208" s="135" t="s">
        <v>150</v>
      </c>
      <c r="X208" s="135" t="s">
        <v>150</v>
      </c>
      <c r="Y208" s="138"/>
      <c r="Z208" s="138"/>
    </row>
    <row r="209" spans="2:26" ht="51" customHeight="1">
      <c r="B209" s="135">
        <v>201</v>
      </c>
      <c r="C209" s="330" t="s">
        <v>325</v>
      </c>
      <c r="D209" s="138"/>
      <c r="E209" s="135" t="s">
        <v>45</v>
      </c>
      <c r="F209" s="135" t="s">
        <v>2</v>
      </c>
      <c r="G209" s="169" t="s">
        <v>148</v>
      </c>
      <c r="H209" s="138"/>
      <c r="I209" s="138"/>
      <c r="J209" s="329">
        <v>1000000</v>
      </c>
      <c r="K209" s="138"/>
      <c r="L209" s="138"/>
      <c r="M209" s="138"/>
      <c r="N209" s="138"/>
      <c r="O209" s="135">
        <v>1</v>
      </c>
      <c r="P209" s="135" t="s">
        <v>150</v>
      </c>
      <c r="Q209" s="135" t="s">
        <v>150</v>
      </c>
      <c r="R209" s="135" t="s">
        <v>150</v>
      </c>
      <c r="S209" s="135" t="s">
        <v>150</v>
      </c>
      <c r="T209" s="135" t="s">
        <v>150</v>
      </c>
      <c r="U209" s="135" t="s">
        <v>150</v>
      </c>
      <c r="V209" s="135" t="s">
        <v>150</v>
      </c>
      <c r="W209" s="135" t="s">
        <v>150</v>
      </c>
      <c r="X209" s="135" t="s">
        <v>150</v>
      </c>
      <c r="Y209" s="138"/>
      <c r="Z209" s="138"/>
    </row>
    <row r="210" spans="2:26" ht="51" customHeight="1">
      <c r="B210" s="135">
        <v>202</v>
      </c>
      <c r="C210" s="330" t="s">
        <v>2988</v>
      </c>
      <c r="D210" s="138"/>
      <c r="E210" s="135" t="s">
        <v>45</v>
      </c>
      <c r="F210" s="135" t="s">
        <v>2</v>
      </c>
      <c r="G210" s="169" t="s">
        <v>148</v>
      </c>
      <c r="H210" s="138"/>
      <c r="I210" s="138"/>
      <c r="J210" s="329">
        <v>1000000</v>
      </c>
      <c r="K210" s="138"/>
      <c r="L210" s="138"/>
      <c r="M210" s="138"/>
      <c r="N210" s="138"/>
      <c r="O210" s="135">
        <v>1</v>
      </c>
      <c r="P210" s="135" t="s">
        <v>150</v>
      </c>
      <c r="Q210" s="135" t="s">
        <v>150</v>
      </c>
      <c r="R210" s="135" t="s">
        <v>150</v>
      </c>
      <c r="S210" s="135" t="s">
        <v>150</v>
      </c>
      <c r="T210" s="135" t="s">
        <v>150</v>
      </c>
      <c r="U210" s="135" t="s">
        <v>150</v>
      </c>
      <c r="V210" s="135" t="s">
        <v>150</v>
      </c>
      <c r="W210" s="135" t="s">
        <v>150</v>
      </c>
      <c r="X210" s="135" t="s">
        <v>150</v>
      </c>
      <c r="Y210" s="138"/>
      <c r="Z210" s="138"/>
    </row>
    <row r="211" spans="2:26" ht="51" customHeight="1">
      <c r="B211" s="135">
        <v>203</v>
      </c>
      <c r="C211" s="330" t="s">
        <v>2989</v>
      </c>
      <c r="D211" s="138"/>
      <c r="E211" s="135" t="s">
        <v>45</v>
      </c>
      <c r="F211" s="135" t="s">
        <v>2</v>
      </c>
      <c r="G211" s="169" t="s">
        <v>148</v>
      </c>
      <c r="H211" s="138"/>
      <c r="I211" s="138"/>
      <c r="J211" s="329">
        <v>1000000</v>
      </c>
      <c r="K211" s="138"/>
      <c r="L211" s="138"/>
      <c r="M211" s="138"/>
      <c r="N211" s="138"/>
      <c r="O211" s="135">
        <v>1</v>
      </c>
      <c r="P211" s="135" t="s">
        <v>150</v>
      </c>
      <c r="Q211" s="135" t="s">
        <v>150</v>
      </c>
      <c r="R211" s="135" t="s">
        <v>150</v>
      </c>
      <c r="S211" s="135" t="s">
        <v>150</v>
      </c>
      <c r="T211" s="135" t="s">
        <v>150</v>
      </c>
      <c r="U211" s="135" t="s">
        <v>150</v>
      </c>
      <c r="V211" s="135" t="s">
        <v>150</v>
      </c>
      <c r="W211" s="135" t="s">
        <v>150</v>
      </c>
      <c r="X211" s="135" t="s">
        <v>150</v>
      </c>
      <c r="Y211" s="138"/>
      <c r="Z211" s="138"/>
    </row>
    <row r="212" spans="2:26" ht="51" customHeight="1">
      <c r="B212" s="135">
        <v>204</v>
      </c>
      <c r="C212" s="330" t="s">
        <v>2990</v>
      </c>
      <c r="D212" s="138"/>
      <c r="E212" s="135" t="s">
        <v>45</v>
      </c>
      <c r="F212" s="135" t="s">
        <v>2</v>
      </c>
      <c r="G212" s="169" t="s">
        <v>148</v>
      </c>
      <c r="H212" s="138"/>
      <c r="I212" s="138"/>
      <c r="J212" s="329">
        <v>1000000</v>
      </c>
      <c r="K212" s="138"/>
      <c r="L212" s="138"/>
      <c r="M212" s="138"/>
      <c r="N212" s="138"/>
      <c r="O212" s="135">
        <v>1</v>
      </c>
      <c r="P212" s="135" t="s">
        <v>150</v>
      </c>
      <c r="Q212" s="135" t="s">
        <v>150</v>
      </c>
      <c r="R212" s="135" t="s">
        <v>150</v>
      </c>
      <c r="S212" s="135" t="s">
        <v>150</v>
      </c>
      <c r="T212" s="135" t="s">
        <v>150</v>
      </c>
      <c r="U212" s="135" t="s">
        <v>150</v>
      </c>
      <c r="V212" s="135" t="s">
        <v>150</v>
      </c>
      <c r="W212" s="135" t="s">
        <v>150</v>
      </c>
      <c r="X212" s="135" t="s">
        <v>150</v>
      </c>
      <c r="Y212" s="138"/>
      <c r="Z212" s="138"/>
    </row>
    <row r="213" spans="2:26" ht="51" customHeight="1">
      <c r="B213" s="135">
        <v>205</v>
      </c>
      <c r="C213" s="330" t="s">
        <v>322</v>
      </c>
      <c r="D213" s="138"/>
      <c r="E213" s="135" t="s">
        <v>45</v>
      </c>
      <c r="F213" s="135" t="s">
        <v>2</v>
      </c>
      <c r="G213" s="169" t="s">
        <v>148</v>
      </c>
      <c r="H213" s="138"/>
      <c r="I213" s="138"/>
      <c r="J213" s="329">
        <v>1000000</v>
      </c>
      <c r="K213" s="138"/>
      <c r="L213" s="138"/>
      <c r="M213" s="138"/>
      <c r="N213" s="138"/>
      <c r="O213" s="135">
        <v>1</v>
      </c>
      <c r="P213" s="135" t="s">
        <v>150</v>
      </c>
      <c r="Q213" s="135" t="s">
        <v>150</v>
      </c>
      <c r="R213" s="135" t="s">
        <v>150</v>
      </c>
      <c r="S213" s="135" t="s">
        <v>150</v>
      </c>
      <c r="T213" s="135" t="s">
        <v>150</v>
      </c>
      <c r="U213" s="135" t="s">
        <v>150</v>
      </c>
      <c r="V213" s="135" t="s">
        <v>150</v>
      </c>
      <c r="W213" s="135" t="s">
        <v>150</v>
      </c>
      <c r="X213" s="135" t="s">
        <v>150</v>
      </c>
      <c r="Y213" s="138"/>
      <c r="Z213" s="138"/>
    </row>
    <row r="214" spans="2:26" ht="51" customHeight="1">
      <c r="B214" s="135">
        <v>206</v>
      </c>
      <c r="C214" s="330" t="s">
        <v>2991</v>
      </c>
      <c r="D214" s="138"/>
      <c r="E214" s="135" t="s">
        <v>45</v>
      </c>
      <c r="F214" s="135" t="s">
        <v>2</v>
      </c>
      <c r="G214" s="169" t="s">
        <v>148</v>
      </c>
      <c r="H214" s="138"/>
      <c r="I214" s="138"/>
      <c r="J214" s="329">
        <v>1000000</v>
      </c>
      <c r="K214" s="138"/>
      <c r="L214" s="138"/>
      <c r="M214" s="138"/>
      <c r="N214" s="138"/>
      <c r="O214" s="135">
        <v>1</v>
      </c>
      <c r="P214" s="135" t="s">
        <v>150</v>
      </c>
      <c r="Q214" s="135" t="s">
        <v>150</v>
      </c>
      <c r="R214" s="135" t="s">
        <v>150</v>
      </c>
      <c r="S214" s="135" t="s">
        <v>150</v>
      </c>
      <c r="T214" s="135" t="s">
        <v>150</v>
      </c>
      <c r="U214" s="135" t="s">
        <v>150</v>
      </c>
      <c r="V214" s="135" t="s">
        <v>150</v>
      </c>
      <c r="W214" s="135" t="s">
        <v>150</v>
      </c>
      <c r="X214" s="135" t="s">
        <v>150</v>
      </c>
      <c r="Y214" s="138"/>
      <c r="Z214" s="138"/>
    </row>
    <row r="215" spans="2:26" ht="51" customHeight="1">
      <c r="B215" s="135">
        <v>207</v>
      </c>
      <c r="C215" s="330" t="s">
        <v>2992</v>
      </c>
      <c r="D215" s="138"/>
      <c r="E215" s="135" t="s">
        <v>45</v>
      </c>
      <c r="F215" s="135" t="s">
        <v>2</v>
      </c>
      <c r="G215" s="169" t="s">
        <v>148</v>
      </c>
      <c r="H215" s="138"/>
      <c r="I215" s="138"/>
      <c r="J215" s="329">
        <v>1000000</v>
      </c>
      <c r="K215" s="138"/>
      <c r="L215" s="138"/>
      <c r="M215" s="138"/>
      <c r="N215" s="138"/>
      <c r="O215" s="135">
        <v>1</v>
      </c>
      <c r="P215" s="135" t="s">
        <v>150</v>
      </c>
      <c r="Q215" s="135" t="s">
        <v>150</v>
      </c>
      <c r="R215" s="135" t="s">
        <v>150</v>
      </c>
      <c r="S215" s="135" t="s">
        <v>150</v>
      </c>
      <c r="T215" s="135" t="s">
        <v>150</v>
      </c>
      <c r="U215" s="135" t="s">
        <v>150</v>
      </c>
      <c r="V215" s="135" t="s">
        <v>150</v>
      </c>
      <c r="W215" s="135" t="s">
        <v>150</v>
      </c>
      <c r="X215" s="135" t="s">
        <v>150</v>
      </c>
      <c r="Y215" s="138"/>
      <c r="Z215" s="138"/>
    </row>
    <row r="216" spans="2:26" ht="51" customHeight="1">
      <c r="B216" s="135">
        <v>208</v>
      </c>
      <c r="C216" s="330" t="s">
        <v>2993</v>
      </c>
      <c r="D216" s="138"/>
      <c r="E216" s="135" t="s">
        <v>45</v>
      </c>
      <c r="F216" s="135" t="s">
        <v>2</v>
      </c>
      <c r="G216" s="169" t="s">
        <v>148</v>
      </c>
      <c r="H216" s="138"/>
      <c r="I216" s="138"/>
      <c r="J216" s="329">
        <v>1000000</v>
      </c>
      <c r="K216" s="138"/>
      <c r="L216" s="138"/>
      <c r="M216" s="138"/>
      <c r="N216" s="138"/>
      <c r="O216" s="135">
        <v>1</v>
      </c>
      <c r="P216" s="135" t="s">
        <v>150</v>
      </c>
      <c r="Q216" s="135" t="s">
        <v>150</v>
      </c>
      <c r="R216" s="135" t="s">
        <v>150</v>
      </c>
      <c r="S216" s="135" t="s">
        <v>150</v>
      </c>
      <c r="T216" s="135" t="s">
        <v>150</v>
      </c>
      <c r="U216" s="135" t="s">
        <v>150</v>
      </c>
      <c r="V216" s="135" t="s">
        <v>150</v>
      </c>
      <c r="W216" s="135" t="s">
        <v>150</v>
      </c>
      <c r="X216" s="135" t="s">
        <v>150</v>
      </c>
      <c r="Y216" s="138"/>
      <c r="Z216" s="138"/>
    </row>
    <row r="217" spans="2:26" ht="51" customHeight="1">
      <c r="B217" s="135">
        <v>209</v>
      </c>
      <c r="C217" s="330" t="s">
        <v>2994</v>
      </c>
      <c r="D217" s="138"/>
      <c r="E217" s="135" t="s">
        <v>45</v>
      </c>
      <c r="F217" s="135" t="s">
        <v>2</v>
      </c>
      <c r="G217" s="169" t="s">
        <v>148</v>
      </c>
      <c r="H217" s="138"/>
      <c r="I217" s="138"/>
      <c r="J217" s="329">
        <v>1000000</v>
      </c>
      <c r="K217" s="138"/>
      <c r="L217" s="138"/>
      <c r="M217" s="138"/>
      <c r="N217" s="138"/>
      <c r="O217" s="135">
        <v>1</v>
      </c>
      <c r="P217" s="135" t="s">
        <v>150</v>
      </c>
      <c r="Q217" s="135" t="s">
        <v>150</v>
      </c>
      <c r="R217" s="135" t="s">
        <v>150</v>
      </c>
      <c r="S217" s="135" t="s">
        <v>150</v>
      </c>
      <c r="T217" s="135" t="s">
        <v>150</v>
      </c>
      <c r="U217" s="135" t="s">
        <v>150</v>
      </c>
      <c r="V217" s="135" t="s">
        <v>150</v>
      </c>
      <c r="W217" s="135" t="s">
        <v>150</v>
      </c>
      <c r="X217" s="135" t="s">
        <v>150</v>
      </c>
      <c r="Y217" s="138"/>
      <c r="Z217" s="138"/>
    </row>
    <row r="218" spans="2:26" ht="51" customHeight="1">
      <c r="B218" s="135">
        <v>210</v>
      </c>
      <c r="C218" s="330" t="s">
        <v>2995</v>
      </c>
      <c r="D218" s="138"/>
      <c r="E218" s="135" t="s">
        <v>45</v>
      </c>
      <c r="F218" s="135" t="s">
        <v>2</v>
      </c>
      <c r="G218" s="169" t="s">
        <v>148</v>
      </c>
      <c r="H218" s="138"/>
      <c r="I218" s="138"/>
      <c r="J218" s="329">
        <v>1000000</v>
      </c>
      <c r="K218" s="138"/>
      <c r="L218" s="138"/>
      <c r="M218" s="138"/>
      <c r="N218" s="138"/>
      <c r="O218" s="135">
        <v>1</v>
      </c>
      <c r="P218" s="135" t="s">
        <v>150</v>
      </c>
      <c r="Q218" s="135" t="s">
        <v>150</v>
      </c>
      <c r="R218" s="135" t="s">
        <v>150</v>
      </c>
      <c r="S218" s="135" t="s">
        <v>150</v>
      </c>
      <c r="T218" s="135" t="s">
        <v>150</v>
      </c>
      <c r="U218" s="135" t="s">
        <v>150</v>
      </c>
      <c r="V218" s="135" t="s">
        <v>150</v>
      </c>
      <c r="W218" s="135" t="s">
        <v>150</v>
      </c>
      <c r="X218" s="135" t="s">
        <v>150</v>
      </c>
      <c r="Y218" s="138"/>
      <c r="Z218" s="138"/>
    </row>
    <row r="219" spans="2:26" ht="51" customHeight="1">
      <c r="B219" s="135">
        <v>211</v>
      </c>
      <c r="C219" s="330" t="s">
        <v>2996</v>
      </c>
      <c r="D219" s="138"/>
      <c r="E219" s="135" t="s">
        <v>45</v>
      </c>
      <c r="F219" s="135" t="s">
        <v>2</v>
      </c>
      <c r="G219" s="169" t="s">
        <v>148</v>
      </c>
      <c r="H219" s="138"/>
      <c r="I219" s="138"/>
      <c r="J219" s="329">
        <v>1000000</v>
      </c>
      <c r="K219" s="138"/>
      <c r="L219" s="138"/>
      <c r="M219" s="138"/>
      <c r="N219" s="138"/>
      <c r="O219" s="135">
        <v>1</v>
      </c>
      <c r="P219" s="135" t="s">
        <v>150</v>
      </c>
      <c r="Q219" s="135" t="s">
        <v>150</v>
      </c>
      <c r="R219" s="135" t="s">
        <v>150</v>
      </c>
      <c r="S219" s="135" t="s">
        <v>150</v>
      </c>
      <c r="T219" s="135" t="s">
        <v>150</v>
      </c>
      <c r="U219" s="135" t="s">
        <v>150</v>
      </c>
      <c r="V219" s="135" t="s">
        <v>150</v>
      </c>
      <c r="W219" s="135" t="s">
        <v>150</v>
      </c>
      <c r="X219" s="135" t="s">
        <v>150</v>
      </c>
      <c r="Y219" s="138"/>
      <c r="Z219" s="138"/>
    </row>
    <row r="220" spans="2:26" ht="51" customHeight="1">
      <c r="B220" s="135">
        <v>212</v>
      </c>
      <c r="C220" s="330" t="s">
        <v>2997</v>
      </c>
      <c r="D220" s="138"/>
      <c r="E220" s="135" t="s">
        <v>45</v>
      </c>
      <c r="F220" s="135" t="s">
        <v>2</v>
      </c>
      <c r="G220" s="169" t="s">
        <v>148</v>
      </c>
      <c r="H220" s="138"/>
      <c r="I220" s="138"/>
      <c r="J220" s="329">
        <v>1000000</v>
      </c>
      <c r="K220" s="138"/>
      <c r="L220" s="138"/>
      <c r="M220" s="138"/>
      <c r="N220" s="138"/>
      <c r="O220" s="135">
        <v>1</v>
      </c>
      <c r="P220" s="135" t="s">
        <v>150</v>
      </c>
      <c r="Q220" s="135" t="s">
        <v>150</v>
      </c>
      <c r="R220" s="135" t="s">
        <v>150</v>
      </c>
      <c r="S220" s="135" t="s">
        <v>150</v>
      </c>
      <c r="T220" s="135" t="s">
        <v>150</v>
      </c>
      <c r="U220" s="135" t="s">
        <v>150</v>
      </c>
      <c r="V220" s="135" t="s">
        <v>150</v>
      </c>
      <c r="W220" s="135" t="s">
        <v>150</v>
      </c>
      <c r="X220" s="135" t="s">
        <v>150</v>
      </c>
      <c r="Y220" s="138"/>
      <c r="Z220" s="138"/>
    </row>
    <row r="221" spans="2:26" ht="51" customHeight="1">
      <c r="B221" s="135">
        <v>213</v>
      </c>
      <c r="C221" s="330" t="s">
        <v>327</v>
      </c>
      <c r="D221" s="138"/>
      <c r="E221" s="135" t="s">
        <v>45</v>
      </c>
      <c r="F221" s="135" t="s">
        <v>2</v>
      </c>
      <c r="G221" s="169" t="s">
        <v>148</v>
      </c>
      <c r="H221" s="138"/>
      <c r="I221" s="138"/>
      <c r="J221" s="329">
        <v>1000000</v>
      </c>
      <c r="K221" s="138"/>
      <c r="L221" s="138"/>
      <c r="M221" s="138"/>
      <c r="N221" s="138"/>
      <c r="O221" s="135">
        <v>1</v>
      </c>
      <c r="P221" s="135" t="s">
        <v>150</v>
      </c>
      <c r="Q221" s="135" t="s">
        <v>150</v>
      </c>
      <c r="R221" s="135" t="s">
        <v>150</v>
      </c>
      <c r="S221" s="135" t="s">
        <v>150</v>
      </c>
      <c r="T221" s="135" t="s">
        <v>150</v>
      </c>
      <c r="U221" s="135" t="s">
        <v>150</v>
      </c>
      <c r="V221" s="135" t="s">
        <v>150</v>
      </c>
      <c r="W221" s="135" t="s">
        <v>150</v>
      </c>
      <c r="X221" s="135" t="s">
        <v>150</v>
      </c>
      <c r="Y221" s="138"/>
      <c r="Z221" s="138"/>
    </row>
    <row r="222" spans="2:26" ht="51" customHeight="1">
      <c r="B222" s="135">
        <v>214</v>
      </c>
      <c r="C222" s="330" t="s">
        <v>2998</v>
      </c>
      <c r="D222" s="138"/>
      <c r="E222" s="135" t="s">
        <v>45</v>
      </c>
      <c r="F222" s="135" t="s">
        <v>2</v>
      </c>
      <c r="G222" s="169" t="s">
        <v>148</v>
      </c>
      <c r="H222" s="138"/>
      <c r="I222" s="138"/>
      <c r="J222" s="329">
        <v>1000000</v>
      </c>
      <c r="K222" s="138"/>
      <c r="L222" s="138"/>
      <c r="M222" s="138"/>
      <c r="N222" s="138"/>
      <c r="O222" s="135">
        <v>1</v>
      </c>
      <c r="P222" s="135" t="s">
        <v>150</v>
      </c>
      <c r="Q222" s="135" t="s">
        <v>150</v>
      </c>
      <c r="R222" s="135" t="s">
        <v>150</v>
      </c>
      <c r="S222" s="135" t="s">
        <v>150</v>
      </c>
      <c r="T222" s="135" t="s">
        <v>150</v>
      </c>
      <c r="U222" s="135" t="s">
        <v>150</v>
      </c>
      <c r="V222" s="135" t="s">
        <v>150</v>
      </c>
      <c r="W222" s="135" t="s">
        <v>150</v>
      </c>
      <c r="X222" s="135" t="s">
        <v>150</v>
      </c>
      <c r="Y222" s="138"/>
      <c r="Z222" s="138"/>
    </row>
    <row r="223" spans="2:26" ht="51" customHeight="1">
      <c r="B223" s="135">
        <v>215</v>
      </c>
      <c r="C223" s="330" t="s">
        <v>2999</v>
      </c>
      <c r="D223" s="138"/>
      <c r="E223" s="135" t="s">
        <v>45</v>
      </c>
      <c r="F223" s="135" t="s">
        <v>2</v>
      </c>
      <c r="G223" s="169" t="s">
        <v>148</v>
      </c>
      <c r="H223" s="138"/>
      <c r="I223" s="138"/>
      <c r="J223" s="329">
        <v>1000000</v>
      </c>
      <c r="K223" s="138"/>
      <c r="L223" s="138"/>
      <c r="M223" s="138"/>
      <c r="N223" s="138"/>
      <c r="O223" s="135">
        <v>1</v>
      </c>
      <c r="P223" s="135" t="s">
        <v>150</v>
      </c>
      <c r="Q223" s="135" t="s">
        <v>150</v>
      </c>
      <c r="R223" s="135" t="s">
        <v>150</v>
      </c>
      <c r="S223" s="135" t="s">
        <v>150</v>
      </c>
      <c r="T223" s="135" t="s">
        <v>150</v>
      </c>
      <c r="U223" s="135" t="s">
        <v>150</v>
      </c>
      <c r="V223" s="135" t="s">
        <v>150</v>
      </c>
      <c r="W223" s="135" t="s">
        <v>150</v>
      </c>
      <c r="X223" s="135" t="s">
        <v>150</v>
      </c>
      <c r="Y223" s="138"/>
      <c r="Z223" s="138"/>
    </row>
    <row r="224" spans="2:26" ht="51" customHeight="1">
      <c r="B224" s="135">
        <v>216</v>
      </c>
      <c r="C224" s="330" t="s">
        <v>3000</v>
      </c>
      <c r="D224" s="138"/>
      <c r="E224" s="135" t="s">
        <v>45</v>
      </c>
      <c r="F224" s="135" t="s">
        <v>2</v>
      </c>
      <c r="G224" s="169" t="s">
        <v>148</v>
      </c>
      <c r="H224" s="138"/>
      <c r="I224" s="138"/>
      <c r="J224" s="329">
        <v>1000000</v>
      </c>
      <c r="K224" s="138"/>
      <c r="L224" s="138"/>
      <c r="M224" s="138"/>
      <c r="N224" s="138"/>
      <c r="O224" s="135">
        <v>1</v>
      </c>
      <c r="P224" s="135" t="s">
        <v>150</v>
      </c>
      <c r="Q224" s="135" t="s">
        <v>150</v>
      </c>
      <c r="R224" s="135" t="s">
        <v>150</v>
      </c>
      <c r="S224" s="135" t="s">
        <v>150</v>
      </c>
      <c r="T224" s="135" t="s">
        <v>150</v>
      </c>
      <c r="U224" s="135" t="s">
        <v>150</v>
      </c>
      <c r="V224" s="135" t="s">
        <v>150</v>
      </c>
      <c r="W224" s="135" t="s">
        <v>150</v>
      </c>
      <c r="X224" s="135" t="s">
        <v>150</v>
      </c>
      <c r="Y224" s="138"/>
      <c r="Z224" s="138"/>
    </row>
    <row r="225" spans="2:26" ht="51" customHeight="1">
      <c r="B225" s="135">
        <v>217</v>
      </c>
      <c r="C225" s="330" t="s">
        <v>323</v>
      </c>
      <c r="D225" s="138"/>
      <c r="E225" s="135" t="s">
        <v>45</v>
      </c>
      <c r="F225" s="135" t="s">
        <v>2</v>
      </c>
      <c r="G225" s="169" t="s">
        <v>148</v>
      </c>
      <c r="H225" s="138"/>
      <c r="I225" s="138"/>
      <c r="J225" s="329">
        <v>1000000</v>
      </c>
      <c r="K225" s="138"/>
      <c r="L225" s="138"/>
      <c r="M225" s="138"/>
      <c r="N225" s="138"/>
      <c r="O225" s="135" t="s">
        <v>150</v>
      </c>
      <c r="P225" s="135" t="s">
        <v>150</v>
      </c>
      <c r="Q225" s="135" t="s">
        <v>150</v>
      </c>
      <c r="R225" s="135" t="s">
        <v>150</v>
      </c>
      <c r="S225" s="135" t="s">
        <v>150</v>
      </c>
      <c r="T225" s="135" t="s">
        <v>150</v>
      </c>
      <c r="U225" s="135" t="s">
        <v>150</v>
      </c>
      <c r="V225" s="135" t="s">
        <v>150</v>
      </c>
      <c r="W225" s="135" t="s">
        <v>150</v>
      </c>
      <c r="X225" s="135">
        <v>1</v>
      </c>
      <c r="Y225" s="138"/>
      <c r="Z225" s="138"/>
    </row>
    <row r="226" spans="2:26" ht="51" customHeight="1">
      <c r="B226" s="135">
        <v>218</v>
      </c>
      <c r="C226" s="330" t="s">
        <v>3001</v>
      </c>
      <c r="D226" s="138"/>
      <c r="E226" s="135" t="s">
        <v>45</v>
      </c>
      <c r="F226" s="135" t="s">
        <v>2</v>
      </c>
      <c r="G226" s="169" t="s">
        <v>148</v>
      </c>
      <c r="H226" s="138"/>
      <c r="I226" s="138"/>
      <c r="J226" s="329">
        <v>1000000</v>
      </c>
      <c r="K226" s="138"/>
      <c r="L226" s="138"/>
      <c r="M226" s="138"/>
      <c r="N226" s="138"/>
      <c r="O226" s="135" t="s">
        <v>150</v>
      </c>
      <c r="P226" s="135" t="s">
        <v>150</v>
      </c>
      <c r="Q226" s="135" t="s">
        <v>150</v>
      </c>
      <c r="R226" s="135" t="s">
        <v>150</v>
      </c>
      <c r="S226" s="135" t="s">
        <v>150</v>
      </c>
      <c r="T226" s="135" t="s">
        <v>150</v>
      </c>
      <c r="U226" s="135" t="s">
        <v>150</v>
      </c>
      <c r="V226" s="135" t="s">
        <v>150</v>
      </c>
      <c r="W226" s="135" t="s">
        <v>150</v>
      </c>
      <c r="X226" s="135">
        <v>1</v>
      </c>
      <c r="Y226" s="138"/>
      <c r="Z226" s="138"/>
    </row>
    <row r="227" spans="2:26" ht="51" customHeight="1">
      <c r="B227" s="135">
        <v>219</v>
      </c>
      <c r="C227" s="330" t="s">
        <v>3002</v>
      </c>
      <c r="D227" s="138"/>
      <c r="E227" s="135" t="s">
        <v>45</v>
      </c>
      <c r="F227" s="135" t="s">
        <v>2</v>
      </c>
      <c r="G227" s="169" t="s">
        <v>148</v>
      </c>
      <c r="H227" s="138"/>
      <c r="I227" s="138"/>
      <c r="J227" s="329">
        <v>1000000</v>
      </c>
      <c r="K227" s="138"/>
      <c r="L227" s="138"/>
      <c r="M227" s="138"/>
      <c r="N227" s="138"/>
      <c r="O227" s="135">
        <v>1</v>
      </c>
      <c r="P227" s="135" t="s">
        <v>150</v>
      </c>
      <c r="Q227" s="135" t="s">
        <v>150</v>
      </c>
      <c r="R227" s="135" t="s">
        <v>150</v>
      </c>
      <c r="S227" s="135" t="s">
        <v>150</v>
      </c>
      <c r="T227" s="135" t="s">
        <v>150</v>
      </c>
      <c r="U227" s="135" t="s">
        <v>150</v>
      </c>
      <c r="V227" s="135" t="s">
        <v>150</v>
      </c>
      <c r="W227" s="135" t="s">
        <v>150</v>
      </c>
      <c r="X227" s="135" t="s">
        <v>150</v>
      </c>
      <c r="Y227" s="138"/>
      <c r="Z227" s="138"/>
    </row>
    <row r="228" spans="2:26" ht="51" customHeight="1">
      <c r="B228" s="135">
        <v>220</v>
      </c>
      <c r="C228" s="330" t="s">
        <v>3003</v>
      </c>
      <c r="D228" s="138"/>
      <c r="E228" s="135" t="s">
        <v>45</v>
      </c>
      <c r="F228" s="135" t="s">
        <v>2</v>
      </c>
      <c r="G228" s="169" t="s">
        <v>148</v>
      </c>
      <c r="H228" s="138"/>
      <c r="I228" s="138"/>
      <c r="J228" s="329">
        <v>1000000</v>
      </c>
      <c r="K228" s="138"/>
      <c r="L228" s="138"/>
      <c r="M228" s="138"/>
      <c r="N228" s="138"/>
      <c r="O228" s="135">
        <v>1</v>
      </c>
      <c r="P228" s="135" t="s">
        <v>150</v>
      </c>
      <c r="Q228" s="135" t="s">
        <v>150</v>
      </c>
      <c r="R228" s="135" t="s">
        <v>150</v>
      </c>
      <c r="S228" s="135" t="s">
        <v>150</v>
      </c>
      <c r="T228" s="135" t="s">
        <v>150</v>
      </c>
      <c r="U228" s="135" t="s">
        <v>150</v>
      </c>
      <c r="V228" s="135" t="s">
        <v>150</v>
      </c>
      <c r="W228" s="135" t="s">
        <v>150</v>
      </c>
      <c r="X228" s="135" t="s">
        <v>150</v>
      </c>
      <c r="Y228" s="138"/>
      <c r="Z228" s="138"/>
    </row>
    <row r="229" spans="2:26" ht="51" customHeight="1">
      <c r="B229" s="135">
        <v>221</v>
      </c>
      <c r="C229" s="330" t="s">
        <v>1746</v>
      </c>
      <c r="D229" s="138"/>
      <c r="E229" s="135" t="s">
        <v>45</v>
      </c>
      <c r="F229" s="135" t="s">
        <v>2</v>
      </c>
      <c r="G229" s="169" t="s">
        <v>148</v>
      </c>
      <c r="H229" s="138"/>
      <c r="I229" s="138"/>
      <c r="J229" s="329">
        <v>1000000</v>
      </c>
      <c r="K229" s="138"/>
      <c r="L229" s="138"/>
      <c r="M229" s="138"/>
      <c r="N229" s="138"/>
      <c r="O229" s="135" t="s">
        <v>150</v>
      </c>
      <c r="P229" s="135" t="s">
        <v>150</v>
      </c>
      <c r="Q229" s="135" t="s">
        <v>150</v>
      </c>
      <c r="R229" s="135" t="s">
        <v>150</v>
      </c>
      <c r="S229" s="135" t="s">
        <v>150</v>
      </c>
      <c r="T229" s="135" t="s">
        <v>150</v>
      </c>
      <c r="U229" s="135" t="s">
        <v>150</v>
      </c>
      <c r="V229" s="135">
        <v>1</v>
      </c>
      <c r="W229" s="135" t="s">
        <v>150</v>
      </c>
      <c r="X229" s="135" t="s">
        <v>150</v>
      </c>
      <c r="Y229" s="138"/>
      <c r="Z229" s="138"/>
    </row>
    <row r="230" spans="2:26" ht="51" customHeight="1">
      <c r="B230" s="135">
        <v>222</v>
      </c>
      <c r="C230" s="330" t="s">
        <v>3004</v>
      </c>
      <c r="D230" s="138"/>
      <c r="E230" s="135" t="s">
        <v>45</v>
      </c>
      <c r="F230" s="135" t="s">
        <v>2</v>
      </c>
      <c r="G230" s="169" t="s">
        <v>148</v>
      </c>
      <c r="H230" s="138"/>
      <c r="I230" s="138"/>
      <c r="J230" s="329">
        <v>1000000</v>
      </c>
      <c r="K230" s="138"/>
      <c r="L230" s="138"/>
      <c r="M230" s="138"/>
      <c r="N230" s="138"/>
      <c r="O230" s="135">
        <v>1</v>
      </c>
      <c r="P230" s="135" t="s">
        <v>150</v>
      </c>
      <c r="Q230" s="135" t="s">
        <v>150</v>
      </c>
      <c r="R230" s="135" t="s">
        <v>150</v>
      </c>
      <c r="S230" s="135" t="s">
        <v>150</v>
      </c>
      <c r="T230" s="135" t="s">
        <v>150</v>
      </c>
      <c r="U230" s="135" t="s">
        <v>150</v>
      </c>
      <c r="V230" s="135" t="s">
        <v>150</v>
      </c>
      <c r="W230" s="135" t="s">
        <v>150</v>
      </c>
      <c r="X230" s="135" t="s">
        <v>150</v>
      </c>
      <c r="Y230" s="138"/>
      <c r="Z230" s="138"/>
    </row>
    <row r="231" spans="2:26" ht="51" customHeight="1">
      <c r="B231" s="135">
        <v>223</v>
      </c>
      <c r="C231" s="330" t="s">
        <v>3005</v>
      </c>
      <c r="D231" s="138"/>
      <c r="E231" s="135" t="s">
        <v>45</v>
      </c>
      <c r="F231" s="135" t="s">
        <v>2</v>
      </c>
      <c r="G231" s="169" t="s">
        <v>148</v>
      </c>
      <c r="H231" s="138"/>
      <c r="I231" s="138"/>
      <c r="J231" s="329">
        <v>1000000</v>
      </c>
      <c r="K231" s="138"/>
      <c r="L231" s="138"/>
      <c r="M231" s="138"/>
      <c r="N231" s="138"/>
      <c r="O231" s="135">
        <v>1</v>
      </c>
      <c r="P231" s="135" t="s">
        <v>150</v>
      </c>
      <c r="Q231" s="135" t="s">
        <v>150</v>
      </c>
      <c r="R231" s="135" t="s">
        <v>150</v>
      </c>
      <c r="S231" s="135" t="s">
        <v>150</v>
      </c>
      <c r="T231" s="135" t="s">
        <v>150</v>
      </c>
      <c r="U231" s="135" t="s">
        <v>150</v>
      </c>
      <c r="V231" s="135" t="s">
        <v>150</v>
      </c>
      <c r="W231" s="135" t="s">
        <v>150</v>
      </c>
      <c r="X231" s="135" t="s">
        <v>150</v>
      </c>
      <c r="Y231" s="138"/>
      <c r="Z231" s="138"/>
    </row>
    <row r="232" spans="2:26" ht="51" customHeight="1">
      <c r="B232" s="135">
        <v>224</v>
      </c>
      <c r="C232" s="330" t="s">
        <v>3006</v>
      </c>
      <c r="D232" s="138"/>
      <c r="E232" s="135" t="s">
        <v>45</v>
      </c>
      <c r="F232" s="135" t="s">
        <v>2</v>
      </c>
      <c r="G232" s="169" t="s">
        <v>148</v>
      </c>
      <c r="H232" s="138"/>
      <c r="I232" s="138"/>
      <c r="J232" s="329">
        <v>1000000</v>
      </c>
      <c r="K232" s="138"/>
      <c r="L232" s="138"/>
      <c r="M232" s="138"/>
      <c r="N232" s="138"/>
      <c r="O232" s="135">
        <v>1</v>
      </c>
      <c r="P232" s="135" t="s">
        <v>150</v>
      </c>
      <c r="Q232" s="135" t="s">
        <v>150</v>
      </c>
      <c r="R232" s="135" t="s">
        <v>150</v>
      </c>
      <c r="S232" s="135" t="s">
        <v>150</v>
      </c>
      <c r="T232" s="135" t="s">
        <v>150</v>
      </c>
      <c r="U232" s="135" t="s">
        <v>150</v>
      </c>
      <c r="V232" s="135" t="s">
        <v>150</v>
      </c>
      <c r="W232" s="135" t="s">
        <v>150</v>
      </c>
      <c r="X232" s="135" t="s">
        <v>150</v>
      </c>
      <c r="Y232" s="138"/>
      <c r="Z232" s="138"/>
    </row>
    <row r="233" spans="2:26" ht="51" customHeight="1">
      <c r="B233" s="135">
        <v>225</v>
      </c>
      <c r="C233" s="330" t="s">
        <v>3007</v>
      </c>
      <c r="D233" s="138"/>
      <c r="E233" s="135" t="s">
        <v>45</v>
      </c>
      <c r="F233" s="135" t="s">
        <v>2</v>
      </c>
      <c r="G233" s="169" t="s">
        <v>148</v>
      </c>
      <c r="H233" s="138"/>
      <c r="I233" s="138"/>
      <c r="J233" s="329">
        <v>1000000</v>
      </c>
      <c r="K233" s="138"/>
      <c r="L233" s="138"/>
      <c r="M233" s="138"/>
      <c r="N233" s="138"/>
      <c r="O233" s="135">
        <v>1</v>
      </c>
      <c r="P233" s="135" t="s">
        <v>150</v>
      </c>
      <c r="Q233" s="135" t="s">
        <v>150</v>
      </c>
      <c r="R233" s="135" t="s">
        <v>150</v>
      </c>
      <c r="S233" s="135" t="s">
        <v>150</v>
      </c>
      <c r="T233" s="135" t="s">
        <v>150</v>
      </c>
      <c r="U233" s="135" t="s">
        <v>150</v>
      </c>
      <c r="V233" s="135" t="s">
        <v>150</v>
      </c>
      <c r="W233" s="135" t="s">
        <v>150</v>
      </c>
      <c r="X233" s="135" t="s">
        <v>150</v>
      </c>
      <c r="Y233" s="138"/>
      <c r="Z233" s="138"/>
    </row>
    <row r="234" spans="2:26" ht="51" customHeight="1">
      <c r="B234" s="135">
        <v>226</v>
      </c>
      <c r="C234" s="330" t="s">
        <v>3008</v>
      </c>
      <c r="D234" s="138"/>
      <c r="E234" s="135" t="s">
        <v>45</v>
      </c>
      <c r="F234" s="135" t="s">
        <v>2</v>
      </c>
      <c r="G234" s="169" t="s">
        <v>148</v>
      </c>
      <c r="H234" s="138"/>
      <c r="I234" s="138"/>
      <c r="J234" s="329">
        <v>1000000</v>
      </c>
      <c r="K234" s="138"/>
      <c r="L234" s="138"/>
      <c r="M234" s="138"/>
      <c r="N234" s="138"/>
      <c r="O234" s="135">
        <v>1</v>
      </c>
      <c r="P234" s="135" t="s">
        <v>150</v>
      </c>
      <c r="Q234" s="135" t="s">
        <v>150</v>
      </c>
      <c r="R234" s="135" t="s">
        <v>150</v>
      </c>
      <c r="S234" s="135" t="s">
        <v>150</v>
      </c>
      <c r="T234" s="135" t="s">
        <v>150</v>
      </c>
      <c r="U234" s="135" t="s">
        <v>150</v>
      </c>
      <c r="V234" s="135" t="s">
        <v>150</v>
      </c>
      <c r="W234" s="135" t="s">
        <v>150</v>
      </c>
      <c r="X234" s="135" t="s">
        <v>150</v>
      </c>
      <c r="Y234" s="138"/>
      <c r="Z234" s="138"/>
    </row>
    <row r="235" spans="2:26" ht="51" customHeight="1">
      <c r="B235" s="135">
        <v>227</v>
      </c>
      <c r="C235" s="330" t="s">
        <v>3009</v>
      </c>
      <c r="D235" s="138"/>
      <c r="E235" s="135" t="s">
        <v>45</v>
      </c>
      <c r="F235" s="135" t="s">
        <v>2</v>
      </c>
      <c r="G235" s="169" t="s">
        <v>148</v>
      </c>
      <c r="H235" s="138"/>
      <c r="I235" s="138"/>
      <c r="J235" s="329">
        <v>1000000</v>
      </c>
      <c r="K235" s="138"/>
      <c r="L235" s="138"/>
      <c r="M235" s="138"/>
      <c r="N235" s="138"/>
      <c r="O235" s="135">
        <v>1</v>
      </c>
      <c r="P235" s="135" t="s">
        <v>150</v>
      </c>
      <c r="Q235" s="135" t="s">
        <v>150</v>
      </c>
      <c r="R235" s="135" t="s">
        <v>150</v>
      </c>
      <c r="S235" s="135" t="s">
        <v>150</v>
      </c>
      <c r="T235" s="135" t="s">
        <v>150</v>
      </c>
      <c r="U235" s="135" t="s">
        <v>150</v>
      </c>
      <c r="V235" s="135" t="s">
        <v>150</v>
      </c>
      <c r="W235" s="135" t="s">
        <v>150</v>
      </c>
      <c r="X235" s="135" t="s">
        <v>150</v>
      </c>
      <c r="Y235" s="138"/>
      <c r="Z235" s="138"/>
    </row>
    <row r="236" spans="2:26" ht="51" customHeight="1">
      <c r="B236" s="135">
        <v>228</v>
      </c>
      <c r="C236" s="330" t="s">
        <v>3010</v>
      </c>
      <c r="D236" s="138"/>
      <c r="E236" s="135" t="s">
        <v>45</v>
      </c>
      <c r="F236" s="135" t="s">
        <v>2</v>
      </c>
      <c r="G236" s="169" t="s">
        <v>148</v>
      </c>
      <c r="H236" s="138"/>
      <c r="I236" s="138"/>
      <c r="J236" s="329">
        <v>1000000</v>
      </c>
      <c r="K236" s="138"/>
      <c r="L236" s="138"/>
      <c r="M236" s="138"/>
      <c r="N236" s="138"/>
      <c r="O236" s="135">
        <v>1</v>
      </c>
      <c r="P236" s="135" t="s">
        <v>150</v>
      </c>
      <c r="Q236" s="135" t="s">
        <v>150</v>
      </c>
      <c r="R236" s="135" t="s">
        <v>150</v>
      </c>
      <c r="S236" s="135" t="s">
        <v>150</v>
      </c>
      <c r="T236" s="135" t="s">
        <v>150</v>
      </c>
      <c r="U236" s="135" t="s">
        <v>150</v>
      </c>
      <c r="V236" s="135" t="s">
        <v>150</v>
      </c>
      <c r="W236" s="135" t="s">
        <v>150</v>
      </c>
      <c r="X236" s="135" t="s">
        <v>150</v>
      </c>
      <c r="Y236" s="138"/>
      <c r="Z236" s="138"/>
    </row>
    <row r="237" spans="2:26" ht="51" customHeight="1">
      <c r="B237" s="135">
        <v>229</v>
      </c>
      <c r="C237" s="330" t="s">
        <v>3011</v>
      </c>
      <c r="D237" s="138"/>
      <c r="E237" s="135" t="s">
        <v>45</v>
      </c>
      <c r="F237" s="135" t="s">
        <v>2</v>
      </c>
      <c r="G237" s="169" t="s">
        <v>148</v>
      </c>
      <c r="H237" s="138"/>
      <c r="I237" s="138"/>
      <c r="J237" s="329">
        <v>1000000</v>
      </c>
      <c r="K237" s="138"/>
      <c r="L237" s="138"/>
      <c r="M237" s="138"/>
      <c r="N237" s="138"/>
      <c r="O237" s="135">
        <v>1</v>
      </c>
      <c r="P237" s="135" t="s">
        <v>150</v>
      </c>
      <c r="Q237" s="135" t="s">
        <v>150</v>
      </c>
      <c r="R237" s="135" t="s">
        <v>150</v>
      </c>
      <c r="S237" s="135" t="s">
        <v>150</v>
      </c>
      <c r="T237" s="135" t="s">
        <v>150</v>
      </c>
      <c r="U237" s="135" t="s">
        <v>150</v>
      </c>
      <c r="V237" s="135" t="s">
        <v>150</v>
      </c>
      <c r="W237" s="135" t="s">
        <v>150</v>
      </c>
      <c r="X237" s="135" t="s">
        <v>150</v>
      </c>
      <c r="Y237" s="138"/>
      <c r="Z237" s="138"/>
    </row>
    <row r="238" spans="2:26" ht="51" customHeight="1">
      <c r="B238" s="135">
        <v>230</v>
      </c>
      <c r="C238" s="330" t="s">
        <v>3012</v>
      </c>
      <c r="D238" s="138"/>
      <c r="E238" s="135" t="s">
        <v>45</v>
      </c>
      <c r="F238" s="135" t="s">
        <v>2</v>
      </c>
      <c r="G238" s="169" t="s">
        <v>148</v>
      </c>
      <c r="H238" s="138"/>
      <c r="I238" s="138"/>
      <c r="J238" s="329">
        <v>1000000</v>
      </c>
      <c r="K238" s="138"/>
      <c r="L238" s="138"/>
      <c r="M238" s="138"/>
      <c r="N238" s="138"/>
      <c r="O238" s="135">
        <v>1</v>
      </c>
      <c r="P238" s="135" t="s">
        <v>150</v>
      </c>
      <c r="Q238" s="135" t="s">
        <v>150</v>
      </c>
      <c r="R238" s="135" t="s">
        <v>150</v>
      </c>
      <c r="S238" s="135" t="s">
        <v>150</v>
      </c>
      <c r="T238" s="135" t="s">
        <v>150</v>
      </c>
      <c r="U238" s="135" t="s">
        <v>150</v>
      </c>
      <c r="V238" s="135" t="s">
        <v>150</v>
      </c>
      <c r="W238" s="135" t="s">
        <v>150</v>
      </c>
      <c r="X238" s="135" t="s">
        <v>150</v>
      </c>
      <c r="Y238" s="138"/>
      <c r="Z238" s="138"/>
    </row>
    <row r="239" spans="2:26" ht="51" customHeight="1">
      <c r="B239" s="135">
        <v>231</v>
      </c>
      <c r="C239" s="330" t="s">
        <v>3013</v>
      </c>
      <c r="D239" s="138"/>
      <c r="E239" s="135" t="s">
        <v>45</v>
      </c>
      <c r="F239" s="135" t="s">
        <v>2</v>
      </c>
      <c r="G239" s="169" t="s">
        <v>148</v>
      </c>
      <c r="H239" s="138"/>
      <c r="I239" s="138"/>
      <c r="J239" s="329">
        <v>1000000</v>
      </c>
      <c r="K239" s="138"/>
      <c r="L239" s="138"/>
      <c r="M239" s="138"/>
      <c r="N239" s="138"/>
      <c r="O239" s="135">
        <v>1</v>
      </c>
      <c r="P239" s="135" t="s">
        <v>150</v>
      </c>
      <c r="Q239" s="135" t="s">
        <v>150</v>
      </c>
      <c r="R239" s="135" t="s">
        <v>150</v>
      </c>
      <c r="S239" s="135" t="s">
        <v>150</v>
      </c>
      <c r="T239" s="135" t="s">
        <v>150</v>
      </c>
      <c r="U239" s="135" t="s">
        <v>150</v>
      </c>
      <c r="V239" s="135" t="s">
        <v>150</v>
      </c>
      <c r="W239" s="135" t="s">
        <v>150</v>
      </c>
      <c r="X239" s="135" t="s">
        <v>150</v>
      </c>
      <c r="Y239" s="138"/>
      <c r="Z239" s="138"/>
    </row>
    <row r="240" spans="2:26" ht="51" customHeight="1">
      <c r="B240" s="135">
        <v>232</v>
      </c>
      <c r="C240" s="330" t="s">
        <v>3014</v>
      </c>
      <c r="D240" s="138"/>
      <c r="E240" s="135" t="s">
        <v>45</v>
      </c>
      <c r="F240" s="135" t="s">
        <v>2</v>
      </c>
      <c r="G240" s="169" t="s">
        <v>148</v>
      </c>
      <c r="H240" s="138"/>
      <c r="I240" s="138"/>
      <c r="J240" s="329">
        <v>1000000</v>
      </c>
      <c r="K240" s="138"/>
      <c r="L240" s="138"/>
      <c r="M240" s="138"/>
      <c r="N240" s="138"/>
      <c r="O240" s="135">
        <v>1</v>
      </c>
      <c r="P240" s="135" t="s">
        <v>150</v>
      </c>
      <c r="Q240" s="135" t="s">
        <v>150</v>
      </c>
      <c r="R240" s="135" t="s">
        <v>150</v>
      </c>
      <c r="S240" s="135" t="s">
        <v>150</v>
      </c>
      <c r="T240" s="135" t="s">
        <v>150</v>
      </c>
      <c r="U240" s="135" t="s">
        <v>150</v>
      </c>
      <c r="V240" s="135" t="s">
        <v>150</v>
      </c>
      <c r="W240" s="135" t="s">
        <v>150</v>
      </c>
      <c r="X240" s="135" t="s">
        <v>150</v>
      </c>
      <c r="Y240" s="138"/>
      <c r="Z240" s="138"/>
    </row>
    <row r="241" spans="2:26" ht="51" customHeight="1">
      <c r="B241" s="135">
        <v>233</v>
      </c>
      <c r="C241" s="330" t="s">
        <v>3015</v>
      </c>
      <c r="D241" s="138"/>
      <c r="E241" s="135" t="s">
        <v>45</v>
      </c>
      <c r="F241" s="135" t="s">
        <v>2</v>
      </c>
      <c r="G241" s="169" t="s">
        <v>148</v>
      </c>
      <c r="H241" s="138"/>
      <c r="I241" s="138"/>
      <c r="J241" s="329">
        <v>1000000</v>
      </c>
      <c r="K241" s="138"/>
      <c r="L241" s="138"/>
      <c r="M241" s="138"/>
      <c r="N241" s="138"/>
      <c r="O241" s="135">
        <v>1</v>
      </c>
      <c r="P241" s="135" t="s">
        <v>150</v>
      </c>
      <c r="Q241" s="135" t="s">
        <v>150</v>
      </c>
      <c r="R241" s="135" t="s">
        <v>150</v>
      </c>
      <c r="S241" s="135" t="s">
        <v>150</v>
      </c>
      <c r="T241" s="135" t="s">
        <v>150</v>
      </c>
      <c r="U241" s="135" t="s">
        <v>150</v>
      </c>
      <c r="V241" s="135" t="s">
        <v>150</v>
      </c>
      <c r="W241" s="135" t="s">
        <v>150</v>
      </c>
      <c r="X241" s="135" t="s">
        <v>150</v>
      </c>
      <c r="Y241" s="138"/>
      <c r="Z241" s="138"/>
    </row>
    <row r="242" spans="2:26" ht="51" customHeight="1">
      <c r="B242" s="135">
        <v>234</v>
      </c>
      <c r="C242" s="330" t="s">
        <v>3016</v>
      </c>
      <c r="D242" s="138"/>
      <c r="E242" s="135" t="s">
        <v>45</v>
      </c>
      <c r="F242" s="135" t="s">
        <v>2</v>
      </c>
      <c r="G242" s="169" t="s">
        <v>148</v>
      </c>
      <c r="H242" s="138"/>
      <c r="I242" s="138"/>
      <c r="J242" s="329">
        <v>1000000</v>
      </c>
      <c r="K242" s="138"/>
      <c r="L242" s="138"/>
      <c r="M242" s="138"/>
      <c r="N242" s="138"/>
      <c r="O242" s="135">
        <v>1</v>
      </c>
      <c r="P242" s="135" t="s">
        <v>150</v>
      </c>
      <c r="Q242" s="135" t="s">
        <v>150</v>
      </c>
      <c r="R242" s="135" t="s">
        <v>150</v>
      </c>
      <c r="S242" s="135" t="s">
        <v>150</v>
      </c>
      <c r="T242" s="135" t="s">
        <v>150</v>
      </c>
      <c r="U242" s="135" t="s">
        <v>150</v>
      </c>
      <c r="V242" s="135" t="s">
        <v>150</v>
      </c>
      <c r="W242" s="135" t="s">
        <v>150</v>
      </c>
      <c r="X242" s="135" t="s">
        <v>150</v>
      </c>
      <c r="Y242" s="138"/>
      <c r="Z242" s="138"/>
    </row>
    <row r="243" spans="2:26" ht="51" customHeight="1">
      <c r="B243" s="135">
        <v>235</v>
      </c>
      <c r="C243" s="330" t="s">
        <v>3017</v>
      </c>
      <c r="D243" s="138"/>
      <c r="E243" s="135" t="s">
        <v>45</v>
      </c>
      <c r="F243" s="135" t="s">
        <v>2</v>
      </c>
      <c r="G243" s="169" t="s">
        <v>148</v>
      </c>
      <c r="H243" s="138"/>
      <c r="I243" s="138"/>
      <c r="J243" s="329">
        <v>1000000</v>
      </c>
      <c r="K243" s="138"/>
      <c r="L243" s="138"/>
      <c r="M243" s="138"/>
      <c r="N243" s="138"/>
      <c r="O243" s="135">
        <v>1</v>
      </c>
      <c r="P243" s="135" t="s">
        <v>150</v>
      </c>
      <c r="Q243" s="135" t="s">
        <v>150</v>
      </c>
      <c r="R243" s="135" t="s">
        <v>150</v>
      </c>
      <c r="S243" s="135" t="s">
        <v>150</v>
      </c>
      <c r="T243" s="135" t="s">
        <v>150</v>
      </c>
      <c r="U243" s="135" t="s">
        <v>150</v>
      </c>
      <c r="V243" s="135" t="s">
        <v>150</v>
      </c>
      <c r="W243" s="135" t="s">
        <v>150</v>
      </c>
      <c r="X243" s="135" t="s">
        <v>150</v>
      </c>
      <c r="Y243" s="138"/>
      <c r="Z243" s="138"/>
    </row>
    <row r="244" spans="2:26" ht="51" customHeight="1">
      <c r="B244" s="135">
        <v>236</v>
      </c>
      <c r="C244" s="330" t="s">
        <v>3018</v>
      </c>
      <c r="D244" s="138"/>
      <c r="E244" s="135" t="s">
        <v>45</v>
      </c>
      <c r="F244" s="135" t="s">
        <v>2</v>
      </c>
      <c r="G244" s="169" t="s">
        <v>148</v>
      </c>
      <c r="H244" s="138"/>
      <c r="I244" s="138"/>
      <c r="J244" s="329">
        <v>1000000</v>
      </c>
      <c r="K244" s="138"/>
      <c r="L244" s="138"/>
      <c r="M244" s="138"/>
      <c r="N244" s="138"/>
      <c r="O244" s="135">
        <v>1</v>
      </c>
      <c r="P244" s="135" t="s">
        <v>150</v>
      </c>
      <c r="Q244" s="135" t="s">
        <v>150</v>
      </c>
      <c r="R244" s="135" t="s">
        <v>150</v>
      </c>
      <c r="S244" s="135" t="s">
        <v>150</v>
      </c>
      <c r="T244" s="135" t="s">
        <v>150</v>
      </c>
      <c r="U244" s="135" t="s">
        <v>150</v>
      </c>
      <c r="V244" s="135" t="s">
        <v>150</v>
      </c>
      <c r="W244" s="135" t="s">
        <v>150</v>
      </c>
      <c r="X244" s="135" t="s">
        <v>150</v>
      </c>
      <c r="Y244" s="138"/>
      <c r="Z244" s="138"/>
    </row>
    <row r="245" spans="2:26" ht="51" customHeight="1">
      <c r="B245" s="135">
        <v>237</v>
      </c>
      <c r="C245" s="330" t="s">
        <v>3019</v>
      </c>
      <c r="D245" s="138"/>
      <c r="E245" s="135" t="s">
        <v>45</v>
      </c>
      <c r="F245" s="135" t="s">
        <v>2</v>
      </c>
      <c r="G245" s="169" t="s">
        <v>148</v>
      </c>
      <c r="H245" s="138"/>
      <c r="I245" s="138"/>
      <c r="J245" s="329">
        <v>1000000</v>
      </c>
      <c r="K245" s="138"/>
      <c r="L245" s="138"/>
      <c r="M245" s="138"/>
      <c r="N245" s="138"/>
      <c r="O245" s="135">
        <v>1</v>
      </c>
      <c r="P245" s="135" t="s">
        <v>150</v>
      </c>
      <c r="Q245" s="135" t="s">
        <v>150</v>
      </c>
      <c r="R245" s="135" t="s">
        <v>150</v>
      </c>
      <c r="S245" s="135" t="s">
        <v>150</v>
      </c>
      <c r="T245" s="135" t="s">
        <v>150</v>
      </c>
      <c r="U245" s="135" t="s">
        <v>150</v>
      </c>
      <c r="V245" s="135" t="s">
        <v>150</v>
      </c>
      <c r="W245" s="135" t="s">
        <v>150</v>
      </c>
      <c r="X245" s="135" t="s">
        <v>150</v>
      </c>
      <c r="Y245" s="138"/>
      <c r="Z245" s="138"/>
    </row>
    <row r="246" spans="2:26" ht="51" customHeight="1">
      <c r="B246" s="135">
        <v>238</v>
      </c>
      <c r="C246" s="330" t="s">
        <v>3020</v>
      </c>
      <c r="D246" s="138"/>
      <c r="E246" s="135" t="s">
        <v>45</v>
      </c>
      <c r="F246" s="135" t="s">
        <v>2</v>
      </c>
      <c r="G246" s="169" t="s">
        <v>148</v>
      </c>
      <c r="H246" s="138"/>
      <c r="I246" s="138"/>
      <c r="J246" s="329">
        <v>1000000</v>
      </c>
      <c r="K246" s="138"/>
      <c r="L246" s="138"/>
      <c r="M246" s="138"/>
      <c r="N246" s="138"/>
      <c r="O246" s="135">
        <v>1</v>
      </c>
      <c r="P246" s="135" t="s">
        <v>150</v>
      </c>
      <c r="Q246" s="135" t="s">
        <v>150</v>
      </c>
      <c r="R246" s="135" t="s">
        <v>150</v>
      </c>
      <c r="S246" s="135" t="s">
        <v>150</v>
      </c>
      <c r="T246" s="135" t="s">
        <v>150</v>
      </c>
      <c r="U246" s="135" t="s">
        <v>150</v>
      </c>
      <c r="V246" s="135" t="s">
        <v>150</v>
      </c>
      <c r="W246" s="135" t="s">
        <v>150</v>
      </c>
      <c r="X246" s="135" t="s">
        <v>150</v>
      </c>
      <c r="Y246" s="138"/>
      <c r="Z246" s="138"/>
    </row>
    <row r="247" spans="2:26" ht="51" customHeight="1">
      <c r="B247" s="135">
        <v>239</v>
      </c>
      <c r="C247" s="330" t="s">
        <v>3021</v>
      </c>
      <c r="D247" s="138"/>
      <c r="E247" s="135" t="s">
        <v>45</v>
      </c>
      <c r="F247" s="135" t="s">
        <v>2</v>
      </c>
      <c r="G247" s="169" t="s">
        <v>148</v>
      </c>
      <c r="H247" s="138"/>
      <c r="I247" s="138"/>
      <c r="J247" s="329">
        <v>1000000</v>
      </c>
      <c r="K247" s="138"/>
      <c r="L247" s="138"/>
      <c r="M247" s="138"/>
      <c r="N247" s="138"/>
      <c r="O247" s="135">
        <v>1</v>
      </c>
      <c r="P247" s="135" t="s">
        <v>150</v>
      </c>
      <c r="Q247" s="135" t="s">
        <v>150</v>
      </c>
      <c r="R247" s="135" t="s">
        <v>150</v>
      </c>
      <c r="S247" s="135" t="s">
        <v>150</v>
      </c>
      <c r="T247" s="135" t="s">
        <v>150</v>
      </c>
      <c r="U247" s="135" t="s">
        <v>150</v>
      </c>
      <c r="V247" s="135" t="s">
        <v>150</v>
      </c>
      <c r="W247" s="135" t="s">
        <v>150</v>
      </c>
      <c r="X247" s="135" t="s">
        <v>150</v>
      </c>
      <c r="Y247" s="138"/>
      <c r="Z247" s="138"/>
    </row>
    <row r="248" spans="2:26" ht="51" customHeight="1">
      <c r="B248" s="135">
        <v>240</v>
      </c>
      <c r="C248" s="330" t="s">
        <v>3022</v>
      </c>
      <c r="D248" s="138"/>
      <c r="E248" s="135" t="s">
        <v>45</v>
      </c>
      <c r="F248" s="135" t="s">
        <v>2</v>
      </c>
      <c r="G248" s="169" t="s">
        <v>148</v>
      </c>
      <c r="H248" s="138"/>
      <c r="I248" s="138"/>
      <c r="J248" s="329">
        <v>1000000</v>
      </c>
      <c r="K248" s="138"/>
      <c r="L248" s="138"/>
      <c r="M248" s="138"/>
      <c r="N248" s="138"/>
      <c r="O248" s="135">
        <v>1</v>
      </c>
      <c r="P248" s="135" t="s">
        <v>150</v>
      </c>
      <c r="Q248" s="135" t="s">
        <v>150</v>
      </c>
      <c r="R248" s="135" t="s">
        <v>150</v>
      </c>
      <c r="S248" s="135" t="s">
        <v>150</v>
      </c>
      <c r="T248" s="135" t="s">
        <v>150</v>
      </c>
      <c r="U248" s="135" t="s">
        <v>150</v>
      </c>
      <c r="V248" s="135" t="s">
        <v>150</v>
      </c>
      <c r="W248" s="135" t="s">
        <v>150</v>
      </c>
      <c r="X248" s="135" t="s">
        <v>150</v>
      </c>
      <c r="Y248" s="138"/>
      <c r="Z248" s="138"/>
    </row>
    <row r="249" spans="2:26" ht="51" customHeight="1">
      <c r="B249" s="135">
        <v>241</v>
      </c>
      <c r="C249" s="330" t="s">
        <v>3023</v>
      </c>
      <c r="D249" s="138"/>
      <c r="E249" s="135" t="s">
        <v>45</v>
      </c>
      <c r="F249" s="135" t="s">
        <v>2</v>
      </c>
      <c r="G249" s="169" t="s">
        <v>148</v>
      </c>
      <c r="H249" s="138"/>
      <c r="I249" s="138"/>
      <c r="J249" s="329">
        <v>1000000</v>
      </c>
      <c r="K249" s="138"/>
      <c r="L249" s="138"/>
      <c r="M249" s="138"/>
      <c r="N249" s="138"/>
      <c r="O249" s="135">
        <v>1</v>
      </c>
      <c r="P249" s="135" t="s">
        <v>150</v>
      </c>
      <c r="Q249" s="135" t="s">
        <v>150</v>
      </c>
      <c r="R249" s="135" t="s">
        <v>150</v>
      </c>
      <c r="S249" s="135" t="s">
        <v>150</v>
      </c>
      <c r="T249" s="135" t="s">
        <v>150</v>
      </c>
      <c r="U249" s="135" t="s">
        <v>150</v>
      </c>
      <c r="V249" s="135" t="s">
        <v>150</v>
      </c>
      <c r="W249" s="135" t="s">
        <v>150</v>
      </c>
      <c r="X249" s="135" t="s">
        <v>150</v>
      </c>
      <c r="Y249" s="138"/>
      <c r="Z249" s="138"/>
    </row>
    <row r="250" spans="2:26" ht="51" customHeight="1">
      <c r="B250" s="135">
        <v>242</v>
      </c>
      <c r="C250" s="330" t="s">
        <v>3024</v>
      </c>
      <c r="D250" s="138"/>
      <c r="E250" s="135" t="s">
        <v>45</v>
      </c>
      <c r="F250" s="135" t="s">
        <v>2</v>
      </c>
      <c r="G250" s="169" t="s">
        <v>148</v>
      </c>
      <c r="H250" s="138"/>
      <c r="I250" s="138"/>
      <c r="J250" s="329">
        <v>1000000</v>
      </c>
      <c r="K250" s="138"/>
      <c r="L250" s="138"/>
      <c r="M250" s="138"/>
      <c r="N250" s="138"/>
      <c r="O250" s="135">
        <v>1</v>
      </c>
      <c r="P250" s="135" t="s">
        <v>150</v>
      </c>
      <c r="Q250" s="135" t="s">
        <v>150</v>
      </c>
      <c r="R250" s="135" t="s">
        <v>150</v>
      </c>
      <c r="S250" s="135" t="s">
        <v>150</v>
      </c>
      <c r="T250" s="135" t="s">
        <v>150</v>
      </c>
      <c r="U250" s="135" t="s">
        <v>150</v>
      </c>
      <c r="V250" s="135" t="s">
        <v>150</v>
      </c>
      <c r="W250" s="135" t="s">
        <v>150</v>
      </c>
      <c r="X250" s="135" t="s">
        <v>150</v>
      </c>
      <c r="Y250" s="138"/>
      <c r="Z250" s="138"/>
    </row>
    <row r="251" spans="2:26" ht="51" customHeight="1">
      <c r="B251" s="135">
        <v>243</v>
      </c>
      <c r="C251" s="330" t="s">
        <v>3025</v>
      </c>
      <c r="D251" s="138"/>
      <c r="E251" s="135" t="s">
        <v>45</v>
      </c>
      <c r="F251" s="135" t="s">
        <v>2</v>
      </c>
      <c r="G251" s="169" t="s">
        <v>148</v>
      </c>
      <c r="H251" s="138"/>
      <c r="I251" s="138"/>
      <c r="J251" s="329">
        <v>1000000</v>
      </c>
      <c r="K251" s="138"/>
      <c r="L251" s="138"/>
      <c r="M251" s="138"/>
      <c r="N251" s="138"/>
      <c r="O251" s="135">
        <v>1</v>
      </c>
      <c r="P251" s="135" t="s">
        <v>150</v>
      </c>
      <c r="Q251" s="135" t="s">
        <v>150</v>
      </c>
      <c r="R251" s="135" t="s">
        <v>150</v>
      </c>
      <c r="S251" s="135" t="s">
        <v>150</v>
      </c>
      <c r="T251" s="135" t="s">
        <v>150</v>
      </c>
      <c r="U251" s="135" t="s">
        <v>150</v>
      </c>
      <c r="V251" s="135" t="s">
        <v>150</v>
      </c>
      <c r="W251" s="135" t="s">
        <v>150</v>
      </c>
      <c r="X251" s="135" t="s">
        <v>150</v>
      </c>
      <c r="Y251" s="138"/>
      <c r="Z251" s="138"/>
    </row>
    <row r="252" spans="2:26" ht="51" customHeight="1">
      <c r="B252" s="135">
        <v>244</v>
      </c>
      <c r="C252" s="330" t="s">
        <v>3026</v>
      </c>
      <c r="D252" s="138"/>
      <c r="E252" s="135" t="s">
        <v>45</v>
      </c>
      <c r="F252" s="135" t="s">
        <v>2</v>
      </c>
      <c r="G252" s="169" t="s">
        <v>148</v>
      </c>
      <c r="H252" s="138"/>
      <c r="I252" s="138"/>
      <c r="J252" s="329">
        <v>1000000</v>
      </c>
      <c r="K252" s="138"/>
      <c r="L252" s="138"/>
      <c r="M252" s="138"/>
      <c r="N252" s="138"/>
      <c r="O252" s="135">
        <v>1</v>
      </c>
      <c r="P252" s="135" t="s">
        <v>150</v>
      </c>
      <c r="Q252" s="135" t="s">
        <v>150</v>
      </c>
      <c r="R252" s="135" t="s">
        <v>150</v>
      </c>
      <c r="S252" s="135" t="s">
        <v>150</v>
      </c>
      <c r="T252" s="135" t="s">
        <v>150</v>
      </c>
      <c r="U252" s="135" t="s">
        <v>150</v>
      </c>
      <c r="V252" s="135" t="s">
        <v>150</v>
      </c>
      <c r="W252" s="135" t="s">
        <v>150</v>
      </c>
      <c r="X252" s="135" t="s">
        <v>150</v>
      </c>
      <c r="Y252" s="138"/>
      <c r="Z252" s="138"/>
    </row>
    <row r="253" spans="2:26" ht="51" customHeight="1">
      <c r="B253" s="135">
        <v>245</v>
      </c>
      <c r="C253" s="330" t="s">
        <v>3027</v>
      </c>
      <c r="D253" s="138"/>
      <c r="E253" s="135" t="s">
        <v>45</v>
      </c>
      <c r="F253" s="135" t="s">
        <v>2</v>
      </c>
      <c r="G253" s="169" t="s">
        <v>148</v>
      </c>
      <c r="H253" s="138"/>
      <c r="I253" s="138"/>
      <c r="J253" s="329">
        <v>1000000</v>
      </c>
      <c r="K253" s="138"/>
      <c r="L253" s="138"/>
      <c r="M253" s="138"/>
      <c r="N253" s="138"/>
      <c r="O253" s="135">
        <v>1</v>
      </c>
      <c r="P253" s="135" t="s">
        <v>150</v>
      </c>
      <c r="Q253" s="135" t="s">
        <v>150</v>
      </c>
      <c r="R253" s="135" t="s">
        <v>150</v>
      </c>
      <c r="S253" s="135" t="s">
        <v>150</v>
      </c>
      <c r="T253" s="135" t="s">
        <v>150</v>
      </c>
      <c r="U253" s="135" t="s">
        <v>150</v>
      </c>
      <c r="V253" s="135" t="s">
        <v>150</v>
      </c>
      <c r="W253" s="135" t="s">
        <v>150</v>
      </c>
      <c r="X253" s="135" t="s">
        <v>150</v>
      </c>
      <c r="Y253" s="138"/>
      <c r="Z253" s="138"/>
    </row>
    <row r="254" spans="2:26" ht="51" customHeight="1">
      <c r="B254" s="135">
        <v>246</v>
      </c>
      <c r="C254" s="330" t="s">
        <v>3028</v>
      </c>
      <c r="D254" s="138"/>
      <c r="E254" s="135" t="s">
        <v>45</v>
      </c>
      <c r="F254" s="135" t="s">
        <v>2</v>
      </c>
      <c r="G254" s="169" t="s">
        <v>148</v>
      </c>
      <c r="H254" s="138"/>
      <c r="I254" s="138"/>
      <c r="J254" s="329">
        <v>1000000</v>
      </c>
      <c r="K254" s="138"/>
      <c r="L254" s="138"/>
      <c r="M254" s="138"/>
      <c r="N254" s="138"/>
      <c r="O254" s="135">
        <v>1</v>
      </c>
      <c r="P254" s="135" t="s">
        <v>150</v>
      </c>
      <c r="Q254" s="135" t="s">
        <v>150</v>
      </c>
      <c r="R254" s="135" t="s">
        <v>150</v>
      </c>
      <c r="S254" s="135" t="s">
        <v>150</v>
      </c>
      <c r="T254" s="135" t="s">
        <v>150</v>
      </c>
      <c r="U254" s="135" t="s">
        <v>150</v>
      </c>
      <c r="V254" s="135" t="s">
        <v>150</v>
      </c>
      <c r="W254" s="135" t="s">
        <v>150</v>
      </c>
      <c r="X254" s="135" t="s">
        <v>150</v>
      </c>
      <c r="Y254" s="138"/>
      <c r="Z254" s="138"/>
    </row>
    <row r="255" spans="2:26">
      <c r="B255" s="700" t="s">
        <v>87</v>
      </c>
      <c r="C255" s="700"/>
      <c r="D255" s="110"/>
      <c r="E255" s="130"/>
      <c r="F255" s="130"/>
      <c r="G255" s="110"/>
      <c r="H255" s="110"/>
      <c r="I255" s="110"/>
      <c r="J255" s="172">
        <f>SUM(J9:J254)</f>
        <v>184050000</v>
      </c>
      <c r="K255" s="110"/>
      <c r="L255" s="110"/>
      <c r="M255" s="162">
        <f>SUM(M9:M254)</f>
        <v>0</v>
      </c>
      <c r="N255" s="110"/>
      <c r="O255" s="131">
        <f>SUM(O9:O254)</f>
        <v>198</v>
      </c>
      <c r="P255" s="131">
        <f t="shared" ref="P255:Y255" si="0">SUM(P9:P254)</f>
        <v>38</v>
      </c>
      <c r="Q255" s="131">
        <f t="shared" si="0"/>
        <v>0</v>
      </c>
      <c r="R255" s="131">
        <f t="shared" si="0"/>
        <v>0</v>
      </c>
      <c r="S255" s="131">
        <f t="shared" si="0"/>
        <v>0</v>
      </c>
      <c r="T255" s="131">
        <f t="shared" si="0"/>
        <v>0</v>
      </c>
      <c r="U255" s="131">
        <f t="shared" si="0"/>
        <v>0</v>
      </c>
      <c r="V255" s="131">
        <f t="shared" si="0"/>
        <v>3</v>
      </c>
      <c r="W255" s="131">
        <f t="shared" si="0"/>
        <v>0</v>
      </c>
      <c r="X255" s="131">
        <f t="shared" si="0"/>
        <v>7</v>
      </c>
      <c r="Y255" s="147">
        <f t="shared" si="0"/>
        <v>0</v>
      </c>
      <c r="Z255" s="110"/>
    </row>
    <row r="256" spans="2:26">
      <c r="B256" s="112"/>
      <c r="C256" s="178"/>
      <c r="D256" s="113"/>
      <c r="E256" s="141"/>
      <c r="F256" s="141"/>
      <c r="G256" s="113"/>
      <c r="H256" s="113"/>
      <c r="I256" s="113"/>
      <c r="J256" s="173"/>
      <c r="K256" s="113"/>
      <c r="L256" s="113"/>
      <c r="M256" s="113"/>
      <c r="N256" s="113"/>
      <c r="O256" s="113">
        <f>SUM(O255:X255)</f>
        <v>246</v>
      </c>
      <c r="P256" s="113"/>
      <c r="Q256" s="113"/>
      <c r="R256" s="113"/>
      <c r="S256" s="113"/>
      <c r="T256" s="113"/>
      <c r="U256" s="113"/>
      <c r="V256" s="113"/>
      <c r="W256" s="113"/>
      <c r="X256" s="113"/>
      <c r="Y256" s="113"/>
    </row>
    <row r="257" spans="2:23">
      <c r="B257" s="701" t="s">
        <v>88</v>
      </c>
      <c r="C257" s="701"/>
      <c r="D257" s="114"/>
      <c r="E257" s="702" t="s">
        <v>89</v>
      </c>
      <c r="F257" s="702"/>
      <c r="G257" s="702"/>
      <c r="H257" s="702"/>
      <c r="I257" s="702"/>
      <c r="J257" s="702"/>
      <c r="K257" s="113"/>
      <c r="L257" s="113"/>
      <c r="N257" s="113"/>
      <c r="O257" s="113"/>
      <c r="P257" s="113"/>
      <c r="Q257" s="113"/>
      <c r="R257" s="113"/>
      <c r="S257" s="113"/>
      <c r="T257" s="113"/>
      <c r="U257" s="113"/>
    </row>
    <row r="258" spans="2:23">
      <c r="B258" s="677" t="s">
        <v>90</v>
      </c>
      <c r="C258" s="678"/>
      <c r="D258" s="679"/>
      <c r="E258" s="703" t="s">
        <v>91</v>
      </c>
      <c r="F258" s="704"/>
      <c r="G258" s="704"/>
      <c r="H258" s="704"/>
      <c r="I258" s="704"/>
      <c r="J258" s="704"/>
      <c r="K258" s="115"/>
      <c r="L258" s="116"/>
      <c r="M258" s="116"/>
      <c r="N258" s="115"/>
      <c r="O258" s="115"/>
      <c r="P258" s="117"/>
      <c r="Q258" s="118"/>
      <c r="R258" s="118"/>
      <c r="S258" s="118"/>
      <c r="T258" s="119"/>
      <c r="U258" s="119"/>
      <c r="V258" s="120"/>
      <c r="W258" s="120"/>
    </row>
    <row r="259" spans="2:23">
      <c r="B259" s="677" t="s">
        <v>92</v>
      </c>
      <c r="C259" s="678"/>
      <c r="D259" s="679"/>
      <c r="E259" s="690" t="s">
        <v>93</v>
      </c>
      <c r="F259" s="691"/>
      <c r="G259" s="691"/>
      <c r="H259" s="691"/>
      <c r="I259" s="691"/>
      <c r="J259" s="691"/>
      <c r="K259" s="691"/>
      <c r="L259" s="691"/>
      <c r="M259" s="691"/>
      <c r="N259" s="691"/>
      <c r="O259" s="691"/>
      <c r="P259" s="692"/>
      <c r="Q259" s="121"/>
      <c r="R259" s="121"/>
      <c r="S259" s="121"/>
      <c r="T259" s="121"/>
      <c r="U259" s="121"/>
      <c r="V259" s="121"/>
      <c r="W259" s="121"/>
    </row>
    <row r="260" spans="2:23">
      <c r="B260" s="677" t="s">
        <v>94</v>
      </c>
      <c r="C260" s="678"/>
      <c r="D260" s="679"/>
      <c r="E260" s="142" t="s">
        <v>149</v>
      </c>
      <c r="F260" s="229"/>
      <c r="G260" s="122"/>
      <c r="H260" s="122"/>
      <c r="I260" s="122"/>
      <c r="J260" s="174"/>
      <c r="K260" s="118"/>
      <c r="L260" s="124"/>
      <c r="M260" s="124"/>
      <c r="N260" s="118"/>
      <c r="O260" s="118"/>
      <c r="P260" s="125"/>
      <c r="Q260" s="118"/>
      <c r="R260" s="118"/>
      <c r="S260" s="118"/>
      <c r="T260" s="119"/>
      <c r="U260" s="119"/>
      <c r="V260" s="120"/>
      <c r="W260" s="120"/>
    </row>
    <row r="261" spans="2:23">
      <c r="B261" s="677" t="s">
        <v>95</v>
      </c>
      <c r="C261" s="678"/>
      <c r="D261" s="679"/>
      <c r="E261" s="680" t="s">
        <v>96</v>
      </c>
      <c r="F261" s="681"/>
      <c r="G261" s="681"/>
      <c r="H261" s="681"/>
      <c r="I261" s="681"/>
      <c r="J261" s="681"/>
      <c r="K261" s="681"/>
      <c r="L261" s="681"/>
      <c r="M261" s="681"/>
      <c r="N261" s="681"/>
      <c r="O261" s="681"/>
      <c r="P261" s="125"/>
      <c r="Q261" s="118"/>
      <c r="R261" s="118"/>
      <c r="S261" s="118"/>
      <c r="T261" s="119"/>
      <c r="U261" s="119"/>
      <c r="V261" s="120"/>
      <c r="W261" s="120"/>
    </row>
    <row r="262" spans="2:23">
      <c r="B262" s="677" t="s">
        <v>97</v>
      </c>
      <c r="C262" s="678"/>
      <c r="D262" s="679"/>
      <c r="E262" s="680" t="s">
        <v>98</v>
      </c>
      <c r="F262" s="681"/>
      <c r="G262" s="681"/>
      <c r="H262" s="681"/>
      <c r="I262" s="681"/>
      <c r="J262" s="681"/>
      <c r="K262" s="681"/>
      <c r="L262" s="681"/>
      <c r="M262" s="681"/>
      <c r="N262" s="681"/>
      <c r="O262" s="681"/>
      <c r="P262" s="125"/>
      <c r="Q262" s="118"/>
      <c r="R262" s="118"/>
      <c r="S262" s="118"/>
      <c r="T262" s="119"/>
      <c r="U262" s="119"/>
      <c r="V262" s="120"/>
      <c r="W262" s="120"/>
    </row>
    <row r="263" spans="2:23">
      <c r="B263" s="677" t="s">
        <v>99</v>
      </c>
      <c r="C263" s="678"/>
      <c r="D263" s="679"/>
      <c r="E263" s="680" t="s">
        <v>100</v>
      </c>
      <c r="F263" s="681"/>
      <c r="G263" s="681"/>
      <c r="H263" s="681"/>
      <c r="I263" s="681"/>
      <c r="J263" s="681"/>
      <c r="K263" s="681"/>
      <c r="L263" s="681"/>
      <c r="M263" s="681"/>
      <c r="N263" s="681"/>
      <c r="O263" s="681"/>
      <c r="P263" s="125"/>
      <c r="Q263" s="118"/>
      <c r="R263" s="118"/>
      <c r="S263" s="118"/>
      <c r="T263" s="119"/>
      <c r="U263" s="119"/>
      <c r="V263" s="120"/>
      <c r="W263" s="120"/>
    </row>
    <row r="264" spans="2:23">
      <c r="B264" s="684" t="s">
        <v>101</v>
      </c>
      <c r="C264" s="685"/>
      <c r="D264" s="686"/>
      <c r="E264" s="680" t="s">
        <v>102</v>
      </c>
      <c r="F264" s="681"/>
      <c r="G264" s="681"/>
      <c r="H264" s="681"/>
      <c r="I264" s="681"/>
      <c r="J264" s="681"/>
      <c r="K264" s="681"/>
      <c r="L264" s="681"/>
      <c r="M264" s="681"/>
      <c r="N264" s="681"/>
      <c r="O264" s="681"/>
      <c r="P264" s="125"/>
      <c r="Q264" s="118"/>
      <c r="R264" s="118"/>
      <c r="S264" s="118"/>
      <c r="T264" s="119"/>
      <c r="U264" s="119"/>
      <c r="V264" s="120"/>
      <c r="W264" s="120"/>
    </row>
    <row r="265" spans="2:23">
      <c r="B265" s="677" t="s">
        <v>103</v>
      </c>
      <c r="C265" s="678"/>
      <c r="D265" s="679"/>
      <c r="E265" s="687" t="s">
        <v>104</v>
      </c>
      <c r="F265" s="688"/>
      <c r="G265" s="688"/>
      <c r="H265" s="688"/>
      <c r="I265" s="688"/>
      <c r="J265" s="688"/>
      <c r="K265" s="688"/>
      <c r="L265" s="688"/>
      <c r="M265" s="688"/>
      <c r="N265" s="688"/>
      <c r="O265" s="688"/>
      <c r="P265" s="689"/>
      <c r="Q265" s="118"/>
      <c r="R265" s="118"/>
      <c r="S265" s="118"/>
      <c r="T265" s="119"/>
      <c r="U265" s="119"/>
      <c r="V265" s="120"/>
      <c r="W265" s="120"/>
    </row>
    <row r="266" spans="2:23">
      <c r="B266" s="677" t="s">
        <v>105</v>
      </c>
      <c r="C266" s="678"/>
      <c r="D266" s="678"/>
      <c r="H266" s="123"/>
      <c r="I266" s="477"/>
      <c r="J266" s="174"/>
      <c r="K266" s="123"/>
      <c r="L266" s="123"/>
      <c r="M266" s="123"/>
      <c r="N266" s="123"/>
      <c r="O266" s="120"/>
      <c r="P266" s="120"/>
      <c r="Q266" s="120"/>
      <c r="R266" s="120"/>
      <c r="S266" s="120"/>
      <c r="T266" s="120"/>
      <c r="U266" s="120"/>
      <c r="V266" s="120"/>
      <c r="W266" s="120"/>
    </row>
    <row r="267" spans="2:23">
      <c r="B267" s="682" t="s">
        <v>106</v>
      </c>
      <c r="C267" s="683"/>
      <c r="D267" s="683"/>
      <c r="G267" s="113"/>
      <c r="H267" s="113"/>
      <c r="I267" s="113"/>
      <c r="J267" s="173"/>
      <c r="K267" s="126"/>
      <c r="L267" s="126"/>
      <c r="M267" s="126"/>
      <c r="N267" s="126"/>
      <c r="O267" s="126"/>
      <c r="P267" s="126"/>
      <c r="Q267" s="126"/>
      <c r="R267" s="126"/>
    </row>
    <row r="268" spans="2:23">
      <c r="B268" s="677" t="s">
        <v>107</v>
      </c>
      <c r="C268" s="678"/>
      <c r="D268" s="678"/>
    </row>
    <row r="269" spans="2:23">
      <c r="C269" s="179" t="s">
        <v>108</v>
      </c>
      <c r="D269" s="129"/>
      <c r="G269" s="129"/>
      <c r="H269" s="129"/>
      <c r="I269" s="129"/>
      <c r="J269" s="176"/>
      <c r="K269" s="129"/>
    </row>
  </sheetData>
  <autoFilter ref="B5:Z269"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</autoFilter>
  <mergeCells count="49">
    <mergeCell ref="B2:S2"/>
    <mergeCell ref="T2:Z2"/>
    <mergeCell ref="B3:X3"/>
    <mergeCell ref="B4:D4"/>
    <mergeCell ref="B5:B8"/>
    <mergeCell ref="C5:C8"/>
    <mergeCell ref="D5:D8"/>
    <mergeCell ref="E5:E8"/>
    <mergeCell ref="G5:G8"/>
    <mergeCell ref="H5:H8"/>
    <mergeCell ref="L5:L8"/>
    <mergeCell ref="M5:X5"/>
    <mergeCell ref="Y5:Y8"/>
    <mergeCell ref="Z5:Z8"/>
    <mergeCell ref="M6:N6"/>
    <mergeCell ref="O6:X6"/>
    <mergeCell ref="X7:X8"/>
    <mergeCell ref="B255:C255"/>
    <mergeCell ref="B257:C257"/>
    <mergeCell ref="E257:J257"/>
    <mergeCell ref="B258:D258"/>
    <mergeCell ref="E258:J258"/>
    <mergeCell ref="O7:O8"/>
    <mergeCell ref="P7:S7"/>
    <mergeCell ref="T7:T8"/>
    <mergeCell ref="U7:U8"/>
    <mergeCell ref="V7:V8"/>
    <mergeCell ref="W7:W8"/>
    <mergeCell ref="J5:J8"/>
    <mergeCell ref="K5:K8"/>
    <mergeCell ref="F5:F8"/>
    <mergeCell ref="B259:D259"/>
    <mergeCell ref="E259:P259"/>
    <mergeCell ref="B260:D260"/>
    <mergeCell ref="M7:M8"/>
    <mergeCell ref="N7:N8"/>
    <mergeCell ref="B261:D261"/>
    <mergeCell ref="E261:O261"/>
    <mergeCell ref="B266:D266"/>
    <mergeCell ref="B267:D267"/>
    <mergeCell ref="B268:D268"/>
    <mergeCell ref="B263:D263"/>
    <mergeCell ref="E263:O263"/>
    <mergeCell ref="B264:D264"/>
    <mergeCell ref="E264:O264"/>
    <mergeCell ref="B265:D265"/>
    <mergeCell ref="E265:P265"/>
    <mergeCell ref="B262:D262"/>
    <mergeCell ref="E262:O2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</vt:i4>
      </vt:variant>
    </vt:vector>
  </HeadingPairs>
  <TitlesOfParts>
    <vt:vector size="24" baseType="lpstr">
      <vt:lpstr>මහියංගණය</vt:lpstr>
      <vt:lpstr>රිදීමාලියද්ද</vt:lpstr>
      <vt:lpstr>මීගහකිවුල</vt:lpstr>
      <vt:lpstr>කන්දකැටිය</vt:lpstr>
      <vt:lpstr>සොරණාතොට</vt:lpstr>
      <vt:lpstr>පස්සර</vt:lpstr>
      <vt:lpstr>ලුණුගල</vt:lpstr>
      <vt:lpstr>බදුල්ල</vt:lpstr>
      <vt:lpstr>හාලිඇල</vt:lpstr>
      <vt:lpstr>ඌවපරණගම</vt:lpstr>
      <vt:lpstr>වැලිමඩ</vt:lpstr>
      <vt:lpstr>බණ්ඩාරවෙල</vt:lpstr>
      <vt:lpstr>ඇල්ල</vt:lpstr>
      <vt:lpstr>හපුතලේ</vt:lpstr>
      <vt:lpstr>හල්දුම්මුල්ල</vt:lpstr>
      <vt:lpstr>සංරචක</vt:lpstr>
      <vt:lpstr>Full Report</vt:lpstr>
      <vt:lpstr>හල්දුම්මුල්ල (2)</vt:lpstr>
      <vt:lpstr>කළහැකි</vt:lpstr>
      <vt:lpstr>ව්‍යාපෘථි සංශෝධන</vt:lpstr>
      <vt:lpstr>උපදෙස්</vt:lpstr>
      <vt:lpstr>නාම සංශෝධන</vt:lpstr>
      <vt:lpstr>'Full Report'!Print_Area</vt:lpstr>
      <vt:lpstr>'හල්දුම්මුල්ල (2)'!Print_Titles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Uduwakagamacharige</dc:creator>
  <cp:lastModifiedBy>Planing Ella</cp:lastModifiedBy>
  <cp:lastPrinted>2019-03-06T22:23:34Z</cp:lastPrinted>
  <dcterms:created xsi:type="dcterms:W3CDTF">2016-08-11T12:21:37Z</dcterms:created>
  <dcterms:modified xsi:type="dcterms:W3CDTF">2019-03-07T18:17:52Z</dcterms:modified>
</cp:coreProperties>
</file>